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tskfs00\userdata\政策本部\調査部\ランク１情報\永年保存\04.個人投資家意識調査・証券投資全国調査\02.証券投資に関する全国調査\2021(R3)年度調査\HP公表\詳細版\"/>
    </mc:Choice>
  </mc:AlternateContent>
  <bookViews>
    <workbookView xWindow="0" yWindow="0" windowWidth="28800" windowHeight="13515"/>
  </bookViews>
  <sheets>
    <sheet name="目次" sheetId="1" r:id="rId1"/>
    <sheet name="N(1)" sheetId="2" r:id="rId2"/>
    <sheet name="P(2)" sheetId="3" r:id="rId3"/>
    <sheet name="NP(3)" sheetId="4" r:id="rId4"/>
  </sheets>
  <definedNames>
    <definedName name="_xlnm.Print_Area" localSheetId="0">目次!$A:$J</definedName>
    <definedName name="_xlnm.Print_Titles" localSheetId="1">'N(1)'!$A:$G,'N(1)'!$1:$2</definedName>
    <definedName name="_xlnm.Print_Titles" localSheetId="3">'NP(3)'!$A:$G,'NP(3)'!$1:$2</definedName>
    <definedName name="_xlnm.Print_Titles" localSheetId="2">'P(2)'!$A:$G,'P(2)'!$1:$2</definedName>
    <definedName name="_xlnm.Print_Titles" localSheetId="0">目次!$1:$5</definedName>
  </definedNames>
  <calcPr calcId="162913"/>
</workbook>
</file>

<file path=xl/calcChain.xml><?xml version="1.0" encoding="utf-8"?>
<calcChain xmlns="http://schemas.openxmlformats.org/spreadsheetml/2006/main">
  <c r="B3829" i="4" l="1"/>
  <c r="B3784" i="4"/>
  <c r="B3739" i="4"/>
  <c r="B3694" i="4"/>
  <c r="B3649" i="4"/>
  <c r="B3604" i="4"/>
  <c r="B3559" i="4"/>
  <c r="B3514" i="4"/>
  <c r="B3469" i="4"/>
  <c r="B3424" i="4"/>
  <c r="B3379" i="4"/>
  <c r="B3334" i="4"/>
  <c r="B3289" i="4"/>
  <c r="B3244" i="4"/>
  <c r="B3199" i="4"/>
  <c r="B3154" i="4"/>
  <c r="B3109" i="4"/>
  <c r="B3064" i="4"/>
  <c r="B3019" i="4"/>
  <c r="B2974" i="4"/>
  <c r="B2929" i="4"/>
  <c r="B2884" i="4"/>
  <c r="B2839" i="4"/>
  <c r="B2794" i="4"/>
  <c r="B2749" i="4"/>
  <c r="B2704" i="4"/>
  <c r="B2659" i="4"/>
  <c r="B2614" i="4"/>
  <c r="B2569" i="4"/>
  <c r="B2524" i="4"/>
  <c r="B2479" i="4"/>
  <c r="B2434" i="4"/>
  <c r="B2389" i="4"/>
  <c r="B2344" i="4"/>
  <c r="B2299" i="4"/>
  <c r="B2254" i="4"/>
  <c r="B2209" i="4"/>
  <c r="B2164" i="4"/>
  <c r="B2119" i="4"/>
  <c r="B2074" i="4"/>
  <c r="B2029" i="4"/>
  <c r="B1984" i="4"/>
  <c r="B1939" i="4"/>
  <c r="B1894" i="4"/>
  <c r="B1849" i="4"/>
  <c r="B1804" i="4"/>
  <c r="B1759" i="4"/>
  <c r="B1714" i="4"/>
  <c r="B1669" i="4"/>
  <c r="B1624" i="4"/>
  <c r="B1579" i="4"/>
  <c r="B1534" i="4"/>
  <c r="B1489" i="4"/>
  <c r="B1444" i="4"/>
  <c r="B1399" i="4"/>
  <c r="B1354" i="4"/>
  <c r="B1309" i="4"/>
  <c r="B1264" i="4"/>
  <c r="B1219" i="4"/>
  <c r="B1174" i="4"/>
  <c r="B1129" i="4"/>
  <c r="B1084" i="4"/>
  <c r="B1039" i="4"/>
  <c r="B994" i="4"/>
  <c r="B949" i="4"/>
  <c r="B904" i="4"/>
  <c r="B859" i="4"/>
  <c r="B814" i="4"/>
  <c r="B769" i="4"/>
  <c r="B724" i="4"/>
  <c r="B679" i="4"/>
  <c r="B634" i="4"/>
  <c r="B589" i="4"/>
  <c r="B544" i="4"/>
  <c r="B499" i="4"/>
  <c r="B454" i="4"/>
  <c r="B409" i="4"/>
  <c r="B364" i="4"/>
  <c r="B319" i="4"/>
  <c r="B274" i="4"/>
  <c r="B229" i="4"/>
  <c r="B184" i="4"/>
  <c r="B139" i="4"/>
  <c r="B94" i="4"/>
  <c r="B49" i="4"/>
  <c r="B4" i="4"/>
  <c r="B2214" i="3"/>
  <c r="B2188" i="3"/>
  <c r="B2162" i="3"/>
  <c r="B2136" i="3"/>
  <c r="B2110" i="3"/>
  <c r="B2084" i="3"/>
  <c r="B2058" i="3"/>
  <c r="B2032" i="3"/>
  <c r="B2006" i="3"/>
  <c r="B1980" i="3"/>
  <c r="B1954" i="3"/>
  <c r="B1928" i="3"/>
  <c r="B1902" i="3"/>
  <c r="B1876" i="3"/>
  <c r="B1850" i="3"/>
  <c r="B1824" i="3"/>
  <c r="B1798" i="3"/>
  <c r="B1772" i="3"/>
  <c r="B1746" i="3"/>
  <c r="B1720" i="3"/>
  <c r="B1694" i="3"/>
  <c r="B1668" i="3"/>
  <c r="B1642" i="3"/>
  <c r="B1616" i="3"/>
  <c r="B1590" i="3"/>
  <c r="B1564" i="3"/>
  <c r="B1538" i="3"/>
  <c r="B1512" i="3"/>
  <c r="B1486" i="3"/>
  <c r="B1460" i="3"/>
  <c r="B1434" i="3"/>
  <c r="B1408" i="3"/>
  <c r="B1382" i="3"/>
  <c r="B1356" i="3"/>
  <c r="B1330" i="3"/>
  <c r="B1304" i="3"/>
  <c r="B1278" i="3"/>
  <c r="B1252" i="3"/>
  <c r="B1226" i="3"/>
  <c r="B1200" i="3"/>
  <c r="B1174" i="3"/>
  <c r="B1148" i="3"/>
  <c r="B1122" i="3"/>
  <c r="B1096" i="3"/>
  <c r="B1070" i="3"/>
  <c r="B1044" i="3"/>
  <c r="B1018" i="3"/>
  <c r="B992" i="3"/>
  <c r="B966" i="3"/>
  <c r="B940" i="3"/>
  <c r="B914" i="3"/>
  <c r="B888" i="3"/>
  <c r="B862" i="3"/>
  <c r="B836" i="3"/>
  <c r="B810" i="3"/>
  <c r="B784" i="3"/>
  <c r="B758" i="3"/>
  <c r="B732" i="3"/>
  <c r="B706" i="3"/>
  <c r="B680" i="3"/>
  <c r="B654" i="3"/>
  <c r="B628" i="3"/>
  <c r="B602" i="3"/>
  <c r="B576" i="3"/>
  <c r="B550" i="3"/>
  <c r="B524" i="3"/>
  <c r="B498" i="3"/>
  <c r="B472" i="3"/>
  <c r="B446" i="3"/>
  <c r="B420" i="3"/>
  <c r="B394" i="3"/>
  <c r="B368" i="3"/>
  <c r="B342" i="3"/>
  <c r="B316" i="3"/>
  <c r="B290" i="3"/>
  <c r="B264" i="3"/>
  <c r="B238" i="3"/>
  <c r="B212" i="3"/>
  <c r="B186" i="3"/>
  <c r="B160" i="3"/>
  <c r="B134" i="3"/>
  <c r="B108" i="3"/>
  <c r="B82" i="3"/>
  <c r="B56" i="3"/>
  <c r="B30" i="3"/>
  <c r="B4" i="3"/>
  <c r="B2214" i="2"/>
  <c r="B2188" i="2"/>
  <c r="B2162" i="2"/>
  <c r="B2136" i="2"/>
  <c r="B2110" i="2"/>
  <c r="B2084" i="2"/>
  <c r="B2058" i="2"/>
  <c r="B2032" i="2"/>
  <c r="B2006" i="2"/>
  <c r="B1980" i="2"/>
  <c r="B1954" i="2"/>
  <c r="B1928" i="2"/>
  <c r="B1902" i="2"/>
  <c r="B1876" i="2"/>
  <c r="B1850" i="2"/>
  <c r="B1824" i="2"/>
  <c r="B1798" i="2"/>
  <c r="B1772" i="2"/>
  <c r="B1746" i="2"/>
  <c r="B1720" i="2"/>
  <c r="B1694" i="2"/>
  <c r="B1668" i="2"/>
  <c r="B1642" i="2"/>
  <c r="B1616" i="2"/>
  <c r="B1590" i="2"/>
  <c r="B1564" i="2"/>
  <c r="B1538" i="2"/>
  <c r="B1512" i="2"/>
  <c r="B1486" i="2"/>
  <c r="B1460" i="2"/>
  <c r="B1434" i="2"/>
  <c r="B1408" i="2"/>
  <c r="B1382" i="2"/>
  <c r="B1356" i="2"/>
  <c r="B1330" i="2"/>
  <c r="B1304" i="2"/>
  <c r="B1278" i="2"/>
  <c r="B1252" i="2"/>
  <c r="B1226" i="2"/>
  <c r="B1200" i="2"/>
  <c r="B1174" i="2"/>
  <c r="B1148" i="2"/>
  <c r="B1122" i="2"/>
  <c r="B1096" i="2"/>
  <c r="B1070" i="2"/>
  <c r="B1044" i="2"/>
  <c r="B1018" i="2"/>
  <c r="B992" i="2"/>
  <c r="B966" i="2"/>
  <c r="B940" i="2"/>
  <c r="B914" i="2"/>
  <c r="B888" i="2"/>
  <c r="B862" i="2"/>
  <c r="B836" i="2"/>
  <c r="B810" i="2"/>
  <c r="B784" i="2"/>
  <c r="B758" i="2"/>
  <c r="B732" i="2"/>
  <c r="B706" i="2"/>
  <c r="B680" i="2"/>
  <c r="B654" i="2"/>
  <c r="B628" i="2"/>
  <c r="B602" i="2"/>
  <c r="B576" i="2"/>
  <c r="B550" i="2"/>
  <c r="B524" i="2"/>
  <c r="B498" i="2"/>
  <c r="B472" i="2"/>
  <c r="B446" i="2"/>
  <c r="B420" i="2"/>
  <c r="B394" i="2"/>
  <c r="B368" i="2"/>
  <c r="B342" i="2"/>
  <c r="B316" i="2"/>
  <c r="B290" i="2"/>
  <c r="B264" i="2"/>
  <c r="B238" i="2"/>
  <c r="B212" i="2"/>
  <c r="B186" i="2"/>
  <c r="B160" i="2"/>
  <c r="B134" i="2"/>
  <c r="B108" i="2"/>
  <c r="B82" i="2"/>
  <c r="B56" i="2"/>
  <c r="B30" i="2"/>
  <c r="B4" i="2"/>
  <c r="K92" i="1"/>
  <c r="J92" i="1"/>
  <c r="I92" i="1"/>
  <c r="K91" i="1"/>
  <c r="J91" i="1"/>
  <c r="I91" i="1"/>
  <c r="K90" i="1"/>
  <c r="J90" i="1"/>
  <c r="I90" i="1"/>
  <c r="K89" i="1"/>
  <c r="J89" i="1"/>
  <c r="I89" i="1"/>
  <c r="K88" i="1"/>
  <c r="J88" i="1"/>
  <c r="I88" i="1"/>
  <c r="K87" i="1"/>
  <c r="J87" i="1"/>
  <c r="I87" i="1"/>
  <c r="K86" i="1"/>
  <c r="J86" i="1"/>
  <c r="I86" i="1"/>
  <c r="K85" i="1"/>
  <c r="J85" i="1"/>
  <c r="I85" i="1"/>
  <c r="K84" i="1"/>
  <c r="J84" i="1"/>
  <c r="I84" i="1"/>
  <c r="K83" i="1"/>
  <c r="J83" i="1"/>
  <c r="I83" i="1"/>
  <c r="K82" i="1"/>
  <c r="J82" i="1"/>
  <c r="I82" i="1"/>
  <c r="K81" i="1"/>
  <c r="J81" i="1"/>
  <c r="I81" i="1"/>
  <c r="K80" i="1"/>
  <c r="J80" i="1"/>
  <c r="I80" i="1"/>
  <c r="K79" i="1"/>
  <c r="J79" i="1"/>
  <c r="I79" i="1"/>
  <c r="K78" i="1"/>
  <c r="J78" i="1"/>
  <c r="I78" i="1"/>
  <c r="K77" i="1"/>
  <c r="J77" i="1"/>
  <c r="I77" i="1"/>
  <c r="K76" i="1"/>
  <c r="J76" i="1"/>
  <c r="I76" i="1"/>
  <c r="K75" i="1"/>
  <c r="J75" i="1"/>
  <c r="I75" i="1"/>
  <c r="K74" i="1"/>
  <c r="J74" i="1"/>
  <c r="I74" i="1"/>
  <c r="K73" i="1"/>
  <c r="J73" i="1"/>
  <c r="I73" i="1"/>
  <c r="K72" i="1"/>
  <c r="J72" i="1"/>
  <c r="I72" i="1"/>
  <c r="K71" i="1"/>
  <c r="J71" i="1"/>
  <c r="I71" i="1"/>
  <c r="K70" i="1"/>
  <c r="J70" i="1"/>
  <c r="I70" i="1"/>
  <c r="K69" i="1"/>
  <c r="J69" i="1"/>
  <c r="I69" i="1"/>
  <c r="K68" i="1"/>
  <c r="J68" i="1"/>
  <c r="I68" i="1"/>
  <c r="K67" i="1"/>
  <c r="J67" i="1"/>
  <c r="I67" i="1"/>
  <c r="K66" i="1"/>
  <c r="J66" i="1"/>
  <c r="I66" i="1"/>
  <c r="K65" i="1"/>
  <c r="J65" i="1"/>
  <c r="I65" i="1"/>
  <c r="K64" i="1"/>
  <c r="J64" i="1"/>
  <c r="I64" i="1"/>
  <c r="K63" i="1"/>
  <c r="J63" i="1"/>
  <c r="I63" i="1"/>
  <c r="K62" i="1"/>
  <c r="J62" i="1"/>
  <c r="I62" i="1"/>
  <c r="K61" i="1"/>
  <c r="J61" i="1"/>
  <c r="I61" i="1"/>
  <c r="K60" i="1"/>
  <c r="J60" i="1"/>
  <c r="I60" i="1"/>
  <c r="K59" i="1"/>
  <c r="J59" i="1"/>
  <c r="I59" i="1"/>
  <c r="K58" i="1"/>
  <c r="J58" i="1"/>
  <c r="I58" i="1"/>
  <c r="K57" i="1"/>
  <c r="J57" i="1"/>
  <c r="I57" i="1"/>
  <c r="K56" i="1"/>
  <c r="J56" i="1"/>
  <c r="I56" i="1"/>
  <c r="K55" i="1"/>
  <c r="J55" i="1"/>
  <c r="I55" i="1"/>
  <c r="K54" i="1"/>
  <c r="J54" i="1"/>
  <c r="I54" i="1"/>
  <c r="K53" i="1"/>
  <c r="J53" i="1"/>
  <c r="I53" i="1"/>
  <c r="K52" i="1"/>
  <c r="J52" i="1"/>
  <c r="I52" i="1"/>
  <c r="K51" i="1"/>
  <c r="J51" i="1"/>
  <c r="I51" i="1"/>
  <c r="K50" i="1"/>
  <c r="J50" i="1"/>
  <c r="I50" i="1"/>
  <c r="K49" i="1"/>
  <c r="J49" i="1"/>
  <c r="I49" i="1"/>
  <c r="K48" i="1"/>
  <c r="J48" i="1"/>
  <c r="I48" i="1"/>
  <c r="K47" i="1"/>
  <c r="J47" i="1"/>
  <c r="I47" i="1"/>
  <c r="K46" i="1"/>
  <c r="J46" i="1"/>
  <c r="I46" i="1"/>
  <c r="K45" i="1"/>
  <c r="J45" i="1"/>
  <c r="I45" i="1"/>
  <c r="K44" i="1"/>
  <c r="J44" i="1"/>
  <c r="I44" i="1"/>
  <c r="K43" i="1"/>
  <c r="J43" i="1"/>
  <c r="I43" i="1"/>
  <c r="K42" i="1"/>
  <c r="J42" i="1"/>
  <c r="I42" i="1"/>
  <c r="K41" i="1"/>
  <c r="J41" i="1"/>
  <c r="I41" i="1"/>
  <c r="K40" i="1"/>
  <c r="J40" i="1"/>
  <c r="I40" i="1"/>
  <c r="K39" i="1"/>
  <c r="J39" i="1"/>
  <c r="I39" i="1"/>
  <c r="K38" i="1"/>
  <c r="J38" i="1"/>
  <c r="I38" i="1"/>
  <c r="K37" i="1"/>
  <c r="J37" i="1"/>
  <c r="I37" i="1"/>
  <c r="K36" i="1"/>
  <c r="J36" i="1"/>
  <c r="I36" i="1"/>
  <c r="K35" i="1"/>
  <c r="J35" i="1"/>
  <c r="I35" i="1"/>
  <c r="K34" i="1"/>
  <c r="J34" i="1"/>
  <c r="I34" i="1"/>
  <c r="K33" i="1"/>
  <c r="J33" i="1"/>
  <c r="I33" i="1"/>
  <c r="K32" i="1"/>
  <c r="J32" i="1"/>
  <c r="I32" i="1"/>
  <c r="K31" i="1"/>
  <c r="J31" i="1"/>
  <c r="I31" i="1"/>
  <c r="K30" i="1"/>
  <c r="J30" i="1"/>
  <c r="I30" i="1"/>
  <c r="K29" i="1"/>
  <c r="J29" i="1"/>
  <c r="I29" i="1"/>
  <c r="K28" i="1"/>
  <c r="J28" i="1"/>
  <c r="I28" i="1"/>
  <c r="K27" i="1"/>
  <c r="J27" i="1"/>
  <c r="I27" i="1"/>
  <c r="K26" i="1"/>
  <c r="J26" i="1"/>
  <c r="I26" i="1"/>
  <c r="K25" i="1"/>
  <c r="J25" i="1"/>
  <c r="I25" i="1"/>
  <c r="K24" i="1"/>
  <c r="J24" i="1"/>
  <c r="I24" i="1"/>
  <c r="K23" i="1"/>
  <c r="J23" i="1"/>
  <c r="I23" i="1"/>
  <c r="K22" i="1"/>
  <c r="J22" i="1"/>
  <c r="I22" i="1"/>
  <c r="K21" i="1"/>
  <c r="J21" i="1"/>
  <c r="I21" i="1"/>
  <c r="K20" i="1"/>
  <c r="J20" i="1"/>
  <c r="I20" i="1"/>
  <c r="K19" i="1"/>
  <c r="J19" i="1"/>
  <c r="I19" i="1"/>
  <c r="K18" i="1"/>
  <c r="J18" i="1"/>
  <c r="I18" i="1"/>
  <c r="K17" i="1"/>
  <c r="J17" i="1"/>
  <c r="I17" i="1"/>
  <c r="K16" i="1"/>
  <c r="J16" i="1"/>
  <c r="I16" i="1"/>
  <c r="K15" i="1"/>
  <c r="J15" i="1"/>
  <c r="I15" i="1"/>
  <c r="K14" i="1"/>
  <c r="J14" i="1"/>
  <c r="I14" i="1"/>
  <c r="K13" i="1"/>
  <c r="J13" i="1"/>
  <c r="I13" i="1"/>
  <c r="K12" i="1"/>
  <c r="J12" i="1"/>
  <c r="I12" i="1"/>
  <c r="K11" i="1"/>
  <c r="J11" i="1"/>
  <c r="I11" i="1"/>
  <c r="K10" i="1"/>
  <c r="J10" i="1"/>
  <c r="I10" i="1"/>
  <c r="K9" i="1"/>
  <c r="J9" i="1"/>
  <c r="I9" i="1"/>
  <c r="K8" i="1"/>
  <c r="J8" i="1"/>
  <c r="I8" i="1"/>
  <c r="K7" i="1"/>
  <c r="J7" i="1"/>
  <c r="I7" i="1"/>
</calcChain>
</file>

<file path=xl/sharedStrings.xml><?xml version="1.0" encoding="utf-8"?>
<sst xmlns="http://schemas.openxmlformats.org/spreadsheetml/2006/main" count="10177" uniqueCount="880">
  <si>
    <t>No</t>
  </si>
  <si>
    <t>表頭</t>
  </si>
  <si>
    <t>アイテム名</t>
  </si>
  <si>
    <t>タイトル</t>
  </si>
  <si>
    <t>型</t>
  </si>
  <si>
    <t>表側</t>
  </si>
  <si>
    <t>N</t>
  </si>
  <si>
    <t>%</t>
  </si>
  <si>
    <t>N%</t>
  </si>
  <si>
    <t>アイテム条件</t>
  </si>
  <si>
    <t>出力条件</t>
  </si>
  <si>
    <t>表肩</t>
  </si>
  <si>
    <t>表頭:[Q1]問１　保有金融商品／ＭＡ(MA)</t>
  </si>
  <si>
    <t>表側:[基本軸Ⅱ]基本軸Ⅱ(MA)</t>
  </si>
  <si>
    <t>全体</t>
  </si>
  <si>
    <t>預貯金</t>
  </si>
  <si>
    <t>信託</t>
  </si>
  <si>
    <t>株式</t>
  </si>
  <si>
    <t>投資信託</t>
  </si>
  <si>
    <t>公社債</t>
  </si>
  <si>
    <t>有価証券関連デリバティブ商品</t>
  </si>
  <si>
    <t>有価証券関連以外のデリバティブ商品</t>
  </si>
  <si>
    <t>その他</t>
  </si>
  <si>
    <t>いずれも持っていない</t>
  </si>
  <si>
    <t>無回答</t>
  </si>
  <si>
    <t>地域</t>
  </si>
  <si>
    <t>北海道</t>
  </si>
  <si>
    <t>東北</t>
  </si>
  <si>
    <t>関東</t>
  </si>
  <si>
    <t>京浜</t>
  </si>
  <si>
    <t>甲信越</t>
  </si>
  <si>
    <t>北陸</t>
  </si>
  <si>
    <t>東海</t>
  </si>
  <si>
    <t>近畿</t>
  </si>
  <si>
    <t>阪神</t>
  </si>
  <si>
    <t>中国</t>
  </si>
  <si>
    <t>四国</t>
  </si>
  <si>
    <t>九州</t>
  </si>
  <si>
    <t>沖縄</t>
  </si>
  <si>
    <t>都市規模</t>
  </si>
  <si>
    <t>21大都市</t>
  </si>
  <si>
    <t>15万人以上の都市</t>
  </si>
  <si>
    <t>5～15万人未満の都市</t>
  </si>
  <si>
    <t>5万人未満の都市</t>
  </si>
  <si>
    <t>郡部</t>
  </si>
  <si>
    <t>Q1</t>
  </si>
  <si>
    <t>問１　保有金融商品／ＭＡ</t>
  </si>
  <si>
    <t>MA</t>
  </si>
  <si>
    <t>基本軸Ⅱ</t>
  </si>
  <si>
    <t xml:space="preserve"> </t>
  </si>
  <si>
    <t>表頭:[Q2]問２　保有金融商品の合計額(SA)</t>
  </si>
  <si>
    <t xml:space="preserve">    アイテム条件:Q1(1:8)</t>
  </si>
  <si>
    <t>10万円未満</t>
  </si>
  <si>
    <t>10～50万円未満</t>
  </si>
  <si>
    <t>50～100万円未満</t>
  </si>
  <si>
    <t>100～300万円未満</t>
  </si>
  <si>
    <t>300～500万円未満</t>
  </si>
  <si>
    <t>500～1000万円未満</t>
  </si>
  <si>
    <t>1000～3000万円未満</t>
  </si>
  <si>
    <t>3000～5000万円未満</t>
  </si>
  <si>
    <t>5000万円以上</t>
  </si>
  <si>
    <t>平均値</t>
  </si>
  <si>
    <t>標準偏差</t>
  </si>
  <si>
    <t>(5)</t>
  </si>
  <si>
    <t>(30)</t>
  </si>
  <si>
    <t>(75)</t>
  </si>
  <si>
    <t>(200)</t>
  </si>
  <si>
    <t>(400)</t>
  </si>
  <si>
    <t>(750)</t>
  </si>
  <si>
    <t>(2000)</t>
  </si>
  <si>
    <t>(4000)</t>
  </si>
  <si>
    <t>(6000)</t>
  </si>
  <si>
    <t>-</t>
  </si>
  <si>
    <t>Q2</t>
  </si>
  <si>
    <t>問２　保有金融商品の合計額</t>
  </si>
  <si>
    <t>SA</t>
  </si>
  <si>
    <t>Q1(1:8)</t>
  </si>
  <si>
    <t>表頭:[Q3]問３　有価証券の保有額(SA)</t>
  </si>
  <si>
    <t>有価証券は保有していない</t>
  </si>
  <si>
    <t>Q3</t>
  </si>
  <si>
    <t>問３　有価証券の保有額</t>
  </si>
  <si>
    <t>表頭:[Q4_a]問４－ａ　月々の収入から金融商品にまわす割合(SA)</t>
  </si>
  <si>
    <t>1～10％未満</t>
  </si>
  <si>
    <t>10～20％未満</t>
  </si>
  <si>
    <t>20～30％未満</t>
  </si>
  <si>
    <t>30～50％未満</t>
  </si>
  <si>
    <t>50％以上</t>
  </si>
  <si>
    <t>金融商品にはまわしていない</t>
  </si>
  <si>
    <t>該当する収入はない</t>
  </si>
  <si>
    <t>(15)</t>
  </si>
  <si>
    <t>(25)</t>
  </si>
  <si>
    <t>(40)</t>
  </si>
  <si>
    <t>(60)</t>
  </si>
  <si>
    <t>Q4_a</t>
  </si>
  <si>
    <t>問４－ａ　月々の収入から金融商品にまわす割合</t>
  </si>
  <si>
    <t>表頭:[Q4_b]問４－ｂ　ボーナスから金融商品にまわす割合(SA)</t>
  </si>
  <si>
    <t>Q4_b</t>
  </si>
  <si>
    <t>問４－ｂ　ボーナスから金融商品にまわす割合</t>
  </si>
  <si>
    <t>表頭:[Q5]問５　金融商品保有目的／ＭＡ(MA)</t>
  </si>
  <si>
    <t>将来・老後の生活資金</t>
  </si>
  <si>
    <t>子供や孫の教育資金</t>
  </si>
  <si>
    <t>住宅の取得や結婚などライフイベント費用の捻出</t>
  </si>
  <si>
    <t>耐久消費財やレジャー費用の捻出</t>
  </si>
  <si>
    <t>将来の不測の事態への備え</t>
  </si>
  <si>
    <t>現金の盗難対策</t>
  </si>
  <si>
    <t>特に目的はない</t>
  </si>
  <si>
    <t>Q5</t>
  </si>
  <si>
    <t>問５　金融商品保有目的／ＭＡ</t>
  </si>
  <si>
    <t>表頭:[Q6]問６　金融商品重視点／ＭＡ(MA)</t>
  </si>
  <si>
    <t>利回りが良い</t>
  </si>
  <si>
    <t>いつでも出し入れができる</t>
  </si>
  <si>
    <t>元金が安全</t>
  </si>
  <si>
    <t>値上がりが期待できる</t>
  </si>
  <si>
    <t>税金面で有利になる</t>
  </si>
  <si>
    <t>各種料金の自動引落に利用できる</t>
  </si>
  <si>
    <t>インターネットで取引できる</t>
  </si>
  <si>
    <t>特に重視していることはない</t>
  </si>
  <si>
    <t>Q6</t>
  </si>
  <si>
    <t>問６　金融商品重視点／ＭＡ</t>
  </si>
  <si>
    <t>表頭:[Q7_a]問７－ａ　株式購入意向(SA)</t>
  </si>
  <si>
    <t>今後１年以内に購入したい</t>
  </si>
  <si>
    <t>時期は未定だが購入してみたい</t>
  </si>
  <si>
    <t>今のところ購入するつもりはない</t>
  </si>
  <si>
    <t>Q7_a</t>
  </si>
  <si>
    <t>問７－ａ　株式購入意向</t>
  </si>
  <si>
    <t>表頭:[Q7_b]問７－ｂ　投資信託購入意向(SA)</t>
  </si>
  <si>
    <t>Q7_b</t>
  </si>
  <si>
    <t>問７－ｂ　投資信託購入意向</t>
  </si>
  <si>
    <t>表頭:[Q7_c]問７－ｃ　公社債購入意向(SA)</t>
  </si>
  <si>
    <t>Q7_c</t>
  </si>
  <si>
    <t>問７－ｃ　公社債購入意向</t>
  </si>
  <si>
    <t>表頭:[Q8]問８　興味を持っている金融商品／ＭＡ(MA)</t>
  </si>
  <si>
    <t>興味を持っている金融商品はない</t>
  </si>
  <si>
    <t>Q8</t>
  </si>
  <si>
    <t>問８　興味を持っている金融商品／ＭＡ</t>
  </si>
  <si>
    <t>表頭:[Q9]問９　証券投資の必要有無(SA)</t>
  </si>
  <si>
    <t>必要だと思う</t>
  </si>
  <si>
    <t>必要とは思わない</t>
  </si>
  <si>
    <t>Q9</t>
  </si>
  <si>
    <t>問９　証券投資の必要有無</t>
  </si>
  <si>
    <t>表頭:[Q10]問１０　「証券投資が必要」理由／ＭＡ(MA)</t>
  </si>
  <si>
    <t xml:space="preserve">    アイテム条件:Q9(1)</t>
  </si>
  <si>
    <t>将来・老後の生活資金として準備できる</t>
  </si>
  <si>
    <t>現在の保有額では将来の生活に不安</t>
  </si>
  <si>
    <t>預貯金だけでは十分利息を期待できない</t>
  </si>
  <si>
    <t>将来のインフレに備えることができる</t>
  </si>
  <si>
    <t>特に理由はない</t>
  </si>
  <si>
    <t>Q10</t>
  </si>
  <si>
    <t>問１０　「証券投資が必要」理由／ＭＡ</t>
  </si>
  <si>
    <t>Q9(1)</t>
  </si>
  <si>
    <t>表頭:[Q11]問１１　習得したい証券投資の知識／ＭＡ(MA)</t>
  </si>
  <si>
    <t>口座開設や金融商品の売買方法</t>
  </si>
  <si>
    <t>投資対象商品の種類や仕組みやリスク</t>
  </si>
  <si>
    <t>投資者のノーハウややり方や投資額</t>
  </si>
  <si>
    <t>自分に適した投資の商品・スタイル</t>
  </si>
  <si>
    <t>証券税制の仕組み（NISA・つみたてNISAを含む）</t>
  </si>
  <si>
    <t>経済に関する全般的な知識</t>
  </si>
  <si>
    <t>投資のリスクを減らす方法</t>
  </si>
  <si>
    <t>投資をしている人達の成功談・失敗談</t>
  </si>
  <si>
    <t>投資を始めるにはどの程度の資金が必要か</t>
  </si>
  <si>
    <t>知識は必要ない</t>
  </si>
  <si>
    <t>わからない</t>
  </si>
  <si>
    <t>Q11</t>
  </si>
  <si>
    <t>問１１　習得したい証券投資の知識／ＭＡ</t>
  </si>
  <si>
    <t>表頭:[Q12]問１２　証券投資に関する知識の習得方法／ＭＡ(MA)</t>
  </si>
  <si>
    <t>中立機関の無料セミナーへの参加</t>
  </si>
  <si>
    <t>金融機関などが実施するセミナーへの参加</t>
  </si>
  <si>
    <t>証券会社や金融機関などの担当者からの説明</t>
  </si>
  <si>
    <t>証券会社や金融機関などの冊子やパンフ</t>
  </si>
  <si>
    <t>金融専門誌や書籍</t>
  </si>
  <si>
    <t>ＰＣやタブレットのインターネット</t>
  </si>
  <si>
    <t>スマホのインターネット</t>
  </si>
  <si>
    <t>新聞やテレビ、ラジオ</t>
  </si>
  <si>
    <t>周囲の投資経験者からの意見</t>
  </si>
  <si>
    <t>Q12</t>
  </si>
  <si>
    <t>問１２　証券投資に関する知識の習得方法／ＭＡ</t>
  </si>
  <si>
    <t>表頭:[Q13]問１３　「証券投資は必要ない」理由／ＭＡ(MA)</t>
  </si>
  <si>
    <t xml:space="preserve">    アイテム条件:Q9(2)</t>
  </si>
  <si>
    <t>損する可能性がある</t>
  </si>
  <si>
    <t>価格の変動に神経を使うのが嫌</t>
  </si>
  <si>
    <t>ギャンブルのようなもの</t>
  </si>
  <si>
    <t>証券投資をするためのまとまった資金がない</t>
  </si>
  <si>
    <t>金融や投資に関する知識を持っていない</t>
  </si>
  <si>
    <t>周りに証券投資をしている人がいない</t>
  </si>
  <si>
    <t>将来・老後の生活資金は十分持っている</t>
  </si>
  <si>
    <t>Q13</t>
  </si>
  <si>
    <t>問１３　「証券投資は必要ない」理由／ＭＡ</t>
  </si>
  <si>
    <t>Q9(2)</t>
  </si>
  <si>
    <t>表頭:[Q14]問１４　2019年以前と比べたコロナ拡大による有価証券に関する意識や行動の変化(SA)</t>
  </si>
  <si>
    <t>有価証券取引を始めた</t>
  </si>
  <si>
    <t>有価証券取引を再開した（再開しようと思っている）</t>
  </si>
  <si>
    <t>前から取引を行っており特段の変化はない（取引を続けようと思っている）</t>
  </si>
  <si>
    <t>有価証券取引をやめた（やめようと思っている）</t>
  </si>
  <si>
    <t>有価証券取引を始めるために、勉強を始めた（勉強を始めようと思っている）</t>
  </si>
  <si>
    <t>有価証券取引に興味はなく、有価証券を保有するつもりもない</t>
  </si>
  <si>
    <t>Q14</t>
  </si>
  <si>
    <t>問１４　2019年以前と比べたコロナ拡大による有価証券に関する意識や行動の変化</t>
  </si>
  <si>
    <t>表頭:[Q15]問１５　証券投資教育の有無(SA)</t>
  </si>
  <si>
    <t>受けたことがある</t>
  </si>
  <si>
    <t>受けたと思うが、あまり覚えていない</t>
  </si>
  <si>
    <t>受けていない</t>
  </si>
  <si>
    <t>Q15</t>
  </si>
  <si>
    <t>問１５　証券投資教育の有無</t>
  </si>
  <si>
    <t>表頭:[Q16]問１６　金融の基礎知識や経済の仕組みを学び始めるべき時期(SA)</t>
  </si>
  <si>
    <t>小学校入学前</t>
  </si>
  <si>
    <t>小学校</t>
  </si>
  <si>
    <t>中学校</t>
  </si>
  <si>
    <t>高等学校</t>
  </si>
  <si>
    <t>大学・専門学校</t>
  </si>
  <si>
    <t>社会人</t>
  </si>
  <si>
    <t>必要ない</t>
  </si>
  <si>
    <t>Q16</t>
  </si>
  <si>
    <t>問１６　金融の基礎知識や経済の仕組みを学び始めるべき時期</t>
  </si>
  <si>
    <t>表頭:[Q17]問１７　証券投資全般のイメージ／ＭＡ(MA)</t>
  </si>
  <si>
    <t>資産を増やす</t>
  </si>
  <si>
    <t>将来・老後の生活資金の蓄えに役立つ</t>
  </si>
  <si>
    <t>勉強になる</t>
  </si>
  <si>
    <t>社会貢献に役立つ</t>
  </si>
  <si>
    <t>面白そう</t>
  </si>
  <si>
    <t>難しい</t>
  </si>
  <si>
    <t>お金持ちがやるもの</t>
  </si>
  <si>
    <t>なんとなく怖い</t>
  </si>
  <si>
    <t>しつこく勧誘される</t>
  </si>
  <si>
    <t>Q17</t>
  </si>
  <si>
    <t>問１７　証券投資全般のイメージ／ＭＡ</t>
  </si>
  <si>
    <t>表頭:[Q18]問１８　証券投資を行ううえで、特に強化すべき点／ＭＡ(MA)</t>
  </si>
  <si>
    <t>不公正な取引などへの厳格な対応</t>
  </si>
  <si>
    <t>高齢者などへの適切な勧誘ルール</t>
  </si>
  <si>
    <t>悪質な業者・営業員の排除</t>
  </si>
  <si>
    <t>上場企業に対するチェック機能の強化</t>
  </si>
  <si>
    <t>金融・証券に関する知識習得の支援</t>
  </si>
  <si>
    <t>金融商品の無料相談窓口の提供</t>
  </si>
  <si>
    <t>購入後のアフターフォロー</t>
  </si>
  <si>
    <t>Q18</t>
  </si>
  <si>
    <t>問１８　証券投資を行ううえで、特に強化すべき点／ＭＡ</t>
  </si>
  <si>
    <t>表頭:[Q19]問１９　「長期投資」・「積立投資」・「分散投資」がリスクを減らすのに有効ということの認知(SA)</t>
  </si>
  <si>
    <t>知っている</t>
  </si>
  <si>
    <t>聞いたことはあるが、詳しくは知らない</t>
  </si>
  <si>
    <t>知らない（聞いたこともない）</t>
  </si>
  <si>
    <t>Q19</t>
  </si>
  <si>
    <t>問１９　「長期投資」・「積立投資」・「分散投資」がリスクを減らすのに有効ということの認知</t>
  </si>
  <si>
    <t>表頭:[Q20]問２０　認知度「ＥＳＧ投資」(SA)</t>
  </si>
  <si>
    <t>内容を知っており、ESG関連金融商品に投資したことがある</t>
  </si>
  <si>
    <t>内容を知っており興味もあるが、ESG投資を行ったことはない</t>
  </si>
  <si>
    <t>内容は知っているが、特に興味はない</t>
  </si>
  <si>
    <t>ESG投資という手法があることは知っているが、内容まではよく知らない</t>
  </si>
  <si>
    <t>Q20</t>
  </si>
  <si>
    <t>問２０　認知度「ＥＳＧ投資」</t>
  </si>
  <si>
    <t>表頭:[Q21_A]問２１－Ａ　認知度　証券取引等監視委員会(SA)</t>
  </si>
  <si>
    <t>業務内容を含め知っている</t>
  </si>
  <si>
    <t>名前を知っている程度</t>
  </si>
  <si>
    <t>知らない</t>
  </si>
  <si>
    <t>Q21_A</t>
  </si>
  <si>
    <t>問２１－Ａ　認知度　証券取引等監視委員会</t>
  </si>
  <si>
    <t>表頭:[Q21_B]問２１－Ｂ　認知度　日本投資者保護基金(SA)</t>
  </si>
  <si>
    <t>Q21_B</t>
  </si>
  <si>
    <t>問２１－Ｂ　認知度　日本投資者保護基金</t>
  </si>
  <si>
    <t>表頭:[Q21_C]問２１－Ｃ　認知度　日本証券業協会(SA)</t>
  </si>
  <si>
    <t>Q21_C</t>
  </si>
  <si>
    <t>問２１－Ｃ　認知度　日本証券業協会</t>
  </si>
  <si>
    <t>表頭:[Q21_D]問２１－Ｄ　認知度　東京証券取引所(SA)</t>
  </si>
  <si>
    <t>Q21_D</t>
  </si>
  <si>
    <t>問２１－Ｄ　認知度　東京証券取引所</t>
  </si>
  <si>
    <t>表頭:[Q21_E]問２１－Ｅ　認知度　証券・金融商品あっせん相談センター(SA)</t>
  </si>
  <si>
    <t>Q21_E</t>
  </si>
  <si>
    <t>問２１－Ｅ　認知度　証券・金融商品あっせん相談センター</t>
  </si>
  <si>
    <t>表頭:[Q22]問２２　認知度　「証券投資の日」(SA)</t>
  </si>
  <si>
    <t>名前を聞いたことがある</t>
  </si>
  <si>
    <t>はじめて聞いた</t>
  </si>
  <si>
    <t>Q22</t>
  </si>
  <si>
    <t>問２２　認知度　「証券投資の日」</t>
  </si>
  <si>
    <t>表頭:[Q23]問２３　ＮＩＳＡ（小額投資非課税制度）認知(SA)</t>
  </si>
  <si>
    <t>口座を開設、投資あり</t>
  </si>
  <si>
    <t>口座を開設、投資なし</t>
  </si>
  <si>
    <t>内容理解済、今後開設したい</t>
  </si>
  <si>
    <t>内容理解済、開設意向なし</t>
  </si>
  <si>
    <t>聞いたことあり、興味がある</t>
  </si>
  <si>
    <t>聞いたことあり、興味はない</t>
  </si>
  <si>
    <t>Q23</t>
  </si>
  <si>
    <t>問２３　ＮＩＳＡ（小額投資非課税制度）認知</t>
  </si>
  <si>
    <t>表頭:[NQ23]問２３－１　ＮＩＳＡ口座投資金額(SA)</t>
  </si>
  <si>
    <t xml:space="preserve">    アイテム条件:Q23(1)</t>
  </si>
  <si>
    <t>０～１０万円未満</t>
  </si>
  <si>
    <t>１０～２０万円未満</t>
  </si>
  <si>
    <t>２０～５０万円未満</t>
  </si>
  <si>
    <t>５０～１００万円未満</t>
  </si>
  <si>
    <t>１００～１５０万円未満</t>
  </si>
  <si>
    <t>１５０～２００万円未満</t>
  </si>
  <si>
    <t>２００万円以上</t>
  </si>
  <si>
    <t>NQ23</t>
  </si>
  <si>
    <t>問２３－１　ＮＩＳＡ口座投資金額</t>
  </si>
  <si>
    <t>Q23(1)</t>
  </si>
  <si>
    <t>表頭:[Q24]問２４　NISA口座を開設したがNISAで投資しなかった理由／ＭＡ(MA)</t>
  </si>
  <si>
    <t xml:space="preserve">    アイテム条件:Q23(2)</t>
  </si>
  <si>
    <t>市場動向から投資時期を見極めている</t>
  </si>
  <si>
    <t>投資商品を見極めているため</t>
  </si>
  <si>
    <t>投資する資金が確保できなかったため</t>
  </si>
  <si>
    <t>口座開設されるまでに投資意欲が減退</t>
  </si>
  <si>
    <t>営業員からの勧誘がなかったため</t>
  </si>
  <si>
    <t>非課税投資額が少額であるため</t>
  </si>
  <si>
    <t>投資商品を売却後も損益通算できない</t>
  </si>
  <si>
    <t>非課税投資額の枠を再投資に使えない</t>
  </si>
  <si>
    <t>ＮＩＳＡ口座開設したが株式投資を検討</t>
  </si>
  <si>
    <t>投資の方法が良く分からないため</t>
  </si>
  <si>
    <t>口座開設キャンペーンの景品が目的</t>
  </si>
  <si>
    <t>Q24</t>
  </si>
  <si>
    <t>問２４　NISA口座を開設したがNISAで投資しなかった理由／ＭＡ</t>
  </si>
  <si>
    <t>Q23(2)</t>
  </si>
  <si>
    <t>表頭:[Q25]問２５　NISA口座開設意向なし、NISA興味なしの理由／ＭＡ(MA)</t>
  </si>
  <si>
    <t xml:space="preserve">    アイテム条件:Q23(4,6)</t>
  </si>
  <si>
    <t>ＮＩＳＡについて良く分からない</t>
  </si>
  <si>
    <t>ＮＩＳＡ口座の開設手続が面倒</t>
  </si>
  <si>
    <t>ＮＩＳＡの非課税投資額が少額である</t>
  </si>
  <si>
    <t>投資商品を売却しても損益通算不可</t>
  </si>
  <si>
    <t>投資商品を売却しても再投資利用不可</t>
  </si>
  <si>
    <t>NISA口座と他口座の二重管理が面倒</t>
  </si>
  <si>
    <t>確定拠出年金利用のため投資資金不足</t>
  </si>
  <si>
    <t>持株会や相続などの商品のみを保有</t>
  </si>
  <si>
    <t>証券投資をするつもりがない</t>
  </si>
  <si>
    <t>Q25</t>
  </si>
  <si>
    <t>問２５　NISA口座開設意向なし、NISA興味なしの理由／ＭＡ</t>
  </si>
  <si>
    <t>Q23(4,6)</t>
  </si>
  <si>
    <t>表頭:[Q26]問２６　ＮＩＳＡ口座に興味はあるが、非開設の理由／ＭＡ(MA)</t>
  </si>
  <si>
    <t xml:space="preserve">    アイテム条件:Q23(5)</t>
  </si>
  <si>
    <t>NISA口座の開設手続が面倒である</t>
  </si>
  <si>
    <t>投資したい金融商品がNISA対象外</t>
  </si>
  <si>
    <t>NISAの非課税投資額が少額である</t>
  </si>
  <si>
    <t>確定拠出年金等の制度で投資をしたい</t>
  </si>
  <si>
    <t>つみたてNISA口座を開設又は開設予定</t>
  </si>
  <si>
    <t>Q26</t>
  </si>
  <si>
    <t>問２６　ＮＩＳＡ口座に興味はあるが、非開設の理由／ＭＡ</t>
  </si>
  <si>
    <t>Q23(5)</t>
  </si>
  <si>
    <t>表頭:[Q27]問２7　認知度　「つみたてＮＩＳＡ」(SA)</t>
  </si>
  <si>
    <t>口座を開設、口座で投資あり</t>
  </si>
  <si>
    <t>口座を開設、口座で投資なし</t>
  </si>
  <si>
    <t>内容理解済、今後口座開設したい</t>
  </si>
  <si>
    <t>内容理解済、口座開設意向なし</t>
  </si>
  <si>
    <t>聞いたことがあり、興味がある</t>
  </si>
  <si>
    <t>聞いたことはあるが、興味はない</t>
  </si>
  <si>
    <t>Q27</t>
  </si>
  <si>
    <t>問２7　認知度　「つみたてＮＩＳＡ」</t>
  </si>
  <si>
    <t>表頭:[NQ27]問２７－１　つみたてＮＩＳＡ口座投資金額(SA)</t>
  </si>
  <si>
    <t xml:space="preserve">    アイテム条件:Q27(1)</t>
  </si>
  <si>
    <t>NQ27</t>
  </si>
  <si>
    <t>問２７－１　つみたてＮＩＳＡ口座投資金額</t>
  </si>
  <si>
    <t>Q27(1)</t>
  </si>
  <si>
    <t>表頭:[Q28]問２８　認知度「2024年からのNISA制度の内容変更」(SA)</t>
  </si>
  <si>
    <t>内容も含めて知っている</t>
  </si>
  <si>
    <t>変更の内容はよくわからないが、聞いたことはある</t>
  </si>
  <si>
    <t>Q28</t>
  </si>
  <si>
    <t>問２８　認知度「2024年からのNISA制度の内容変更」</t>
  </si>
  <si>
    <t>表頭:[Q29]問２９　確定拠出年金制度の現在加入状況／ＭＡ(MA)</t>
  </si>
  <si>
    <t>企業型確定拠出年金に加入している</t>
  </si>
  <si>
    <t>iDeCoに加入している</t>
  </si>
  <si>
    <t>確定拠出年金に非加入、今後加入検討</t>
  </si>
  <si>
    <t>確定拠出年金に非加入、関心はある</t>
  </si>
  <si>
    <t>確定拠出年金に非加入、関心もない</t>
  </si>
  <si>
    <t>Q29</t>
  </si>
  <si>
    <t>問２９　確定拠出年金制度の現在加入状況／ＭＡ</t>
  </si>
  <si>
    <t>表頭:[Q30]問３０　「証券会社」認知／ＭＡ(MA)</t>
  </si>
  <si>
    <t>顧客株式等の売買注文の取り次ぎ</t>
  </si>
  <si>
    <t>自ら株式などの売買を行っている</t>
  </si>
  <si>
    <t>公社債や投資信託を販売</t>
  </si>
  <si>
    <t>企業の資金調達円滑化の支援</t>
  </si>
  <si>
    <t>投資セミナーを開催</t>
  </si>
  <si>
    <t>資産形成や相続に関する相談業務を実施</t>
  </si>
  <si>
    <t>顧客本位の業務運営の実現に向けた取組み</t>
  </si>
  <si>
    <t>顧客金銭・有価証券と自社固有資産の分別管理</t>
  </si>
  <si>
    <t>自己資本規制比率を維持</t>
  </si>
  <si>
    <t>行政や自主規制機関の検査</t>
  </si>
  <si>
    <t>上記の中で知っていることはない</t>
  </si>
  <si>
    <t>Q30</t>
  </si>
  <si>
    <t>問３０　「証券会社」認知／ＭＡ</t>
  </si>
  <si>
    <t>表頭:[Q31]問３１　証券会社のイメージ／ＭＡ(MA)</t>
  </si>
  <si>
    <t>積極的である</t>
  </si>
  <si>
    <t>身近である</t>
  </si>
  <si>
    <t>信頼できる</t>
  </si>
  <si>
    <t>社会の役に立つ</t>
  </si>
  <si>
    <t>経済情報を発信している</t>
  </si>
  <si>
    <t>将来性がある</t>
  </si>
  <si>
    <t>勧誘がしつこい</t>
  </si>
  <si>
    <t>敷居が高い</t>
  </si>
  <si>
    <t>あまり信頼できない</t>
  </si>
  <si>
    <t>Q31</t>
  </si>
  <si>
    <t>問３１　証券会社のイメージ／ＭＡ</t>
  </si>
  <si>
    <t>表頭:[Q32]問３２　証券会社の取引状況(SA)</t>
  </si>
  <si>
    <t>現在取引している</t>
  </si>
  <si>
    <t>以前取引していたが、現在していない</t>
  </si>
  <si>
    <t>これまでに取引したことがない</t>
  </si>
  <si>
    <t>Q32</t>
  </si>
  <si>
    <t>問３２　証券会社の取引状況</t>
  </si>
  <si>
    <t>表頭:[NQ32a]問３２＿１ａ　取引証券会社数(SA)</t>
  </si>
  <si>
    <t xml:space="preserve">    アイテム条件:Q32(1)</t>
  </si>
  <si>
    <t>１社</t>
  </si>
  <si>
    <t>２社</t>
  </si>
  <si>
    <t>３社</t>
  </si>
  <si>
    <t>４～５社</t>
  </si>
  <si>
    <t>６～１０社</t>
  </si>
  <si>
    <t>１１社以上</t>
  </si>
  <si>
    <t>NQ32a</t>
  </si>
  <si>
    <t>問３２＿１ａ　取引証券会社数</t>
  </si>
  <si>
    <t>Q32(1)</t>
  </si>
  <si>
    <t>表頭:[NQ32b]問３２＿１ｂ　特定口座開設社数(SA)</t>
  </si>
  <si>
    <t>０社</t>
  </si>
  <si>
    <t>NQ32b</t>
  </si>
  <si>
    <t>問３２＿１ｂ　特定口座開設社数</t>
  </si>
  <si>
    <t>表頭:[Q33]問３３　取引証券会社選択理由／ＭＡ(MA)</t>
  </si>
  <si>
    <t>信用のある会社</t>
  </si>
  <si>
    <t>立地が便利</t>
  </si>
  <si>
    <t>家族・親戚・友人・知人が勤めている</t>
  </si>
  <si>
    <t>営業員が良い情報を知らせてくれた</t>
  </si>
  <si>
    <t>親しみやすい、信頼できる営業員がいる</t>
  </si>
  <si>
    <t>家族・親戚・友人・知人が取引をしていた</t>
  </si>
  <si>
    <t>インターネット取引がある</t>
  </si>
  <si>
    <t>インターネット取引サイトが使い易い</t>
  </si>
  <si>
    <t>その会社でしか扱ってない商品がある</t>
  </si>
  <si>
    <t>売買手数料が安い等、取引条件が良い</t>
  </si>
  <si>
    <t>Q33</t>
  </si>
  <si>
    <t>問３３　取引証券会社選択理由／ＭＡ</t>
  </si>
  <si>
    <t>表頭:[Q34]問３４　証券会社との取引方法(SA)</t>
  </si>
  <si>
    <t>店頭営業員との対面、店舗等への電話</t>
  </si>
  <si>
    <t>ＰＣやタブレットからのネット取引</t>
  </si>
  <si>
    <t>スマホからのインターネット取引</t>
  </si>
  <si>
    <t>Q34</t>
  </si>
  <si>
    <t>問３４　証券会社との取引方法</t>
  </si>
  <si>
    <t>表頭:[Q35]問３５　証券会社との取引をやめた理由／MA(MA)</t>
  </si>
  <si>
    <t xml:space="preserve">    アイテム条件:Q32(2)</t>
  </si>
  <si>
    <t>以前損をした</t>
  </si>
  <si>
    <t>資金がなくなった</t>
  </si>
  <si>
    <t>証券会社のサービスがよくなかった</t>
  </si>
  <si>
    <t>証券会社との取引時間がなくなった</t>
  </si>
  <si>
    <t>担当していた営業員が代わった</t>
  </si>
  <si>
    <t>証券会社や担当者が信用できない</t>
  </si>
  <si>
    <t>銀行、投信会社との取引に変更した</t>
  </si>
  <si>
    <t>銀行や保険会社の金融商品に変更した</t>
  </si>
  <si>
    <t>金融資産保有額が目標に達成し運用不要</t>
  </si>
  <si>
    <t>Q35</t>
  </si>
  <si>
    <t>問３５　証券会社との取引をやめた理由／MA</t>
  </si>
  <si>
    <t>Q32(2)</t>
  </si>
  <si>
    <t>表頭:[Q36]問３６　証券会社と取引再開の条件／ＭＡ(MA)</t>
  </si>
  <si>
    <t>有価証券を購入する資金ができる</t>
  </si>
  <si>
    <t>証券投資の知識が増える</t>
  </si>
  <si>
    <t>興味のある商品やサービスの提供</t>
  </si>
  <si>
    <t>有価証券の購入手続きが簡単になる</t>
  </si>
  <si>
    <t>証券会社が自宅や勤務先近辺にできる</t>
  </si>
  <si>
    <t>休日や平日夜間に投資相談ができる</t>
  </si>
  <si>
    <t>証券会社の手数料が下がる</t>
  </si>
  <si>
    <t>信頼できる証券会社や担当者ができる</t>
  </si>
  <si>
    <t>NISAやつみたてNISAが使いやすくなる</t>
  </si>
  <si>
    <t>証券会社と取引するつもりはない</t>
  </si>
  <si>
    <t>Q36</t>
  </si>
  <si>
    <t>問３６　証券会社と取引再開の条件／ＭＡ</t>
  </si>
  <si>
    <t>表頭:[Q37]問３7　「株式」認知／ＭＡ(MA)</t>
  </si>
  <si>
    <t>株式会社が事業資金調達のために発行</t>
  </si>
  <si>
    <t>株式取引には上場と非上場がある</t>
  </si>
  <si>
    <t>株主は株主優待や配当金を受け取れる</t>
  </si>
  <si>
    <t>経営状態や資産価値を測る指標がある</t>
  </si>
  <si>
    <t>株式累積投資等少額投資方法もある</t>
  </si>
  <si>
    <t>公的年金は株式等で資産運用される</t>
  </si>
  <si>
    <t>Q37</t>
  </si>
  <si>
    <t>問３7　「株式」認知／ＭＡ</t>
  </si>
  <si>
    <t>表頭:[Q38]問３8　株式保有経験(SA)</t>
  </si>
  <si>
    <t>現在持っている</t>
  </si>
  <si>
    <t>以前持っていたが、現在持っていない</t>
  </si>
  <si>
    <t>これまでに持ったことがない</t>
  </si>
  <si>
    <t>Q38</t>
  </si>
  <si>
    <t>問３8　株式保有経験</t>
  </si>
  <si>
    <t>表頭:[NQ38]問３８－１　株式保有銘柄数(SA)</t>
  </si>
  <si>
    <t xml:space="preserve">    アイテム条件:Q38(1)</t>
  </si>
  <si>
    <t>１銘柄</t>
  </si>
  <si>
    <t>２銘柄</t>
  </si>
  <si>
    <t>３銘柄</t>
  </si>
  <si>
    <t>４銘柄</t>
  </si>
  <si>
    <t>５銘柄</t>
  </si>
  <si>
    <t>６銘柄</t>
  </si>
  <si>
    <t>７銘柄</t>
  </si>
  <si>
    <t>８銘柄</t>
  </si>
  <si>
    <t>９銘柄</t>
  </si>
  <si>
    <t>１０銘柄</t>
  </si>
  <si>
    <t>１１銘柄以上</t>
  </si>
  <si>
    <t>NQ38</t>
  </si>
  <si>
    <t>問３８－１　株式保有銘柄数</t>
  </si>
  <si>
    <t>Q38(1)</t>
  </si>
  <si>
    <t>表頭:[Q39]問３9　株式購入のきっかけ／ＭＡ(MA)</t>
  </si>
  <si>
    <t xml:space="preserve">    アイテム条件:Q38(1:2)</t>
  </si>
  <si>
    <t>証券会社に勧められて</t>
  </si>
  <si>
    <t>銀行に勧められて</t>
  </si>
  <si>
    <t>家族・親戚・友人・知人に勧められて</t>
  </si>
  <si>
    <t>相続で証券会社に口座を開設して</t>
  </si>
  <si>
    <t>株式に関する講演会を聞いて</t>
  </si>
  <si>
    <t>まとまった資金ができて</t>
  </si>
  <si>
    <t>従業員または役員持株会などに加入</t>
  </si>
  <si>
    <t>株式投資を取上げたテレビ番組を見て</t>
  </si>
  <si>
    <t>新聞等で株式投資に関する記事を見て</t>
  </si>
  <si>
    <t>ネットで株式投資に関する記事を見て</t>
  </si>
  <si>
    <t>証券会社の広告・ＤＭを見て</t>
  </si>
  <si>
    <t>ＮＩＳＡが始まって</t>
  </si>
  <si>
    <t>Q39</t>
  </si>
  <si>
    <t>問３9　株式購入のきっかけ／ＭＡ</t>
  </si>
  <si>
    <t>Q38(1:2)</t>
  </si>
  <si>
    <t>表頭:[Q40]問４０　株式購入理由／ＭＡ(MA)</t>
  </si>
  <si>
    <t>短期の値上がり益を期待して</t>
  </si>
  <si>
    <t>長期にわたっての資産運用</t>
  </si>
  <si>
    <t>配当がもらえる</t>
  </si>
  <si>
    <t>株主優待が受けられる</t>
  </si>
  <si>
    <t>その企業を応援できる</t>
  </si>
  <si>
    <t>株主総会で意見や質問ができる</t>
  </si>
  <si>
    <t>従業員または役員持株会に加入した</t>
  </si>
  <si>
    <t>ＮＩＳＡで資産形成の開始</t>
  </si>
  <si>
    <t>Q40</t>
  </si>
  <si>
    <t>問４０　株式購入理由／ＭＡ</t>
  </si>
  <si>
    <t>表頭:[Q41]問４１　株式投資の不満点／ＭＡ(MA)</t>
  </si>
  <si>
    <t>期待したほどの配当がなかった</t>
  </si>
  <si>
    <t>証券会社からの情報提供が不十分</t>
  </si>
  <si>
    <t>証券会社からの連絡に振り回された</t>
  </si>
  <si>
    <t>発行会社からの情報が不十分</t>
  </si>
  <si>
    <t>手数料が高い</t>
  </si>
  <si>
    <t>手数料体系が複雑</t>
  </si>
  <si>
    <t>税金が高い</t>
  </si>
  <si>
    <t>値下がりで損をした</t>
  </si>
  <si>
    <t>ＮＩＳＡの使い勝手が悪い</t>
  </si>
  <si>
    <t>夜間に売買が行えない</t>
  </si>
  <si>
    <t>不満に思ったことはない</t>
  </si>
  <si>
    <t>Q41</t>
  </si>
  <si>
    <t>問４１　株式投資の不満点／ＭＡ</t>
  </si>
  <si>
    <t>表頭:[Q42]問４２　株主総会資料の書面交付の請求有無(SA)</t>
  </si>
  <si>
    <t>書面交付を請求するつもりはない</t>
  </si>
  <si>
    <t>書面交付を請求したい</t>
  </si>
  <si>
    <t>Q42</t>
  </si>
  <si>
    <t>問４２　株主総会資料の書面交付の請求有無</t>
  </si>
  <si>
    <t>表頭:[Q43]問４３　株式非購入理由／ＭＡ(MA)</t>
  </si>
  <si>
    <t xml:space="preserve">    アイテム条件:Q38(3)</t>
  </si>
  <si>
    <t>配当が少なく利回りが低い</t>
  </si>
  <si>
    <t>値下がりの危険がある</t>
  </si>
  <si>
    <t>株価の動きなどに神経を使うのが嫌</t>
  </si>
  <si>
    <t>購入手続きが煩雑そう</t>
  </si>
  <si>
    <t>株式投資をするほどの資金がなかった</t>
  </si>
  <si>
    <t>十分な知識をまだ持っていない</t>
  </si>
  <si>
    <t>職場の株式売買ルールが厳しい</t>
  </si>
  <si>
    <t>株式市場に良いイメージがなかった</t>
  </si>
  <si>
    <t>損をしたという人の話を聞いた</t>
  </si>
  <si>
    <t>株式に興味がない</t>
  </si>
  <si>
    <t>Q43</t>
  </si>
  <si>
    <t>問４３　株式非購入理由／ＭＡ</t>
  </si>
  <si>
    <t>Q38(3)</t>
  </si>
  <si>
    <t>表頭:[Q44]問４４　「投資信託」認知／ＭＡ(MA)</t>
  </si>
  <si>
    <t>証券会社以外の金融機関でも購入可能</t>
  </si>
  <si>
    <t>分配金を受け取れることがある</t>
  </si>
  <si>
    <t>専門家が投資・運用するもの</t>
  </si>
  <si>
    <t>公社債投資信託と株式投資信託に分けられる</t>
  </si>
  <si>
    <t>上場株式と同様に売買できる上場投資信託がある</t>
  </si>
  <si>
    <t>分散投資でリスクを減らすことが可能</t>
  </si>
  <si>
    <t>定時定額積立の累積投資方法もある</t>
  </si>
  <si>
    <t>Q44</t>
  </si>
  <si>
    <t>問４４　「投資信託」認知／ＭＡ</t>
  </si>
  <si>
    <t>表頭:[Q45]問４５　投資信託保有経験(SA)</t>
  </si>
  <si>
    <t>Q45</t>
  </si>
  <si>
    <t>問４５　投資信託保有経験</t>
  </si>
  <si>
    <t>表頭:[NQ45]問４５－１　投資信託保有銘柄数(SA)</t>
  </si>
  <si>
    <t xml:space="preserve">    アイテム条件:Q45(1)</t>
  </si>
  <si>
    <t>４～５銘柄</t>
  </si>
  <si>
    <t>６～１０銘柄</t>
  </si>
  <si>
    <t>NQ45</t>
  </si>
  <si>
    <t>問４５－１　投資信託保有銘柄数</t>
  </si>
  <si>
    <t>Q45(1)</t>
  </si>
  <si>
    <t>表頭:[Q46]問４６　投資信託購入経路／ＭＡ(MA)</t>
  </si>
  <si>
    <t xml:space="preserve">    アイテム条件:Q45(1:2)</t>
  </si>
  <si>
    <t>証券会社の店頭（電話注文、営業訪問の注文含む）</t>
  </si>
  <si>
    <t>証券会社のインターネット取引</t>
  </si>
  <si>
    <t>金融機関の店頭（電話注文、営業訪問の注文含む）</t>
  </si>
  <si>
    <t>金融機関のインターネット取引</t>
  </si>
  <si>
    <t>確定拠出年金制度</t>
  </si>
  <si>
    <t>Q46</t>
  </si>
  <si>
    <t>問４６　投資信託購入経路／ＭＡ</t>
  </si>
  <si>
    <t>Q45(1:2)</t>
  </si>
  <si>
    <t>表頭:[Q47]問４７　投資信託購入時考慮点／ＭＡ(MA)</t>
  </si>
  <si>
    <t>成長性や収益性の高さ</t>
  </si>
  <si>
    <t>リスクの低さや安定性</t>
  </si>
  <si>
    <t>分配金の頻度や運用実績</t>
  </si>
  <si>
    <t>商品内容のわかりやすさ</t>
  </si>
  <si>
    <t>商品のコンセプト</t>
  </si>
  <si>
    <t>手数料や信託報酬の水準</t>
  </si>
  <si>
    <t>評価会社による評価</t>
  </si>
  <si>
    <t>総資産額の大きさ</t>
  </si>
  <si>
    <t>特に考慮している点はない</t>
  </si>
  <si>
    <t>Q47</t>
  </si>
  <si>
    <t>問４７　投資信託購入時考慮点／ＭＡ</t>
  </si>
  <si>
    <t>表頭:[Q48]問４８　投資信託購入理由／ＭＡ(MA)</t>
  </si>
  <si>
    <t>短期の値上がりを期待して</t>
  </si>
  <si>
    <t>長期にわたっての資産運用として</t>
  </si>
  <si>
    <t>定期的に分配金が受け取れる</t>
  </si>
  <si>
    <t>積立て投資ができる</t>
  </si>
  <si>
    <t>比較的少額でも投資できる</t>
  </si>
  <si>
    <t>分散投資ができる</t>
  </si>
  <si>
    <t>投資信託購入を通じ社会貢献できる</t>
  </si>
  <si>
    <t>専門家の運用に期待できる</t>
  </si>
  <si>
    <t>知識収集に時間を費やす必要がない</t>
  </si>
  <si>
    <t>株式に比べて安心なイメージ</t>
  </si>
  <si>
    <t>NISAやつみたてNISAで資産形成の開始</t>
  </si>
  <si>
    <t>ｉＤｅＣｏで資産形成の開始</t>
  </si>
  <si>
    <t>Q48</t>
  </si>
  <si>
    <t>問４８　投資信託購入理由／ＭＡ</t>
  </si>
  <si>
    <t>表頭:[Q49]問４９　投資信託の不満点／ＭＡ(MA)</t>
  </si>
  <si>
    <t>期待したほどの分配金がない</t>
  </si>
  <si>
    <t>証券会社等からの情報提供が不十分</t>
  </si>
  <si>
    <t>証券会社等からの連絡に振り回された</t>
  </si>
  <si>
    <t>手数料・信託報酬が高い</t>
  </si>
  <si>
    <t>証券会社等の品揃えが少ない</t>
  </si>
  <si>
    <t>NISAやつみたてNISAの使い勝手が悪い</t>
  </si>
  <si>
    <t>似た商品が複数あり違いがわからない</t>
  </si>
  <si>
    <t>Q49</t>
  </si>
  <si>
    <t>問４９　投資信託の不満点／ＭＡ</t>
  </si>
  <si>
    <t>表頭:[Q50]問５０　投資信託非購入理由／ＭＡ(MA)</t>
  </si>
  <si>
    <t xml:space="preserve">    アイテム条件:Q45(3)</t>
  </si>
  <si>
    <t>分配金が少ない</t>
  </si>
  <si>
    <t>投資信託の値動きに神経を使うのが嫌</t>
  </si>
  <si>
    <t>投資信託を購入するほどの資金がなかった</t>
  </si>
  <si>
    <t>商品の仕組みが複雑</t>
  </si>
  <si>
    <t>証券会社等の担当者が信用できない</t>
  </si>
  <si>
    <t>投資信託に興味がないから</t>
  </si>
  <si>
    <t>Q50</t>
  </si>
  <si>
    <t>問５０　投資信託非購入理由／ＭＡ</t>
  </si>
  <si>
    <t>Q45(3)</t>
  </si>
  <si>
    <t>表頭:[Q51]問５１　「公社債」認知／ＭＡ(MA)</t>
  </si>
  <si>
    <t>国債、社債などがある</t>
  </si>
  <si>
    <t>保有時、利子受取・元本が償還される</t>
  </si>
  <si>
    <t>元利金支払いの確実性格付けがある</t>
  </si>
  <si>
    <t>国債には、個人向け国債がある</t>
  </si>
  <si>
    <t>配当金や譲渡損益と損益通算できる</t>
  </si>
  <si>
    <t>Q51</t>
  </si>
  <si>
    <t>問５１　「公社債」認知／ＭＡ</t>
  </si>
  <si>
    <t>表頭:[Q52]問５２　公社債保有経験(SA)</t>
  </si>
  <si>
    <t>Q52</t>
  </si>
  <si>
    <t>問５２　公社債保有経験</t>
  </si>
  <si>
    <t>表頭:[NQ52]問５２－１　公社債保有銘柄数(SA)</t>
  </si>
  <si>
    <t xml:space="preserve">    アイテム条件:Q52(1)</t>
  </si>
  <si>
    <t>６銘柄以上</t>
  </si>
  <si>
    <t>NQ52</t>
  </si>
  <si>
    <t>問５２－１　公社債保有銘柄数</t>
  </si>
  <si>
    <t>Q52(1)</t>
  </si>
  <si>
    <t>表頭:[Q53]問５３　公社債購入経路／ＭＡ(MA)</t>
  </si>
  <si>
    <t xml:space="preserve">    アイテム条件:Q52(1:2)</t>
  </si>
  <si>
    <t>Q53</t>
  </si>
  <si>
    <t>問５３　公社債購入経路／ＭＡ</t>
  </si>
  <si>
    <t>Q52(1:2)</t>
  </si>
  <si>
    <t>表頭:[Q54]問５４　公社債購入理由／ＭＡ(MA)</t>
  </si>
  <si>
    <t>預貯金に比べて利回りが有利</t>
  </si>
  <si>
    <t>比較的安全</t>
  </si>
  <si>
    <t>利息が途中で変わらない</t>
  </si>
  <si>
    <t>比較的換金しやすい</t>
  </si>
  <si>
    <t>手頃な金額でできる</t>
  </si>
  <si>
    <t>公社債の購入を通じ社会貢献ができる</t>
  </si>
  <si>
    <t>償還期間が手頃</t>
  </si>
  <si>
    <t>抽選などでプレゼントがもらえる</t>
  </si>
  <si>
    <t>Q54</t>
  </si>
  <si>
    <t>問５４　公社債購入理由／ＭＡ</t>
  </si>
  <si>
    <t>表頭:[Q55]問５５　公社債投資の不満点／ＭＡ(MA)</t>
  </si>
  <si>
    <t>期待したほどの利回りがない</t>
  </si>
  <si>
    <t>気配や価格がよくわからない</t>
  </si>
  <si>
    <t>すぐ売り切れて購入できなかった</t>
  </si>
  <si>
    <t>償還前に売却しづらい</t>
  </si>
  <si>
    <t>Q55</t>
  </si>
  <si>
    <t>問５５　公社債投資の不満点／ＭＡ</t>
  </si>
  <si>
    <t>表頭:[Q56]問５６　公社債非購入理由／ＭＡ(MA)</t>
  </si>
  <si>
    <t xml:space="preserve">    アイテム条件:Q52(3)</t>
  </si>
  <si>
    <t>利回りが低い</t>
  </si>
  <si>
    <t>公社債の値動きに神経を使うのが嫌</t>
  </si>
  <si>
    <t>公社債を購入するほどの資金がなかった</t>
  </si>
  <si>
    <t>公社債に興味がない</t>
  </si>
  <si>
    <t>Q56</t>
  </si>
  <si>
    <t>問５６　公社債非購入理由／ＭＡ</t>
  </si>
  <si>
    <t>Q52(3)</t>
  </si>
  <si>
    <t>表頭:[F1]Ｆ１　性別(SA)</t>
  </si>
  <si>
    <t>男性</t>
  </si>
  <si>
    <t>女性</t>
  </si>
  <si>
    <t>F1</t>
  </si>
  <si>
    <t>Ｆ１　性別</t>
  </si>
  <si>
    <t>表頭:[F2]Ｆ２　年齢(SA)</t>
  </si>
  <si>
    <t>２０～２４歳</t>
  </si>
  <si>
    <t>２５～２９歳</t>
  </si>
  <si>
    <t>３０～３４歳</t>
  </si>
  <si>
    <t>３５～３９歳</t>
  </si>
  <si>
    <t>４０～４４歳</t>
  </si>
  <si>
    <t>４５～４９歳</t>
  </si>
  <si>
    <t>５０～５４歳</t>
  </si>
  <si>
    <t>５５～５９歳</t>
  </si>
  <si>
    <t>６０～６４歳</t>
  </si>
  <si>
    <t>６５～６９歳</t>
  </si>
  <si>
    <t>７０～７４歳</t>
  </si>
  <si>
    <t>７５～７９歳</t>
  </si>
  <si>
    <t>８０～８４歳</t>
  </si>
  <si>
    <t>８５～８９歳</t>
  </si>
  <si>
    <t>９０歳以上</t>
  </si>
  <si>
    <t>(22)</t>
  </si>
  <si>
    <t>(27)</t>
  </si>
  <si>
    <t>(32)</t>
  </si>
  <si>
    <t>(37)</t>
  </si>
  <si>
    <t>(42)</t>
  </si>
  <si>
    <t>(47)</t>
  </si>
  <si>
    <t>(52)</t>
  </si>
  <si>
    <t>(57)</t>
  </si>
  <si>
    <t>(62)</t>
  </si>
  <si>
    <t>(67)</t>
  </si>
  <si>
    <t>(72)</t>
  </si>
  <si>
    <t>(77)</t>
  </si>
  <si>
    <t>(82)</t>
  </si>
  <si>
    <t>(87)</t>
  </si>
  <si>
    <t>(92)</t>
  </si>
  <si>
    <t>F2</t>
  </si>
  <si>
    <t>Ｆ２　年齢</t>
  </si>
  <si>
    <t>表頭:[F3]Ｆ３　配偶者(SA)</t>
  </si>
  <si>
    <t>あり</t>
  </si>
  <si>
    <t>なし</t>
  </si>
  <si>
    <t>F3</t>
  </si>
  <si>
    <t>Ｆ３　配偶者</t>
  </si>
  <si>
    <t>表頭:[F4]Ｆ４　職業(SA)</t>
  </si>
  <si>
    <t>自営業主</t>
  </si>
  <si>
    <t>自由業</t>
  </si>
  <si>
    <t>家族従業者</t>
  </si>
  <si>
    <t>常勤雇用（役員・管理職）</t>
  </si>
  <si>
    <t>常勤雇用（非管理職）</t>
  </si>
  <si>
    <t>契約社員・派遣社員</t>
  </si>
  <si>
    <t>パート・アルバイト・フリーター</t>
  </si>
  <si>
    <t>専業主婦・専業主夫</t>
  </si>
  <si>
    <t>無職・年金のみ</t>
  </si>
  <si>
    <t>学生</t>
  </si>
  <si>
    <t>F4</t>
  </si>
  <si>
    <t>Ｆ４　職業</t>
  </si>
  <si>
    <t>表頭:[F5]Ｆ５　主な収入源(SA)</t>
  </si>
  <si>
    <t>給与所得</t>
  </si>
  <si>
    <t>事業所得</t>
  </si>
  <si>
    <t>利子・配当</t>
  </si>
  <si>
    <t>貯蓄の取り崩し</t>
  </si>
  <si>
    <t>家賃・地代</t>
  </si>
  <si>
    <t>恩給・年金</t>
  </si>
  <si>
    <t>特に収入はない</t>
  </si>
  <si>
    <t>F5</t>
  </si>
  <si>
    <t>Ｆ５　主な収入源</t>
  </si>
  <si>
    <t>表頭:[F6]Ｆ６　税込み年収(SA)</t>
  </si>
  <si>
    <t>１００万円未満</t>
  </si>
  <si>
    <t>１００～２００万円未満</t>
  </si>
  <si>
    <t>２００～３００万円未満</t>
  </si>
  <si>
    <t>３００～４００万円未満</t>
  </si>
  <si>
    <t>４００～５００万円未満</t>
  </si>
  <si>
    <t>５００～７００万円未満</t>
  </si>
  <si>
    <t>７００～１０００万円未満</t>
  </si>
  <si>
    <t>１０００～１５００万円未満</t>
  </si>
  <si>
    <t>１５００～２０００万円未満</t>
  </si>
  <si>
    <t>２０００万円以上</t>
  </si>
  <si>
    <t>(50)</t>
  </si>
  <si>
    <t>(150)</t>
  </si>
  <si>
    <t>(250)</t>
  </si>
  <si>
    <t>(350)</t>
  </si>
  <si>
    <t>(450)</t>
  </si>
  <si>
    <t>(600)</t>
  </si>
  <si>
    <t>(850)</t>
  </si>
  <si>
    <t>(1250)</t>
  </si>
  <si>
    <t>(1750)</t>
  </si>
  <si>
    <t>(2250)</t>
  </si>
  <si>
    <t>F6</t>
  </si>
  <si>
    <t>Ｆ６　税込み年収</t>
  </si>
  <si>
    <t>表頭:[F7]Ｆ７　講読新聞／ＭＡ(MA)</t>
  </si>
  <si>
    <t>朝日新聞</t>
  </si>
  <si>
    <t>読売新聞</t>
  </si>
  <si>
    <t>毎日新聞</t>
  </si>
  <si>
    <t>産経新聞</t>
  </si>
  <si>
    <t>日本経済新聞</t>
  </si>
  <si>
    <t>地方紙</t>
  </si>
  <si>
    <t>スポーツ新聞</t>
  </si>
  <si>
    <t>現在読んでいる新聞は特にない</t>
  </si>
  <si>
    <t>F7</t>
  </si>
  <si>
    <t>Ｆ７　講読新聞／ＭＡ</t>
  </si>
  <si>
    <t>表頭:[F8]Ｆ８　世帯主との続柄(SA)</t>
  </si>
  <si>
    <t>世帯主本人</t>
  </si>
  <si>
    <t>世帯主の配偶者</t>
  </si>
  <si>
    <t>世帯主の子</t>
  </si>
  <si>
    <t>世帯主の親</t>
  </si>
  <si>
    <t>世帯主の孫</t>
  </si>
  <si>
    <t>F8</t>
  </si>
  <si>
    <t>Ｆ８　世帯主との続柄</t>
  </si>
  <si>
    <t>表頭:[F9]Ｆ９　住居(SA)</t>
  </si>
  <si>
    <t>戸建ての持ち家</t>
  </si>
  <si>
    <t>その他の持ち家（マンションなど）</t>
  </si>
  <si>
    <t>賃貸住宅（公社、民間など）</t>
  </si>
  <si>
    <t>給与住宅（官舎、社宅）</t>
  </si>
  <si>
    <t>間借り</t>
  </si>
  <si>
    <t>F9</t>
  </si>
  <si>
    <t>Ｆ９　住居</t>
  </si>
  <si>
    <t>表頭:[F10]Ｆ１０　世帯人数(SA)</t>
  </si>
  <si>
    <t>１人（単身世帯）</t>
  </si>
  <si>
    <t>２人</t>
  </si>
  <si>
    <t>３人</t>
  </si>
  <si>
    <t>４人</t>
  </si>
  <si>
    <t>５人</t>
  </si>
  <si>
    <t>６人</t>
  </si>
  <si>
    <t>７人</t>
  </si>
  <si>
    <t>８人</t>
  </si>
  <si>
    <t>９人以上</t>
  </si>
  <si>
    <t>(1)</t>
  </si>
  <si>
    <t>(2)</t>
  </si>
  <si>
    <t>(3)</t>
  </si>
  <si>
    <t>(4)</t>
  </si>
  <si>
    <t>(6)</t>
  </si>
  <si>
    <t>(7)</t>
  </si>
  <si>
    <t>(8)</t>
  </si>
  <si>
    <t>(9)</t>
  </si>
  <si>
    <t>F10</t>
  </si>
  <si>
    <t>Ｆ１０　世帯人数</t>
  </si>
  <si>
    <t>表頭:[F11]Ｆ１１　２０歳未満の子供・孫の人数（働いている者は除く）(SA)</t>
  </si>
  <si>
    <t>０人</t>
  </si>
  <si>
    <t>１人</t>
  </si>
  <si>
    <t>５人以上</t>
  </si>
  <si>
    <t>(0)</t>
  </si>
  <si>
    <t>F11</t>
  </si>
  <si>
    <t>Ｆ１１　２０歳未満の子供・孫の人数（働いている者は除く）</t>
  </si>
  <si>
    <t>表頭:[F12]Ｆ１２　世帯税込み年収(SA)</t>
  </si>
  <si>
    <t>F12</t>
  </si>
  <si>
    <t>Ｆ１２　世帯税込み年収</t>
  </si>
  <si>
    <t>表頭:[F14]Ｆ１４　今後のアンケート協力(SA)</t>
  </si>
  <si>
    <t>はい</t>
  </si>
  <si>
    <t>いいえ</t>
  </si>
  <si>
    <t>F14</t>
  </si>
  <si>
    <t>Ｆ１４　今後のアンケート協力</t>
  </si>
  <si>
    <t>表頭:[都道府県]都道府県(SA)</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</si>
  <si>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</si>
  <si>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</si>
  <si>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</si>
  <si>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</si>
  <si>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</si>
  <si>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</si>
  <si>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</si>
  <si>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</si>
  <si>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</si>
  <si>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</si>
  <si>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</si>
  <si>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</si>
  <si>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</si>
  <si>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</si>
  <si>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</si>
  <si>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</si>
  <si>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</si>
  <si>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</si>
  <si>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</si>
  <si>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</si>
  <si>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</si>
  <si>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</si>
  <si>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</si>
  <si>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</si>
  <si>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</si>
  <si>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</si>
  <si>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</si>
  <si>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</si>
  <si>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</si>
  <si>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</si>
  <si>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</si>
  <si>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</si>
  <si>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</si>
  <si>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</si>
  <si>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</si>
  <si>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</si>
  <si>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</si>
  <si>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</si>
  <si>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</si>
  <si>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</si>
  <si>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</si>
  <si>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</si>
  <si>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</si>
  <si>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</si>
  <si>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</si>
  <si>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</si>
  <si>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t>
  </si>
  <si>
    <t>表頭:[層別]層別(SA)</t>
  </si>
  <si>
    <t>２１大都市</t>
  </si>
  <si>
    <t>１５万人以上の都市</t>
  </si>
  <si>
    <t>５～１５万人未満の都市</t>
  </si>
  <si>
    <t>５万人未満の都市</t>
  </si>
  <si>
    <t>上記以外</t>
  </si>
  <si>
    <t>層別</t>
  </si>
  <si>
    <t>表頭:[地域]地域(SA)</t>
  </si>
  <si>
    <t>証券投資に関する全国調査（2021年6月・7月）</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</si>
</sst>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
    <numFmt numFmtId="177" formatCode="##0;\-##0;\-"/>
    <numFmt numFmtId="178" formatCode="#,###,##0.0"/>
  </numFmts>
  <fonts count="9" x14ac:knownFonts="1">
    <font>
      <sz val="11"/>
      <color theme="1"/>
      <name val="游ゴシック"/>
      <family val="2"/>
      <scheme val="minor"/>
    </font>
    <font>
      <sz val="9"/>
      <color theme="1"/>
      <name val="Meiryo UI"/>
      <family val="3"/>
      <charset val="128"/>
    </font>
    <font>
      <b/>
      <sz val="9"/>
      <color theme="1"/>
      <name val="Meiryo UI"/>
      <family val="3"/>
      <charset val="128"/>
    </font>
    <font>
      <sz val="9"/>
      <color rgb="FF0000FF"/>
      <name val="Meiryo UI"/>
      <family val="3"/>
      <charset val="128"/>
    </font>
    <font>
      <u/>
      <sz val="9"/>
      <color rgb="FF0000FF"/>
      <name val="Meiryo UI"/>
      <family val="3"/>
      <charset val="128"/>
    </font>
    <font>
      <sz val="6"/>
      <name val="游ゴシック"/>
      <family val="3"/>
      <charset val="128"/>
      <scheme val="minor"/>
    </font>
    <font>
      <sz val="11"/>
      <name val="ＭＳ Ｐゴシック"/>
      <family val="3"/>
      <charset val="128"/>
    </font>
    <font>
      <u/>
      <sz val="18"/>
      <name val="Meiryo UI"/>
      <family val="3"/>
      <charset val="128"/>
    </font>
    <font>
      <sz val="6"/>
      <name val="Meiryo UI"/>
      <family val="2"/>
      <charset val="128"/>
    </font>
  </fonts>
  <fills count="4">
    <fill>
      <patternFill patternType="none"/>
    </fill>
    <fill>
      <patternFill patternType="gray125"/>
    </fill>
    <fill>
      <patternFill patternType="solid">
        <fgColor rgb="FFFFFFFF"/>
        <bgColor indexed="64"/>
      </patternFill>
    </fill>
    <fill>
      <patternFill patternType="solid">
        <fgColor rgb="FFDAEEF3"/>
        <bgColor indexed="64"/>
      </patternFill>
    </fill>
  </fills>
  <borders count="38">
    <border>
      <left/>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hair">
        <color indexed="64"/>
      </left>
      <right style="hair">
        <color indexed="64"/>
      </right>
      <top/>
      <bottom style="thin">
        <color indexed="64"/>
      </bottom>
      <diagonal/>
    </border>
    <border>
      <left/>
      <right style="hair">
        <color indexed="64"/>
      </right>
      <top style="hair">
        <color indexed="64"/>
      </top>
      <bottom/>
      <diagonal/>
    </border>
    <border>
      <left style="thin">
        <color indexed="64"/>
      </left>
      <right style="thin">
        <color indexed="64"/>
      </right>
      <top/>
      <bottom/>
      <diagonal/>
    </border>
    <border>
      <left style="thin">
        <color indexed="64"/>
      </left>
      <right/>
      <top/>
      <bottom/>
      <diagonal/>
    </border>
    <border>
      <left/>
      <right style="hair">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hair">
        <color indexed="64"/>
      </right>
      <top style="hair">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right style="thin">
        <color indexed="64"/>
      </right>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lignment vertical="center"/>
    </xf>
  </cellStyleXfs>
  <cellXfs count="104">
    <xf numFmtId="0" fontId="0" fillId="0" borderId="0" xfId="0"/>
    <xf numFmtId="176" fontId="1" fillId="2" borderId="1" xfId="0" applyNumberFormat="1" applyFont="1" applyFill="1" applyBorder="1"/>
    <xf numFmtId="178" fontId="2" fillId="2" borderId="2" xfId="0" applyNumberFormat="1" applyFont="1" applyFill="1" applyBorder="1"/>
    <xf numFmtId="176" fontId="1" fillId="2" borderId="3" xfId="0" applyNumberFormat="1" applyFont="1" applyFill="1" applyBorder="1"/>
    <xf numFmtId="49" fontId="1" fillId="2" borderId="3" xfId="0" applyNumberFormat="1" applyFont="1" applyFill="1" applyBorder="1" applyAlignment="1">
      <alignment horizontal="left" vertical="top" wrapText="1"/>
    </xf>
    <xf numFmtId="49" fontId="1" fillId="2" borderId="4" xfId="0" applyNumberFormat="1" applyFont="1" applyFill="1" applyBorder="1" applyAlignment="1">
      <alignment horizontal="left" wrapText="1"/>
    </xf>
    <xf numFmtId="0" fontId="1" fillId="2" borderId="5" xfId="0" applyFont="1" applyFill="1" applyBorder="1"/>
    <xf numFmtId="176" fontId="1" fillId="2" borderId="6" xfId="0" applyNumberFormat="1" applyFont="1" applyFill="1" applyBorder="1"/>
    <xf numFmtId="0" fontId="1" fillId="2" borderId="7" xfId="0" applyFont="1" applyFill="1" applyBorder="1"/>
    <xf numFmtId="177" fontId="2" fillId="2" borderId="2" xfId="0" applyNumberFormat="1" applyFont="1" applyFill="1" applyBorder="1"/>
    <xf numFmtId="176" fontId="1" fillId="2" borderId="8" xfId="0" applyNumberFormat="1" applyFont="1" applyFill="1" applyBorder="1"/>
    <xf numFmtId="178" fontId="2" fillId="2" borderId="9" xfId="0" applyNumberFormat="1" applyFont="1" applyFill="1" applyBorder="1"/>
    <xf numFmtId="178" fontId="1" fillId="2" borderId="1" xfId="0" applyNumberFormat="1" applyFont="1" applyFill="1" applyBorder="1"/>
    <xf numFmtId="0" fontId="1" fillId="2" borderId="10" xfId="0" applyFont="1" applyFill="1" applyBorder="1"/>
    <xf numFmtId="0" fontId="1" fillId="2" borderId="0" xfId="0" applyFont="1" applyFill="1"/>
    <xf numFmtId="178" fontId="2" fillId="2" borderId="11" xfId="0" applyNumberFormat="1" applyFont="1" applyFill="1" applyBorder="1"/>
    <xf numFmtId="176" fontId="1" fillId="2" borderId="2" xfId="0" applyNumberFormat="1" applyFont="1" applyFill="1" applyBorder="1"/>
    <xf numFmtId="176" fontId="1" fillId="2" borderId="12" xfId="0" applyNumberFormat="1" applyFont="1" applyFill="1" applyBorder="1"/>
    <xf numFmtId="178" fontId="2" fillId="2" borderId="13" xfId="0" applyNumberFormat="1" applyFont="1" applyFill="1" applyBorder="1"/>
    <xf numFmtId="178" fontId="1" fillId="2" borderId="3" xfId="0" applyNumberFormat="1" applyFont="1" applyFill="1" applyBorder="1"/>
    <xf numFmtId="178" fontId="1" fillId="2" borderId="2" xfId="0" applyNumberFormat="1" applyFont="1" applyFill="1" applyBorder="1"/>
    <xf numFmtId="177" fontId="1" fillId="2" borderId="1" xfId="0" applyNumberFormat="1" applyFont="1" applyFill="1" applyBorder="1"/>
    <xf numFmtId="176" fontId="1" fillId="2" borderId="14" xfId="0" applyNumberFormat="1" applyFont="1" applyFill="1" applyBorder="1"/>
    <xf numFmtId="178" fontId="1" fillId="2" borderId="14" xfId="0" applyNumberFormat="1" applyFont="1" applyFill="1" applyBorder="1"/>
    <xf numFmtId="178" fontId="2" fillId="2" borderId="7" xfId="0" applyNumberFormat="1" applyFont="1" applyFill="1" applyBorder="1"/>
    <xf numFmtId="0" fontId="1" fillId="2" borderId="16" xfId="0" applyFont="1" applyFill="1" applyBorder="1"/>
    <xf numFmtId="49" fontId="1" fillId="2" borderId="17" xfId="0" applyNumberFormat="1" applyFont="1" applyFill="1" applyBorder="1" applyAlignment="1">
      <alignment horizontal="left" wrapText="1"/>
    </xf>
    <xf numFmtId="0" fontId="1" fillId="0" borderId="0" xfId="0" applyFont="1" applyAlignment="1"/>
    <xf numFmtId="176" fontId="1" fillId="2" borderId="18" xfId="0" applyNumberFormat="1" applyFont="1" applyFill="1" applyBorder="1"/>
    <xf numFmtId="177" fontId="2" fillId="2" borderId="13" xfId="0" applyNumberFormat="1" applyFont="1" applyFill="1" applyBorder="1"/>
    <xf numFmtId="176" fontId="1" fillId="2" borderId="19" xfId="0" applyNumberFormat="1" applyFont="1" applyFill="1" applyBorder="1"/>
    <xf numFmtId="178" fontId="1" fillId="2" borderId="12" xfId="0" applyNumberFormat="1" applyFont="1" applyFill="1" applyBorder="1"/>
    <xf numFmtId="176" fontId="1" fillId="2" borderId="20" xfId="0" applyNumberFormat="1" applyFont="1" applyFill="1" applyBorder="1"/>
    <xf numFmtId="0" fontId="1" fillId="2" borderId="1" xfId="0" applyFont="1" applyFill="1" applyBorder="1" applyAlignment="1">
      <alignment horizontal="right"/>
    </xf>
    <xf numFmtId="0" fontId="3" fillId="0" borderId="0" xfId="0" applyFont="1"/>
    <xf numFmtId="49" fontId="1" fillId="2" borderId="20" xfId="0" applyNumberFormat="1" applyFont="1" applyFill="1" applyBorder="1" applyAlignment="1">
      <alignment horizontal="left" vertical="top" wrapText="1"/>
    </xf>
    <xf numFmtId="49" fontId="1" fillId="2" borderId="22" xfId="0" applyNumberFormat="1" applyFont="1" applyFill="1" applyBorder="1" applyAlignment="1">
      <alignment horizontal="left" vertical="top" wrapText="1"/>
    </xf>
    <xf numFmtId="176" fontId="1" fillId="2" borderId="9" xfId="0" applyNumberFormat="1" applyFont="1" applyFill="1" applyBorder="1"/>
    <xf numFmtId="49" fontId="1" fillId="2" borderId="18" xfId="0" applyNumberFormat="1" applyFont="1" applyFill="1" applyBorder="1" applyAlignment="1">
      <alignment horizontal="left" vertical="top" wrapText="1"/>
    </xf>
    <xf numFmtId="0" fontId="1" fillId="2" borderId="23" xfId="0" applyFont="1" applyFill="1" applyBorder="1"/>
    <xf numFmtId="0" fontId="1" fillId="2" borderId="24" xfId="0" applyFont="1" applyFill="1" applyBorder="1"/>
    <xf numFmtId="0" fontId="1" fillId="2" borderId="12" xfId="0" applyFont="1" applyFill="1" applyBorder="1" applyAlignment="1">
      <alignment horizontal="right"/>
    </xf>
    <xf numFmtId="0" fontId="1" fillId="2" borderId="25" xfId="0" applyFont="1" applyFill="1" applyBorder="1"/>
    <xf numFmtId="49" fontId="1" fillId="2" borderId="7" xfId="0" applyNumberFormat="1" applyFont="1" applyFill="1" applyBorder="1" applyAlignment="1">
      <alignment horizontal="right"/>
    </xf>
    <xf numFmtId="177" fontId="1" fillId="2" borderId="3" xfId="0" applyNumberFormat="1" applyFont="1" applyFill="1" applyBorder="1"/>
    <xf numFmtId="177" fontId="1" fillId="2" borderId="12" xfId="0" applyNumberFormat="1" applyFont="1" applyFill="1" applyBorder="1"/>
    <xf numFmtId="178" fontId="1" fillId="2" borderId="8" xfId="0" applyNumberFormat="1" applyFont="1" applyFill="1" applyBorder="1"/>
    <xf numFmtId="49" fontId="1" fillId="2" borderId="26" xfId="0" applyNumberFormat="1" applyFont="1" applyFill="1" applyBorder="1" applyAlignment="1">
      <alignment horizontal="left"/>
    </xf>
    <xf numFmtId="0" fontId="1" fillId="2" borderId="27" xfId="0" applyFont="1" applyFill="1" applyBorder="1"/>
    <xf numFmtId="176" fontId="1" fillId="2" borderId="28" xfId="0" applyNumberFormat="1" applyFont="1" applyFill="1" applyBorder="1"/>
    <xf numFmtId="49" fontId="1" fillId="2" borderId="29" xfId="0" applyNumberFormat="1" applyFont="1" applyFill="1" applyBorder="1" applyAlignment="1">
      <alignment horizontal="left" wrapText="1"/>
    </xf>
    <xf numFmtId="0" fontId="1" fillId="2" borderId="30" xfId="0" applyFont="1" applyFill="1" applyBorder="1"/>
    <xf numFmtId="0" fontId="1" fillId="2" borderId="15" xfId="0" applyFont="1" applyFill="1" applyBorder="1"/>
    <xf numFmtId="0" fontId="1" fillId="2" borderId="31" xfId="0" applyFont="1" applyFill="1" applyBorder="1"/>
    <xf numFmtId="0" fontId="1" fillId="2" borderId="21" xfId="0" applyFont="1" applyFill="1" applyBorder="1"/>
    <xf numFmtId="178" fontId="1" fillId="2" borderId="19" xfId="0" applyNumberFormat="1" applyFont="1" applyFill="1" applyBorder="1"/>
    <xf numFmtId="178" fontId="1" fillId="2" borderId="20" xfId="0" applyNumberFormat="1" applyFont="1" applyFill="1" applyBorder="1"/>
    <xf numFmtId="176" fontId="1" fillId="2" borderId="13" xfId="0" applyNumberFormat="1" applyFont="1" applyFill="1" applyBorder="1"/>
    <xf numFmtId="178" fontId="1" fillId="2" borderId="13" xfId="0" applyNumberFormat="1" applyFont="1" applyFill="1" applyBorder="1"/>
    <xf numFmtId="0" fontId="1" fillId="2" borderId="17" xfId="0" applyFont="1" applyFill="1" applyBorder="1"/>
    <xf numFmtId="0" fontId="1" fillId="2" borderId="32" xfId="0" applyFont="1" applyFill="1" applyBorder="1"/>
    <xf numFmtId="178" fontId="2" fillId="2" borderId="24" xfId="0" applyNumberFormat="1" applyFont="1" applyFill="1" applyBorder="1"/>
    <xf numFmtId="176" fontId="1" fillId="2" borderId="33" xfId="0" applyNumberFormat="1" applyFont="1" applyFill="1" applyBorder="1"/>
    <xf numFmtId="49" fontId="1" fillId="2" borderId="16" xfId="0" applyNumberFormat="1" applyFont="1" applyFill="1" applyBorder="1" applyAlignment="1">
      <alignment horizontal="left"/>
    </xf>
    <xf numFmtId="178" fontId="1" fillId="2" borderId="34" xfId="0" applyNumberFormat="1" applyFont="1" applyFill="1" applyBorder="1"/>
    <xf numFmtId="0" fontId="1" fillId="2" borderId="35" xfId="0" applyFont="1" applyFill="1" applyBorder="1"/>
    <xf numFmtId="178" fontId="2" fillId="2" borderId="36" xfId="0" applyNumberFormat="1" applyFont="1" applyFill="1" applyBorder="1"/>
    <xf numFmtId="178" fontId="1" fillId="2" borderId="33" xfId="0" applyNumberFormat="1" applyFont="1" applyFill="1" applyBorder="1"/>
    <xf numFmtId="176" fontId="1" fillId="2" borderId="34" xfId="0" applyNumberFormat="1" applyFont="1" applyFill="1" applyBorder="1"/>
    <xf numFmtId="178" fontId="2" fillId="2" borderId="23" xfId="0" applyNumberFormat="1" applyFont="1" applyFill="1" applyBorder="1"/>
    <xf numFmtId="177" fontId="2" fillId="2" borderId="11" xfId="0" applyNumberFormat="1" applyFont="1" applyFill="1" applyBorder="1"/>
    <xf numFmtId="177" fontId="1" fillId="2" borderId="20" xfId="0" applyNumberFormat="1" applyFont="1" applyFill="1" applyBorder="1"/>
    <xf numFmtId="177" fontId="2" fillId="2" borderId="7" xfId="0" applyNumberFormat="1" applyFont="1" applyFill="1" applyBorder="1"/>
    <xf numFmtId="177" fontId="1" fillId="2" borderId="14" xfId="0" applyNumberFormat="1" applyFont="1" applyFill="1" applyBorder="1"/>
    <xf numFmtId="0" fontId="1" fillId="2" borderId="3" xfId="0" applyFont="1" applyFill="1" applyBorder="1" applyAlignment="1">
      <alignment horizontal="right"/>
    </xf>
    <xf numFmtId="0" fontId="1" fillId="2" borderId="20" xfId="0" applyFont="1" applyFill="1" applyBorder="1" applyAlignment="1">
      <alignment horizontal="right"/>
    </xf>
    <xf numFmtId="177" fontId="1" fillId="2" borderId="8" xfId="0" applyNumberFormat="1" applyFont="1" applyFill="1" applyBorder="1"/>
    <xf numFmtId="49" fontId="1" fillId="2" borderId="25" xfId="0" applyNumberFormat="1" applyFont="1" applyFill="1" applyBorder="1" applyAlignment="1">
      <alignment horizontal="right"/>
    </xf>
    <xf numFmtId="0" fontId="1" fillId="2" borderId="2" xfId="0" applyFont="1" applyFill="1" applyBorder="1" applyAlignment="1">
      <alignment horizontal="right"/>
    </xf>
    <xf numFmtId="177" fontId="2" fillId="2" borderId="23" xfId="0" applyNumberFormat="1" applyFont="1" applyFill="1" applyBorder="1"/>
    <xf numFmtId="0" fontId="1" fillId="2" borderId="13" xfId="0" applyFont="1" applyFill="1" applyBorder="1" applyAlignment="1">
      <alignment horizontal="right"/>
    </xf>
    <xf numFmtId="177" fontId="1" fillId="2" borderId="34" xfId="0" applyNumberFormat="1" applyFont="1" applyFill="1" applyBorder="1"/>
    <xf numFmtId="0" fontId="1" fillId="3" borderId="37" xfId="0" applyFont="1" applyFill="1" applyBorder="1" applyAlignment="1">
      <alignment horizontal="center" vertical="center"/>
    </xf>
    <xf numFmtId="0" fontId="1" fillId="0" borderId="37" xfId="0" applyFont="1" applyBorder="1" applyAlignment="1">
      <alignment vertical="center" wrapText="1"/>
    </xf>
    <xf numFmtId="0" fontId="1" fillId="0" borderId="0" xfId="0" applyFont="1"/>
    <xf numFmtId="177" fontId="1" fillId="2" borderId="2" xfId="0" applyNumberFormat="1" applyFont="1" applyFill="1" applyBorder="1"/>
    <xf numFmtId="177" fontId="1" fillId="2" borderId="13" xfId="0" applyNumberFormat="1" applyFont="1" applyFill="1" applyBorder="1"/>
    <xf numFmtId="0" fontId="4" fillId="0" borderId="37" xfId="0" applyFont="1" applyBorder="1" applyAlignment="1">
      <alignment vertical="center" wrapText="1"/>
    </xf>
    <xf numFmtId="177" fontId="1" fillId="2" borderId="19" xfId="0" applyNumberFormat="1" applyFont="1" applyFill="1" applyBorder="1"/>
    <xf numFmtId="177" fontId="1" fillId="2" borderId="33" xfId="0" applyNumberFormat="1" applyFont="1" applyFill="1" applyBorder="1"/>
    <xf numFmtId="0" fontId="1" fillId="0" borderId="0" xfId="0" applyFont="1" applyAlignment="1">
      <alignment vertical="center"/>
    </xf>
    <xf numFmtId="177" fontId="2" fillId="2" borderId="36" xfId="0" applyNumberFormat="1" applyFont="1" applyFill="1" applyBorder="1"/>
    <xf numFmtId="0" fontId="7" fillId="0" borderId="0" xfId="1" applyFont="1" applyAlignment="1">
      <alignment horizontal="left" vertical="center"/>
    </xf>
    <xf numFmtId="0" fontId="1" fillId="3" borderId="37"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26" xfId="0" applyFont="1" applyFill="1" applyBorder="1" applyAlignment="1">
      <alignment horizontal="center" vertical="center"/>
    </xf>
    <xf numFmtId="0" fontId="1" fillId="3" borderId="30" xfId="0" applyFont="1" applyFill="1" applyBorder="1" applyAlignment="1">
      <alignment horizontal="center" vertical="center"/>
    </xf>
    <xf numFmtId="0" fontId="1" fillId="2" borderId="17" xfId="0" applyFont="1" applyFill="1" applyBorder="1" applyAlignment="1">
      <alignment vertical="top" wrapText="1"/>
    </xf>
    <xf numFmtId="0" fontId="1" fillId="2" borderId="16" xfId="0" applyFont="1" applyFill="1" applyBorder="1" applyAlignment="1">
      <alignment vertical="top" wrapText="1"/>
    </xf>
    <xf numFmtId="0" fontId="1" fillId="2" borderId="21" xfId="0" applyFont="1" applyFill="1" applyBorder="1" applyAlignment="1">
      <alignment vertical="top" wrapText="1"/>
    </xf>
    <xf numFmtId="0" fontId="1" fillId="2" borderId="15" xfId="0" applyFont="1" applyFill="1" applyBorder="1" applyAlignment="1">
      <alignment vertical="top" wrapText="1"/>
    </xf>
    <xf numFmtId="49" fontId="1" fillId="2" borderId="17" xfId="0" applyNumberFormat="1" applyFont="1" applyFill="1" applyBorder="1" applyAlignment="1">
      <alignment horizontal="left" vertical="top" wrapText="1"/>
    </xf>
    <xf numFmtId="49" fontId="1" fillId="2" borderId="10" xfId="0" applyNumberFormat="1" applyFont="1" applyFill="1" applyBorder="1" applyAlignment="1">
      <alignment horizontal="left"/>
    </xf>
    <xf numFmtId="49" fontId="1" fillId="2" borderId="21" xfId="0" applyNumberFormat="1" applyFont="1" applyFill="1" applyBorder="1" applyAlignment="1">
      <alignment horizontal="left"/>
    </xf>
  </cellXfs>
  <cellStyles count="2">
    <cellStyle name="標準" xfId="0" builtinId="0"/>
    <cellStyle name="標準_Book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92"/>
  <sheetViews>
    <sheetView tabSelected="1" workbookViewId="0"/>
  </sheetViews>
  <sheetFormatPr defaultColWidth="8.875" defaultRowHeight="12" x14ac:dyDescent="0.2"/>
  <cols>
    <col min="1" max="1" width="3.625" style="84" customWidth="1"/>
    <col min="2" max="2" width="5.625" style="84" customWidth="1"/>
    <col min="3" max="3" width="7.625" style="84" customWidth="1"/>
    <col min="4" max="4" width="55.25" style="84" customWidth="1"/>
    <col min="5" max="6" width="7.625" style="84" customWidth="1"/>
    <col min="7" max="7" width="8" style="84" customWidth="1"/>
    <col min="8" max="8" width="7.625" style="84" customWidth="1"/>
    <col min="9" max="11" width="10.625" style="84" customWidth="1"/>
    <col min="12" max="13" width="14.25" style="84" customWidth="1"/>
    <col min="14" max="14" width="26.625" style="84" customWidth="1"/>
    <col min="15" max="16384" width="8.875" style="84"/>
  </cols>
  <sheetData>
    <row r="1" spans="2:14" x14ac:dyDescent="0.2">
      <c r="B1" s="90"/>
    </row>
    <row r="2" spans="2:14" ht="24" x14ac:dyDescent="0.2">
      <c r="B2" s="92" t="s">
        <v>879</v>
      </c>
    </row>
    <row r="5" spans="2:14" x14ac:dyDescent="0.2">
      <c r="B5" s="93" t="s">
        <v>0</v>
      </c>
      <c r="C5" s="94" t="s">
        <v>1</v>
      </c>
      <c r="D5" s="95"/>
      <c r="E5" s="96"/>
      <c r="F5" s="94" t="s">
        <v>5</v>
      </c>
      <c r="G5" s="95"/>
      <c r="H5" s="96"/>
      <c r="I5" s="93" t="s">
        <v>6</v>
      </c>
      <c r="J5" s="93" t="s">
        <v>7</v>
      </c>
      <c r="K5" s="93" t="s">
        <v>8</v>
      </c>
      <c r="L5" s="93" t="s">
        <v>9</v>
      </c>
      <c r="M5" s="93" t="s">
        <v>10</v>
      </c>
      <c r="N5" s="93" t="s">
        <v>11</v>
      </c>
    </row>
    <row r="6" spans="2:14" x14ac:dyDescent="0.2">
      <c r="B6" s="93"/>
      <c r="C6" s="82" t="s">
        <v>2</v>
      </c>
      <c r="D6" s="82" t="s">
        <v>3</v>
      </c>
      <c r="E6" s="82" t="s">
        <v>4</v>
      </c>
      <c r="F6" s="82" t="s">
        <v>2</v>
      </c>
      <c r="G6" s="82" t="s">
        <v>3</v>
      </c>
      <c r="H6" s="82" t="s">
        <v>4</v>
      </c>
      <c r="I6" s="93"/>
      <c r="J6" s="93"/>
      <c r="K6" s="93"/>
      <c r="L6" s="93"/>
      <c r="M6" s="93"/>
      <c r="N6" s="93"/>
    </row>
    <row r="7" spans="2:14" ht="12.6" customHeight="1" x14ac:dyDescent="0.2">
      <c r="B7" s="83">
        <v>1</v>
      </c>
      <c r="C7" s="83" t="s">
        <v>45</v>
      </c>
      <c r="D7" s="83" t="s">
        <v>46</v>
      </c>
      <c r="E7" s="83" t="s">
        <v>47</v>
      </c>
      <c r="F7" s="83" t="s">
        <v>48</v>
      </c>
      <c r="G7" s="83" t="s">
        <v>48</v>
      </c>
      <c r="H7" s="83" t="s">
        <v>47</v>
      </c>
      <c r="I7" s="87" t="str">
        <f xml:space="preserve"> HYPERLINK("#'N(1)'!B4:Q28", "N(1)")</f>
        <v>N(1)</v>
      </c>
      <c r="J7" s="87" t="str">
        <f xml:space="preserve"> HYPERLINK("#'P(2)'!B4:Q28", "P(2)")</f>
        <v>P(2)</v>
      </c>
      <c r="K7" s="87" t="str">
        <f xml:space="preserve"> HYPERLINK("#'NP(3)'!B4:Q47", "NP(3)")</f>
        <v>NP(3)</v>
      </c>
      <c r="L7" s="83"/>
      <c r="M7" s="83"/>
      <c r="N7" s="83" t="s">
        <v>49</v>
      </c>
    </row>
    <row r="8" spans="2:14" ht="12.6" customHeight="1" x14ac:dyDescent="0.2">
      <c r="B8" s="83">
        <v>2</v>
      </c>
      <c r="C8" s="83" t="s">
        <v>73</v>
      </c>
      <c r="D8" s="83" t="s">
        <v>74</v>
      </c>
      <c r="E8" s="83" t="s">
        <v>75</v>
      </c>
      <c r="F8" s="83" t="s">
        <v>48</v>
      </c>
      <c r="G8" s="83" t="s">
        <v>48</v>
      </c>
      <c r="H8" s="83" t="s">
        <v>47</v>
      </c>
      <c r="I8" s="87" t="str">
        <f xml:space="preserve"> HYPERLINK("#'N(1)'!B30:S54", "N(1)")</f>
        <v>N(1)</v>
      </c>
      <c r="J8" s="87" t="str">
        <f xml:space="preserve"> HYPERLINK("#'P(2)'!B30:S54", "P(2)")</f>
        <v>P(2)</v>
      </c>
      <c r="K8" s="87" t="str">
        <f xml:space="preserve"> HYPERLINK("#'NP(3)'!B49:S92", "NP(3)")</f>
        <v>NP(3)</v>
      </c>
      <c r="L8" s="83" t="s">
        <v>76</v>
      </c>
      <c r="M8" s="83"/>
      <c r="N8" s="83" t="s">
        <v>49</v>
      </c>
    </row>
    <row r="9" spans="2:14" ht="12.6" customHeight="1" x14ac:dyDescent="0.2">
      <c r="B9" s="83">
        <v>3</v>
      </c>
      <c r="C9" s="83" t="s">
        <v>79</v>
      </c>
      <c r="D9" s="83" t="s">
        <v>80</v>
      </c>
      <c r="E9" s="83" t="s">
        <v>75</v>
      </c>
      <c r="F9" s="83" t="s">
        <v>48</v>
      </c>
      <c r="G9" s="83" t="s">
        <v>48</v>
      </c>
      <c r="H9" s="83" t="s">
        <v>47</v>
      </c>
      <c r="I9" s="87" t="str">
        <f xml:space="preserve"> HYPERLINK("#'N(1)'!B56:T80", "N(1)")</f>
        <v>N(1)</v>
      </c>
      <c r="J9" s="87" t="str">
        <f xml:space="preserve"> HYPERLINK("#'P(2)'!B56:T80", "P(2)")</f>
        <v>P(2)</v>
      </c>
      <c r="K9" s="87" t="str">
        <f xml:space="preserve"> HYPERLINK("#'NP(3)'!B94:T137", "NP(3)")</f>
        <v>NP(3)</v>
      </c>
      <c r="L9" s="83" t="s">
        <v>76</v>
      </c>
      <c r="M9" s="83"/>
      <c r="N9" s="83" t="s">
        <v>49</v>
      </c>
    </row>
    <row r="10" spans="2:14" ht="12.6" customHeight="1" x14ac:dyDescent="0.2">
      <c r="B10" s="83">
        <v>4</v>
      </c>
      <c r="C10" s="83" t="s">
        <v>93</v>
      </c>
      <c r="D10" s="83" t="s">
        <v>94</v>
      </c>
      <c r="E10" s="83" t="s">
        <v>75</v>
      </c>
      <c r="F10" s="83" t="s">
        <v>48</v>
      </c>
      <c r="G10" s="83" t="s">
        <v>48</v>
      </c>
      <c r="H10" s="83" t="s">
        <v>47</v>
      </c>
      <c r="I10" s="87" t="str">
        <f xml:space="preserve"> HYPERLINK("#'N(1)'!B82:Q106", "N(1)")</f>
        <v>N(1)</v>
      </c>
      <c r="J10" s="87" t="str">
        <f xml:space="preserve"> HYPERLINK("#'P(2)'!B82:Q106", "P(2)")</f>
        <v>P(2)</v>
      </c>
      <c r="K10" s="87" t="str">
        <f xml:space="preserve"> HYPERLINK("#'NP(3)'!B139:Q182", "NP(3)")</f>
        <v>NP(3)</v>
      </c>
      <c r="L10" s="83" t="s">
        <v>76</v>
      </c>
      <c r="M10" s="83"/>
      <c r="N10" s="83" t="s">
        <v>49</v>
      </c>
    </row>
    <row r="11" spans="2:14" ht="12.6" customHeight="1" x14ac:dyDescent="0.2">
      <c r="B11" s="83">
        <v>5</v>
      </c>
      <c r="C11" s="83" t="s">
        <v>96</v>
      </c>
      <c r="D11" s="83" t="s">
        <v>97</v>
      </c>
      <c r="E11" s="83" t="s">
        <v>75</v>
      </c>
      <c r="F11" s="83" t="s">
        <v>48</v>
      </c>
      <c r="G11" s="83" t="s">
        <v>48</v>
      </c>
      <c r="H11" s="83" t="s">
        <v>47</v>
      </c>
      <c r="I11" s="87" t="str">
        <f xml:space="preserve"> HYPERLINK("#'N(1)'!B108:Q132", "N(1)")</f>
        <v>N(1)</v>
      </c>
      <c r="J11" s="87" t="str">
        <f xml:space="preserve"> HYPERLINK("#'P(2)'!B108:Q132", "P(2)")</f>
        <v>P(2)</v>
      </c>
      <c r="K11" s="87" t="str">
        <f xml:space="preserve"> HYPERLINK("#'NP(3)'!B184:Q227", "NP(3)")</f>
        <v>NP(3)</v>
      </c>
      <c r="L11" s="83" t="s">
        <v>76</v>
      </c>
      <c r="M11" s="83"/>
      <c r="N11" s="83" t="s">
        <v>49</v>
      </c>
    </row>
    <row r="12" spans="2:14" ht="12.6" customHeight="1" x14ac:dyDescent="0.2">
      <c r="B12" s="83">
        <v>6</v>
      </c>
      <c r="C12" s="83" t="s">
        <v>106</v>
      </c>
      <c r="D12" s="83" t="s">
        <v>107</v>
      </c>
      <c r="E12" s="83" t="s">
        <v>47</v>
      </c>
      <c r="F12" s="83" t="s">
        <v>48</v>
      </c>
      <c r="G12" s="83" t="s">
        <v>48</v>
      </c>
      <c r="H12" s="83" t="s">
        <v>47</v>
      </c>
      <c r="I12" s="87" t="str">
        <f xml:space="preserve"> HYPERLINK("#'N(1)'!B134:P158", "N(1)")</f>
        <v>N(1)</v>
      </c>
      <c r="J12" s="87" t="str">
        <f xml:space="preserve"> HYPERLINK("#'P(2)'!B134:P158", "P(2)")</f>
        <v>P(2)</v>
      </c>
      <c r="K12" s="87" t="str">
        <f xml:space="preserve"> HYPERLINK("#'NP(3)'!B229:P272", "NP(3)")</f>
        <v>NP(3)</v>
      </c>
      <c r="L12" s="83" t="s">
        <v>76</v>
      </c>
      <c r="M12" s="83"/>
      <c r="N12" s="83" t="s">
        <v>49</v>
      </c>
    </row>
    <row r="13" spans="2:14" ht="12.6" customHeight="1" x14ac:dyDescent="0.2">
      <c r="B13" s="83">
        <v>7</v>
      </c>
      <c r="C13" s="83" t="s">
        <v>117</v>
      </c>
      <c r="D13" s="83" t="s">
        <v>118</v>
      </c>
      <c r="E13" s="83" t="s">
        <v>47</v>
      </c>
      <c r="F13" s="83" t="s">
        <v>48</v>
      </c>
      <c r="G13" s="83" t="s">
        <v>48</v>
      </c>
      <c r="H13" s="83" t="s">
        <v>47</v>
      </c>
      <c r="I13" s="87" t="str">
        <f xml:space="preserve"> HYPERLINK("#'N(1)'!B160:Q184", "N(1)")</f>
        <v>N(1)</v>
      </c>
      <c r="J13" s="87" t="str">
        <f xml:space="preserve"> HYPERLINK("#'P(2)'!B160:Q184", "P(2)")</f>
        <v>P(2)</v>
      </c>
      <c r="K13" s="87" t="str">
        <f xml:space="preserve"> HYPERLINK("#'NP(3)'!B274:Q317", "NP(3)")</f>
        <v>NP(3)</v>
      </c>
      <c r="L13" s="83" t="s">
        <v>76</v>
      </c>
      <c r="M13" s="83"/>
      <c r="N13" s="83" t="s">
        <v>49</v>
      </c>
    </row>
    <row r="14" spans="2:14" ht="12.6" customHeight="1" x14ac:dyDescent="0.2">
      <c r="B14" s="83">
        <v>8</v>
      </c>
      <c r="C14" s="83" t="s">
        <v>123</v>
      </c>
      <c r="D14" s="83" t="s">
        <v>124</v>
      </c>
      <c r="E14" s="83" t="s">
        <v>75</v>
      </c>
      <c r="F14" s="83" t="s">
        <v>48</v>
      </c>
      <c r="G14" s="83" t="s">
        <v>48</v>
      </c>
      <c r="H14" s="83" t="s">
        <v>47</v>
      </c>
      <c r="I14" s="87" t="str">
        <f xml:space="preserve"> HYPERLINK("#'N(1)'!B186:K210", "N(1)")</f>
        <v>N(1)</v>
      </c>
      <c r="J14" s="87" t="str">
        <f xml:space="preserve"> HYPERLINK("#'P(2)'!B186:K210", "P(2)")</f>
        <v>P(2)</v>
      </c>
      <c r="K14" s="87" t="str">
        <f xml:space="preserve"> HYPERLINK("#'NP(3)'!B319:K362", "NP(3)")</f>
        <v>NP(3)</v>
      </c>
      <c r="L14" s="83" t="s">
        <v>76</v>
      </c>
      <c r="M14" s="83"/>
      <c r="N14" s="83" t="s">
        <v>49</v>
      </c>
    </row>
    <row r="15" spans="2:14" ht="12.6" customHeight="1" x14ac:dyDescent="0.2">
      <c r="B15" s="83">
        <v>9</v>
      </c>
      <c r="C15" s="83" t="s">
        <v>126</v>
      </c>
      <c r="D15" s="83" t="s">
        <v>127</v>
      </c>
      <c r="E15" s="83" t="s">
        <v>75</v>
      </c>
      <c r="F15" s="83" t="s">
        <v>48</v>
      </c>
      <c r="G15" s="83" t="s">
        <v>48</v>
      </c>
      <c r="H15" s="83" t="s">
        <v>47</v>
      </c>
      <c r="I15" s="87" t="str">
        <f xml:space="preserve"> HYPERLINK("#'N(1)'!B212:K236", "N(1)")</f>
        <v>N(1)</v>
      </c>
      <c r="J15" s="87" t="str">
        <f xml:space="preserve"> HYPERLINK("#'P(2)'!B212:K236", "P(2)")</f>
        <v>P(2)</v>
      </c>
      <c r="K15" s="87" t="str">
        <f xml:space="preserve"> HYPERLINK("#'NP(3)'!B364:K407", "NP(3)")</f>
        <v>NP(3)</v>
      </c>
      <c r="L15" s="83" t="s">
        <v>76</v>
      </c>
      <c r="M15" s="83"/>
      <c r="N15" s="83" t="s">
        <v>49</v>
      </c>
    </row>
    <row r="16" spans="2:14" ht="12.6" customHeight="1" x14ac:dyDescent="0.2">
      <c r="B16" s="83">
        <v>10</v>
      </c>
      <c r="C16" s="83" t="s">
        <v>129</v>
      </c>
      <c r="D16" s="83" t="s">
        <v>130</v>
      </c>
      <c r="E16" s="83" t="s">
        <v>75</v>
      </c>
      <c r="F16" s="83" t="s">
        <v>48</v>
      </c>
      <c r="G16" s="83" t="s">
        <v>48</v>
      </c>
      <c r="H16" s="83" t="s">
        <v>47</v>
      </c>
      <c r="I16" s="87" t="str">
        <f xml:space="preserve"> HYPERLINK("#'N(1)'!B238:K262", "N(1)")</f>
        <v>N(1)</v>
      </c>
      <c r="J16" s="87" t="str">
        <f xml:space="preserve"> HYPERLINK("#'P(2)'!B238:K262", "P(2)")</f>
        <v>P(2)</v>
      </c>
      <c r="K16" s="87" t="str">
        <f xml:space="preserve"> HYPERLINK("#'NP(3)'!B409:K452", "NP(3)")</f>
        <v>NP(3)</v>
      </c>
      <c r="L16" s="83" t="s">
        <v>76</v>
      </c>
      <c r="M16" s="83"/>
      <c r="N16" s="83" t="s">
        <v>49</v>
      </c>
    </row>
    <row r="17" spans="2:14" ht="12.6" customHeight="1" x14ac:dyDescent="0.2">
      <c r="B17" s="83">
        <v>11</v>
      </c>
      <c r="C17" s="83" t="s">
        <v>133</v>
      </c>
      <c r="D17" s="83" t="s">
        <v>134</v>
      </c>
      <c r="E17" s="83" t="s">
        <v>47</v>
      </c>
      <c r="F17" s="83" t="s">
        <v>48</v>
      </c>
      <c r="G17" s="83" t="s">
        <v>48</v>
      </c>
      <c r="H17" s="83" t="s">
        <v>47</v>
      </c>
      <c r="I17" s="87" t="str">
        <f xml:space="preserve"> HYPERLINK("#'N(1)'!B264:Q288", "N(1)")</f>
        <v>N(1)</v>
      </c>
      <c r="J17" s="87" t="str">
        <f xml:space="preserve"> HYPERLINK("#'P(2)'!B264:Q288", "P(2)")</f>
        <v>P(2)</v>
      </c>
      <c r="K17" s="87" t="str">
        <f xml:space="preserve"> HYPERLINK("#'NP(3)'!B454:Q497", "NP(3)")</f>
        <v>NP(3)</v>
      </c>
      <c r="L17" s="83"/>
      <c r="M17" s="83"/>
      <c r="N17" s="83" t="s">
        <v>49</v>
      </c>
    </row>
    <row r="18" spans="2:14" ht="12.6" customHeight="1" x14ac:dyDescent="0.2">
      <c r="B18" s="83">
        <v>12</v>
      </c>
      <c r="C18" s="83" t="s">
        <v>138</v>
      </c>
      <c r="D18" s="83" t="s">
        <v>139</v>
      </c>
      <c r="E18" s="83" t="s">
        <v>75</v>
      </c>
      <c r="F18" s="83" t="s">
        <v>48</v>
      </c>
      <c r="G18" s="83" t="s">
        <v>48</v>
      </c>
      <c r="H18" s="83" t="s">
        <v>47</v>
      </c>
      <c r="I18" s="87" t="str">
        <f xml:space="preserve"> HYPERLINK("#'N(1)'!B290:J314", "N(1)")</f>
        <v>N(1)</v>
      </c>
      <c r="J18" s="87" t="str">
        <f xml:space="preserve"> HYPERLINK("#'P(2)'!B290:J314", "P(2)")</f>
        <v>P(2)</v>
      </c>
      <c r="K18" s="87" t="str">
        <f xml:space="preserve"> HYPERLINK("#'NP(3)'!B499:J542", "NP(3)")</f>
        <v>NP(3)</v>
      </c>
      <c r="L18" s="83"/>
      <c r="M18" s="83"/>
      <c r="N18" s="83" t="s">
        <v>49</v>
      </c>
    </row>
    <row r="19" spans="2:14" ht="12.6" customHeight="1" x14ac:dyDescent="0.2">
      <c r="B19" s="83">
        <v>13</v>
      </c>
      <c r="C19" s="83" t="s">
        <v>147</v>
      </c>
      <c r="D19" s="83" t="s">
        <v>148</v>
      </c>
      <c r="E19" s="83" t="s">
        <v>47</v>
      </c>
      <c r="F19" s="83" t="s">
        <v>48</v>
      </c>
      <c r="G19" s="83" t="s">
        <v>48</v>
      </c>
      <c r="H19" s="83" t="s">
        <v>47</v>
      </c>
      <c r="I19" s="87" t="str">
        <f xml:space="preserve"> HYPERLINK("#'N(1)'!B316:N340", "N(1)")</f>
        <v>N(1)</v>
      </c>
      <c r="J19" s="87" t="str">
        <f xml:space="preserve"> HYPERLINK("#'P(2)'!B316:N340", "P(2)")</f>
        <v>P(2)</v>
      </c>
      <c r="K19" s="87" t="str">
        <f xml:space="preserve"> HYPERLINK("#'NP(3)'!B544:N587", "NP(3)")</f>
        <v>NP(3)</v>
      </c>
      <c r="L19" s="83" t="s">
        <v>149</v>
      </c>
      <c r="M19" s="83"/>
      <c r="N19" s="83" t="s">
        <v>49</v>
      </c>
    </row>
    <row r="20" spans="2:14" ht="12.6" customHeight="1" x14ac:dyDescent="0.2">
      <c r="B20" s="83">
        <v>14</v>
      </c>
      <c r="C20" s="83" t="s">
        <v>162</v>
      </c>
      <c r="D20" s="83" t="s">
        <v>163</v>
      </c>
      <c r="E20" s="83" t="s">
        <v>47</v>
      </c>
      <c r="F20" s="83" t="s">
        <v>48</v>
      </c>
      <c r="G20" s="83" t="s">
        <v>48</v>
      </c>
      <c r="H20" s="83" t="s">
        <v>47</v>
      </c>
      <c r="I20" s="87" t="str">
        <f xml:space="preserve"> HYPERLINK("#'N(1)'!B342:S366", "N(1)")</f>
        <v>N(1)</v>
      </c>
      <c r="J20" s="87" t="str">
        <f xml:space="preserve"> HYPERLINK("#'P(2)'!B342:S366", "P(2)")</f>
        <v>P(2)</v>
      </c>
      <c r="K20" s="87" t="str">
        <f xml:space="preserve"> HYPERLINK("#'NP(3)'!B589:S632", "NP(3)")</f>
        <v>NP(3)</v>
      </c>
      <c r="L20" s="83" t="s">
        <v>149</v>
      </c>
      <c r="M20" s="83"/>
      <c r="N20" s="83" t="s">
        <v>49</v>
      </c>
    </row>
    <row r="21" spans="2:14" ht="12.6" customHeight="1" x14ac:dyDescent="0.2">
      <c r="B21" s="83">
        <v>15</v>
      </c>
      <c r="C21" s="83" t="s">
        <v>174</v>
      </c>
      <c r="D21" s="83" t="s">
        <v>175</v>
      </c>
      <c r="E21" s="83" t="s">
        <v>47</v>
      </c>
      <c r="F21" s="83" t="s">
        <v>48</v>
      </c>
      <c r="G21" s="83" t="s">
        <v>48</v>
      </c>
      <c r="H21" s="83" t="s">
        <v>47</v>
      </c>
      <c r="I21" s="87" t="str">
        <f xml:space="preserve"> HYPERLINK("#'N(1)'!B368:R392", "N(1)")</f>
        <v>N(1)</v>
      </c>
      <c r="J21" s="87" t="str">
        <f xml:space="preserve"> HYPERLINK("#'P(2)'!B368:R392", "P(2)")</f>
        <v>P(2)</v>
      </c>
      <c r="K21" s="87" t="str">
        <f xml:space="preserve"> HYPERLINK("#'NP(3)'!B634:R677", "NP(3)")</f>
        <v>NP(3)</v>
      </c>
      <c r="L21" s="83" t="s">
        <v>149</v>
      </c>
      <c r="M21" s="83"/>
      <c r="N21" s="83" t="s">
        <v>49</v>
      </c>
    </row>
    <row r="22" spans="2:14" ht="12.6" customHeight="1" x14ac:dyDescent="0.2">
      <c r="B22" s="83">
        <v>16</v>
      </c>
      <c r="C22" s="83" t="s">
        <v>185</v>
      </c>
      <c r="D22" s="83" t="s">
        <v>186</v>
      </c>
      <c r="E22" s="83" t="s">
        <v>47</v>
      </c>
      <c r="F22" s="83" t="s">
        <v>48</v>
      </c>
      <c r="G22" s="83" t="s">
        <v>48</v>
      </c>
      <c r="H22" s="83" t="s">
        <v>47</v>
      </c>
      <c r="I22" s="87" t="str">
        <f xml:space="preserve"> HYPERLINK("#'N(1)'!B394:Q418", "N(1)")</f>
        <v>N(1)</v>
      </c>
      <c r="J22" s="87" t="str">
        <f xml:space="preserve"> HYPERLINK("#'P(2)'!B394:Q418", "P(2)")</f>
        <v>P(2)</v>
      </c>
      <c r="K22" s="87" t="str">
        <f xml:space="preserve"> HYPERLINK("#'NP(3)'!B679:Q722", "NP(3)")</f>
        <v>NP(3)</v>
      </c>
      <c r="L22" s="83" t="s">
        <v>187</v>
      </c>
      <c r="M22" s="83"/>
      <c r="N22" s="83" t="s">
        <v>49</v>
      </c>
    </row>
    <row r="23" spans="2:14" ht="12.6" customHeight="1" x14ac:dyDescent="0.2">
      <c r="B23" s="83">
        <v>17</v>
      </c>
      <c r="C23" s="83" t="s">
        <v>195</v>
      </c>
      <c r="D23" s="83" t="s">
        <v>196</v>
      </c>
      <c r="E23" s="83" t="s">
        <v>75</v>
      </c>
      <c r="F23" s="83" t="s">
        <v>48</v>
      </c>
      <c r="G23" s="83" t="s">
        <v>48</v>
      </c>
      <c r="H23" s="83" t="s">
        <v>47</v>
      </c>
      <c r="I23" s="87" t="str">
        <f xml:space="preserve"> HYPERLINK("#'N(1)'!B420:O444", "N(1)")</f>
        <v>N(1)</v>
      </c>
      <c r="J23" s="87" t="str">
        <f xml:space="preserve"> HYPERLINK("#'P(2)'!B420:O444", "P(2)")</f>
        <v>P(2)</v>
      </c>
      <c r="K23" s="87" t="str">
        <f xml:space="preserve"> HYPERLINK("#'NP(3)'!B724:O767", "NP(3)")</f>
        <v>NP(3)</v>
      </c>
      <c r="L23" s="83"/>
      <c r="M23" s="83"/>
      <c r="N23" s="83" t="s">
        <v>49</v>
      </c>
    </row>
    <row r="24" spans="2:14" ht="12.6" customHeight="1" x14ac:dyDescent="0.2">
      <c r="B24" s="83">
        <v>18</v>
      </c>
      <c r="C24" s="83" t="s">
        <v>201</v>
      </c>
      <c r="D24" s="83" t="s">
        <v>202</v>
      </c>
      <c r="E24" s="83" t="s">
        <v>75</v>
      </c>
      <c r="F24" s="83" t="s">
        <v>48</v>
      </c>
      <c r="G24" s="83" t="s">
        <v>48</v>
      </c>
      <c r="H24" s="83" t="s">
        <v>47</v>
      </c>
      <c r="I24" s="87" t="str">
        <f xml:space="preserve"> HYPERLINK("#'N(1)'!B446:K470", "N(1)")</f>
        <v>N(1)</v>
      </c>
      <c r="J24" s="87" t="str">
        <f xml:space="preserve"> HYPERLINK("#'P(2)'!B446:K470", "P(2)")</f>
        <v>P(2)</v>
      </c>
      <c r="K24" s="87" t="str">
        <f xml:space="preserve"> HYPERLINK("#'NP(3)'!B769:K812", "NP(3)")</f>
        <v>NP(3)</v>
      </c>
      <c r="L24" s="83"/>
      <c r="M24" s="83"/>
      <c r="N24" s="83" t="s">
        <v>49</v>
      </c>
    </row>
    <row r="25" spans="2:14" ht="12.6" customHeight="1" x14ac:dyDescent="0.2">
      <c r="B25" s="83">
        <v>19</v>
      </c>
      <c r="C25" s="83" t="s">
        <v>211</v>
      </c>
      <c r="D25" s="83" t="s">
        <v>212</v>
      </c>
      <c r="E25" s="83" t="s">
        <v>75</v>
      </c>
      <c r="F25" s="83" t="s">
        <v>48</v>
      </c>
      <c r="G25" s="83" t="s">
        <v>48</v>
      </c>
      <c r="H25" s="83" t="s">
        <v>47</v>
      </c>
      <c r="I25" s="87" t="str">
        <f xml:space="preserve"> HYPERLINK("#'N(1)'!B472:P496", "N(1)")</f>
        <v>N(1)</v>
      </c>
      <c r="J25" s="87" t="str">
        <f xml:space="preserve"> HYPERLINK("#'P(2)'!B472:P496", "P(2)")</f>
        <v>P(2)</v>
      </c>
      <c r="K25" s="87" t="str">
        <f xml:space="preserve"> HYPERLINK("#'NP(3)'!B814:P857", "NP(3)")</f>
        <v>NP(3)</v>
      </c>
      <c r="L25" s="83"/>
      <c r="M25" s="83"/>
      <c r="N25" s="83" t="s">
        <v>49</v>
      </c>
    </row>
    <row r="26" spans="2:14" ht="12.6" customHeight="1" x14ac:dyDescent="0.2">
      <c r="B26" s="83">
        <v>20</v>
      </c>
      <c r="C26" s="83" t="s">
        <v>223</v>
      </c>
      <c r="D26" s="83" t="s">
        <v>224</v>
      </c>
      <c r="E26" s="83" t="s">
        <v>47</v>
      </c>
      <c r="F26" s="83" t="s">
        <v>48</v>
      </c>
      <c r="G26" s="83" t="s">
        <v>48</v>
      </c>
      <c r="H26" s="83" t="s">
        <v>47</v>
      </c>
      <c r="I26" s="87" t="str">
        <f xml:space="preserve"> HYPERLINK("#'N(1)'!B498:S522", "N(1)")</f>
        <v>N(1)</v>
      </c>
      <c r="J26" s="87" t="str">
        <f xml:space="preserve"> HYPERLINK("#'P(2)'!B498:S522", "P(2)")</f>
        <v>P(2)</v>
      </c>
      <c r="K26" s="87" t="str">
        <f xml:space="preserve"> HYPERLINK("#'NP(3)'!B859:S902", "NP(3)")</f>
        <v>NP(3)</v>
      </c>
      <c r="L26" s="83"/>
      <c r="M26" s="83"/>
      <c r="N26" s="83" t="s">
        <v>49</v>
      </c>
    </row>
    <row r="27" spans="2:14" ht="12.6" customHeight="1" x14ac:dyDescent="0.2">
      <c r="B27" s="83">
        <v>21</v>
      </c>
      <c r="C27" s="83" t="s">
        <v>233</v>
      </c>
      <c r="D27" s="83" t="s">
        <v>234</v>
      </c>
      <c r="E27" s="83" t="s">
        <v>47</v>
      </c>
      <c r="F27" s="83" t="s">
        <v>48</v>
      </c>
      <c r="G27" s="83" t="s">
        <v>48</v>
      </c>
      <c r="H27" s="83" t="s">
        <v>47</v>
      </c>
      <c r="I27" s="87" t="str">
        <f xml:space="preserve"> HYPERLINK("#'N(1)'!B524:P548", "N(1)")</f>
        <v>N(1)</v>
      </c>
      <c r="J27" s="87" t="str">
        <f xml:space="preserve"> HYPERLINK("#'P(2)'!B524:P548", "P(2)")</f>
        <v>P(2)</v>
      </c>
      <c r="K27" s="87" t="str">
        <f xml:space="preserve"> HYPERLINK("#'NP(3)'!B904:P947", "NP(3)")</f>
        <v>NP(3)</v>
      </c>
      <c r="L27" s="83"/>
      <c r="M27" s="83"/>
      <c r="N27" s="83" t="s">
        <v>49</v>
      </c>
    </row>
    <row r="28" spans="2:14" ht="12.6" customHeight="1" x14ac:dyDescent="0.2">
      <c r="B28" s="83">
        <v>22</v>
      </c>
      <c r="C28" s="83" t="s">
        <v>239</v>
      </c>
      <c r="D28" s="83" t="s">
        <v>240</v>
      </c>
      <c r="E28" s="83" t="s">
        <v>75</v>
      </c>
      <c r="F28" s="83" t="s">
        <v>48</v>
      </c>
      <c r="G28" s="83" t="s">
        <v>48</v>
      </c>
      <c r="H28" s="83" t="s">
        <v>47</v>
      </c>
      <c r="I28" s="87" t="str">
        <f xml:space="preserve"> HYPERLINK("#'N(1)'!B550:K574", "N(1)")</f>
        <v>N(1)</v>
      </c>
      <c r="J28" s="87" t="str">
        <f xml:space="preserve"> HYPERLINK("#'P(2)'!B550:K574", "P(2)")</f>
        <v>P(2)</v>
      </c>
      <c r="K28" s="87" t="str">
        <f xml:space="preserve"> HYPERLINK("#'NP(3)'!B949:K992", "NP(3)")</f>
        <v>NP(3)</v>
      </c>
      <c r="L28" s="83"/>
      <c r="M28" s="83"/>
      <c r="N28" s="83" t="s">
        <v>49</v>
      </c>
    </row>
    <row r="29" spans="2:14" ht="12.6" customHeight="1" x14ac:dyDescent="0.2">
      <c r="B29" s="83">
        <v>23</v>
      </c>
      <c r="C29" s="83" t="s">
        <v>246</v>
      </c>
      <c r="D29" s="83" t="s">
        <v>247</v>
      </c>
      <c r="E29" s="83" t="s">
        <v>75</v>
      </c>
      <c r="F29" s="83" t="s">
        <v>48</v>
      </c>
      <c r="G29" s="83" t="s">
        <v>48</v>
      </c>
      <c r="H29" s="83" t="s">
        <v>47</v>
      </c>
      <c r="I29" s="87" t="str">
        <f xml:space="preserve"> HYPERLINK("#'N(1)'!B576:M600", "N(1)")</f>
        <v>N(1)</v>
      </c>
      <c r="J29" s="87" t="str">
        <f xml:space="preserve"> HYPERLINK("#'P(2)'!B576:M600", "P(2)")</f>
        <v>P(2)</v>
      </c>
      <c r="K29" s="87" t="str">
        <f xml:space="preserve"> HYPERLINK("#'NP(3)'!B994:M1037", "NP(3)")</f>
        <v>NP(3)</v>
      </c>
      <c r="L29" s="83"/>
      <c r="M29" s="83"/>
      <c r="N29" s="83" t="s">
        <v>49</v>
      </c>
    </row>
    <row r="30" spans="2:14" ht="12.6" customHeight="1" x14ac:dyDescent="0.2">
      <c r="B30" s="83">
        <v>24</v>
      </c>
      <c r="C30" s="83" t="s">
        <v>252</v>
      </c>
      <c r="D30" s="83" t="s">
        <v>253</v>
      </c>
      <c r="E30" s="83" t="s">
        <v>75</v>
      </c>
      <c r="F30" s="83" t="s">
        <v>48</v>
      </c>
      <c r="G30" s="83" t="s">
        <v>48</v>
      </c>
      <c r="H30" s="83" t="s">
        <v>47</v>
      </c>
      <c r="I30" s="87" t="str">
        <f xml:space="preserve"> HYPERLINK("#'N(1)'!B602:K626", "N(1)")</f>
        <v>N(1)</v>
      </c>
      <c r="J30" s="87" t="str">
        <f xml:space="preserve"> HYPERLINK("#'P(2)'!B602:K626", "P(2)")</f>
        <v>P(2)</v>
      </c>
      <c r="K30" s="87" t="str">
        <f xml:space="preserve"> HYPERLINK("#'NP(3)'!B1039:K1082", "NP(3)")</f>
        <v>NP(3)</v>
      </c>
      <c r="L30" s="83"/>
      <c r="M30" s="83"/>
      <c r="N30" s="83" t="s">
        <v>49</v>
      </c>
    </row>
    <row r="31" spans="2:14" ht="12.6" customHeight="1" x14ac:dyDescent="0.2">
      <c r="B31" s="83">
        <v>25</v>
      </c>
      <c r="C31" s="83" t="s">
        <v>255</v>
      </c>
      <c r="D31" s="83" t="s">
        <v>256</v>
      </c>
      <c r="E31" s="83" t="s">
        <v>75</v>
      </c>
      <c r="F31" s="83" t="s">
        <v>48</v>
      </c>
      <c r="G31" s="83" t="s">
        <v>48</v>
      </c>
      <c r="H31" s="83" t="s">
        <v>47</v>
      </c>
      <c r="I31" s="87" t="str">
        <f xml:space="preserve"> HYPERLINK("#'N(1)'!B628:K652", "N(1)")</f>
        <v>N(1)</v>
      </c>
      <c r="J31" s="87" t="str">
        <f xml:space="preserve"> HYPERLINK("#'P(2)'!B628:K652", "P(2)")</f>
        <v>P(2)</v>
      </c>
      <c r="K31" s="87" t="str">
        <f xml:space="preserve"> HYPERLINK("#'NP(3)'!B1084:K1127", "NP(3)")</f>
        <v>NP(3)</v>
      </c>
      <c r="L31" s="83"/>
      <c r="M31" s="83"/>
      <c r="N31" s="83" t="s">
        <v>49</v>
      </c>
    </row>
    <row r="32" spans="2:14" ht="12.6" customHeight="1" x14ac:dyDescent="0.2">
      <c r="B32" s="83">
        <v>26</v>
      </c>
      <c r="C32" s="83" t="s">
        <v>258</v>
      </c>
      <c r="D32" s="83" t="s">
        <v>259</v>
      </c>
      <c r="E32" s="83" t="s">
        <v>75</v>
      </c>
      <c r="F32" s="83" t="s">
        <v>48</v>
      </c>
      <c r="G32" s="83" t="s">
        <v>48</v>
      </c>
      <c r="H32" s="83" t="s">
        <v>47</v>
      </c>
      <c r="I32" s="87" t="str">
        <f xml:space="preserve"> HYPERLINK("#'N(1)'!B654:K678", "N(1)")</f>
        <v>N(1)</v>
      </c>
      <c r="J32" s="87" t="str">
        <f xml:space="preserve"> HYPERLINK("#'P(2)'!B654:K678", "P(2)")</f>
        <v>P(2)</v>
      </c>
      <c r="K32" s="87" t="str">
        <f xml:space="preserve"> HYPERLINK("#'NP(3)'!B1129:K1172", "NP(3)")</f>
        <v>NP(3)</v>
      </c>
      <c r="L32" s="83"/>
      <c r="M32" s="83"/>
      <c r="N32" s="83" t="s">
        <v>49</v>
      </c>
    </row>
    <row r="33" spans="2:14" ht="12.6" customHeight="1" x14ac:dyDescent="0.2">
      <c r="B33" s="83">
        <v>27</v>
      </c>
      <c r="C33" s="83" t="s">
        <v>261</v>
      </c>
      <c r="D33" s="83" t="s">
        <v>262</v>
      </c>
      <c r="E33" s="83" t="s">
        <v>75</v>
      </c>
      <c r="F33" s="83" t="s">
        <v>48</v>
      </c>
      <c r="G33" s="83" t="s">
        <v>48</v>
      </c>
      <c r="H33" s="83" t="s">
        <v>47</v>
      </c>
      <c r="I33" s="87" t="str">
        <f xml:space="preserve"> HYPERLINK("#'N(1)'!B680:K704", "N(1)")</f>
        <v>N(1)</v>
      </c>
      <c r="J33" s="87" t="str">
        <f xml:space="preserve"> HYPERLINK("#'P(2)'!B680:K704", "P(2)")</f>
        <v>P(2)</v>
      </c>
      <c r="K33" s="87" t="str">
        <f xml:space="preserve"> HYPERLINK("#'NP(3)'!B1174:K1217", "NP(3)")</f>
        <v>NP(3)</v>
      </c>
      <c r="L33" s="83"/>
      <c r="M33" s="83"/>
      <c r="N33" s="83" t="s">
        <v>49</v>
      </c>
    </row>
    <row r="34" spans="2:14" ht="12.6" customHeight="1" x14ac:dyDescent="0.2">
      <c r="B34" s="83">
        <v>28</v>
      </c>
      <c r="C34" s="83" t="s">
        <v>264</v>
      </c>
      <c r="D34" s="83" t="s">
        <v>265</v>
      </c>
      <c r="E34" s="83" t="s">
        <v>75</v>
      </c>
      <c r="F34" s="83" t="s">
        <v>48</v>
      </c>
      <c r="G34" s="83" t="s">
        <v>48</v>
      </c>
      <c r="H34" s="83" t="s">
        <v>47</v>
      </c>
      <c r="I34" s="87" t="str">
        <f xml:space="preserve"> HYPERLINK("#'N(1)'!B706:K730", "N(1)")</f>
        <v>N(1)</v>
      </c>
      <c r="J34" s="87" t="str">
        <f xml:space="preserve"> HYPERLINK("#'P(2)'!B706:K730", "P(2)")</f>
        <v>P(2)</v>
      </c>
      <c r="K34" s="87" t="str">
        <f xml:space="preserve"> HYPERLINK("#'NP(3)'!B1219:K1262", "NP(3)")</f>
        <v>NP(3)</v>
      </c>
      <c r="L34" s="83"/>
      <c r="M34" s="83"/>
      <c r="N34" s="83" t="s">
        <v>49</v>
      </c>
    </row>
    <row r="35" spans="2:14" ht="12.6" customHeight="1" x14ac:dyDescent="0.2">
      <c r="B35" s="83">
        <v>29</v>
      </c>
      <c r="C35" s="83" t="s">
        <v>269</v>
      </c>
      <c r="D35" s="83" t="s">
        <v>270</v>
      </c>
      <c r="E35" s="83" t="s">
        <v>75</v>
      </c>
      <c r="F35" s="83" t="s">
        <v>48</v>
      </c>
      <c r="G35" s="83" t="s">
        <v>48</v>
      </c>
      <c r="H35" s="83" t="s">
        <v>47</v>
      </c>
      <c r="I35" s="87" t="str">
        <f xml:space="preserve"> HYPERLINK("#'N(1)'!B732:J756", "N(1)")</f>
        <v>N(1)</v>
      </c>
      <c r="J35" s="87" t="str">
        <f xml:space="preserve"> HYPERLINK("#'P(2)'!B732:J756", "P(2)")</f>
        <v>P(2)</v>
      </c>
      <c r="K35" s="87" t="str">
        <f xml:space="preserve"> HYPERLINK("#'NP(3)'!B1264:J1307", "NP(3)")</f>
        <v>NP(3)</v>
      </c>
      <c r="L35" s="83"/>
      <c r="M35" s="83"/>
      <c r="N35" s="83" t="s">
        <v>49</v>
      </c>
    </row>
    <row r="36" spans="2:14" ht="12.6" customHeight="1" x14ac:dyDescent="0.2">
      <c r="B36" s="83">
        <v>30</v>
      </c>
      <c r="C36" s="83" t="s">
        <v>278</v>
      </c>
      <c r="D36" s="83" t="s">
        <v>279</v>
      </c>
      <c r="E36" s="83" t="s">
        <v>75</v>
      </c>
      <c r="F36" s="83" t="s">
        <v>48</v>
      </c>
      <c r="G36" s="83" t="s">
        <v>48</v>
      </c>
      <c r="H36" s="83" t="s">
        <v>47</v>
      </c>
      <c r="I36" s="87" t="str">
        <f xml:space="preserve"> HYPERLINK("#'N(1)'!B758:O782", "N(1)")</f>
        <v>N(1)</v>
      </c>
      <c r="J36" s="87" t="str">
        <f xml:space="preserve"> HYPERLINK("#'P(2)'!B758:O782", "P(2)")</f>
        <v>P(2)</v>
      </c>
      <c r="K36" s="87" t="str">
        <f xml:space="preserve"> HYPERLINK("#'NP(3)'!B1309:O1352", "NP(3)")</f>
        <v>NP(3)</v>
      </c>
      <c r="L36" s="83"/>
      <c r="M36" s="83"/>
      <c r="N36" s="83" t="s">
        <v>49</v>
      </c>
    </row>
    <row r="37" spans="2:14" ht="12.6" customHeight="1" x14ac:dyDescent="0.2">
      <c r="B37" s="83">
        <v>31</v>
      </c>
      <c r="C37" s="83" t="s">
        <v>289</v>
      </c>
      <c r="D37" s="83" t="s">
        <v>290</v>
      </c>
      <c r="E37" s="83" t="s">
        <v>75</v>
      </c>
      <c r="F37" s="83" t="s">
        <v>48</v>
      </c>
      <c r="G37" s="83" t="s">
        <v>48</v>
      </c>
      <c r="H37" s="83" t="s">
        <v>47</v>
      </c>
      <c r="I37" s="87" t="str">
        <f xml:space="preserve"> HYPERLINK("#'N(1)'!B784:Q808", "N(1)")</f>
        <v>N(1)</v>
      </c>
      <c r="J37" s="87" t="str">
        <f xml:space="preserve"> HYPERLINK("#'P(2)'!B784:Q808", "P(2)")</f>
        <v>P(2)</v>
      </c>
      <c r="K37" s="87" t="str">
        <f xml:space="preserve"> HYPERLINK("#'NP(3)'!B1354:Q1397", "NP(3)")</f>
        <v>NP(3)</v>
      </c>
      <c r="L37" s="83" t="s">
        <v>291</v>
      </c>
      <c r="M37" s="83"/>
      <c r="N37" s="83" t="s">
        <v>49</v>
      </c>
    </row>
    <row r="38" spans="2:14" ht="12.6" customHeight="1" x14ac:dyDescent="0.2">
      <c r="B38" s="83">
        <v>32</v>
      </c>
      <c r="C38" s="83" t="s">
        <v>305</v>
      </c>
      <c r="D38" s="83" t="s">
        <v>306</v>
      </c>
      <c r="E38" s="83" t="s">
        <v>47</v>
      </c>
      <c r="F38" s="83" t="s">
        <v>48</v>
      </c>
      <c r="G38" s="83" t="s">
        <v>48</v>
      </c>
      <c r="H38" s="83" t="s">
        <v>47</v>
      </c>
      <c r="I38" s="87" t="str">
        <f xml:space="preserve"> HYPERLINK("#'N(1)'!B810:T834", "N(1)")</f>
        <v>N(1)</v>
      </c>
      <c r="J38" s="87" t="str">
        <f xml:space="preserve"> HYPERLINK("#'P(2)'!B810:T834", "P(2)")</f>
        <v>P(2)</v>
      </c>
      <c r="K38" s="87" t="str">
        <f xml:space="preserve"> HYPERLINK("#'NP(3)'!B1399:T1442", "NP(3)")</f>
        <v>NP(3)</v>
      </c>
      <c r="L38" s="83" t="s">
        <v>307</v>
      </c>
      <c r="M38" s="83"/>
      <c r="N38" s="83" t="s">
        <v>49</v>
      </c>
    </row>
    <row r="39" spans="2:14" ht="12.6" customHeight="1" x14ac:dyDescent="0.2">
      <c r="B39" s="83">
        <v>33</v>
      </c>
      <c r="C39" s="83" t="s">
        <v>319</v>
      </c>
      <c r="D39" s="83" t="s">
        <v>320</v>
      </c>
      <c r="E39" s="83" t="s">
        <v>47</v>
      </c>
      <c r="F39" s="83" t="s">
        <v>48</v>
      </c>
      <c r="G39" s="83" t="s">
        <v>48</v>
      </c>
      <c r="H39" s="83" t="s">
        <v>47</v>
      </c>
      <c r="I39" s="87" t="str">
        <f xml:space="preserve"> HYPERLINK("#'N(1)'!B836:R860", "N(1)")</f>
        <v>N(1)</v>
      </c>
      <c r="J39" s="87" t="str">
        <f xml:space="preserve"> HYPERLINK("#'P(2)'!B836:R860", "P(2)")</f>
        <v>P(2)</v>
      </c>
      <c r="K39" s="87" t="str">
        <f xml:space="preserve"> HYPERLINK("#'NP(3)'!B1444:R1487", "NP(3)")</f>
        <v>NP(3)</v>
      </c>
      <c r="L39" s="83" t="s">
        <v>321</v>
      </c>
      <c r="M39" s="83"/>
      <c r="N39" s="83" t="s">
        <v>49</v>
      </c>
    </row>
    <row r="40" spans="2:14" ht="12.6" customHeight="1" x14ac:dyDescent="0.2">
      <c r="B40" s="83">
        <v>34</v>
      </c>
      <c r="C40" s="83" t="s">
        <v>329</v>
      </c>
      <c r="D40" s="83" t="s">
        <v>330</v>
      </c>
      <c r="E40" s="83" t="s">
        <v>47</v>
      </c>
      <c r="F40" s="83" t="s">
        <v>48</v>
      </c>
      <c r="G40" s="83" t="s">
        <v>48</v>
      </c>
      <c r="H40" s="83" t="s">
        <v>47</v>
      </c>
      <c r="I40" s="87" t="str">
        <f xml:space="preserve"> HYPERLINK("#'N(1)'!B862:Q886", "N(1)")</f>
        <v>N(1)</v>
      </c>
      <c r="J40" s="87" t="str">
        <f xml:space="preserve"> HYPERLINK("#'P(2)'!B862:Q886", "P(2)")</f>
        <v>P(2)</v>
      </c>
      <c r="K40" s="87" t="str">
        <f xml:space="preserve"> HYPERLINK("#'NP(3)'!B1489:Q1532", "NP(3)")</f>
        <v>NP(3)</v>
      </c>
      <c r="L40" s="83" t="s">
        <v>331</v>
      </c>
      <c r="M40" s="83"/>
      <c r="N40" s="83" t="s">
        <v>49</v>
      </c>
    </row>
    <row r="41" spans="2:14" ht="12.6" customHeight="1" x14ac:dyDescent="0.2">
      <c r="B41" s="83">
        <v>35</v>
      </c>
      <c r="C41" s="83" t="s">
        <v>339</v>
      </c>
      <c r="D41" s="83" t="s">
        <v>340</v>
      </c>
      <c r="E41" s="83" t="s">
        <v>75</v>
      </c>
      <c r="F41" s="83" t="s">
        <v>48</v>
      </c>
      <c r="G41" s="83" t="s">
        <v>48</v>
      </c>
      <c r="H41" s="83" t="s">
        <v>47</v>
      </c>
      <c r="I41" s="87" t="str">
        <f xml:space="preserve"> HYPERLINK("#'N(1)'!B888:O912", "N(1)")</f>
        <v>N(1)</v>
      </c>
      <c r="J41" s="87" t="str">
        <f xml:space="preserve"> HYPERLINK("#'P(2)'!B888:O912", "P(2)")</f>
        <v>P(2)</v>
      </c>
      <c r="K41" s="87" t="str">
        <f xml:space="preserve"> HYPERLINK("#'NP(3)'!B1534:O1577", "NP(3)")</f>
        <v>NP(3)</v>
      </c>
      <c r="L41" s="83"/>
      <c r="M41" s="83"/>
      <c r="N41" s="83" t="s">
        <v>49</v>
      </c>
    </row>
    <row r="42" spans="2:14" ht="12.6" customHeight="1" x14ac:dyDescent="0.2">
      <c r="B42" s="83">
        <v>36</v>
      </c>
      <c r="C42" s="83" t="s">
        <v>343</v>
      </c>
      <c r="D42" s="83" t="s">
        <v>344</v>
      </c>
      <c r="E42" s="83" t="s">
        <v>75</v>
      </c>
      <c r="F42" s="83" t="s">
        <v>48</v>
      </c>
      <c r="G42" s="83" t="s">
        <v>48</v>
      </c>
      <c r="H42" s="83" t="s">
        <v>47</v>
      </c>
      <c r="I42" s="87" t="str">
        <f xml:space="preserve"> HYPERLINK("#'N(1)'!B914:Q938", "N(1)")</f>
        <v>N(1)</v>
      </c>
      <c r="J42" s="87" t="str">
        <f xml:space="preserve"> HYPERLINK("#'P(2)'!B914:Q938", "P(2)")</f>
        <v>P(2)</v>
      </c>
      <c r="K42" s="87" t="str">
        <f xml:space="preserve"> HYPERLINK("#'NP(3)'!B1579:Q1622", "NP(3)")</f>
        <v>NP(3)</v>
      </c>
      <c r="L42" s="83" t="s">
        <v>345</v>
      </c>
      <c r="M42" s="83"/>
      <c r="N42" s="83" t="s">
        <v>49</v>
      </c>
    </row>
    <row r="43" spans="2:14" ht="12.6" customHeight="1" x14ac:dyDescent="0.2">
      <c r="B43" s="83">
        <v>37</v>
      </c>
      <c r="C43" s="83" t="s">
        <v>349</v>
      </c>
      <c r="D43" s="83" t="s">
        <v>350</v>
      </c>
      <c r="E43" s="83" t="s">
        <v>75</v>
      </c>
      <c r="F43" s="83" t="s">
        <v>48</v>
      </c>
      <c r="G43" s="83" t="s">
        <v>48</v>
      </c>
      <c r="H43" s="83" t="s">
        <v>47</v>
      </c>
      <c r="I43" s="87" t="str">
        <f xml:space="preserve"> HYPERLINK("#'N(1)'!B940:K964", "N(1)")</f>
        <v>N(1)</v>
      </c>
      <c r="J43" s="87" t="str">
        <f xml:space="preserve"> HYPERLINK("#'P(2)'!B940:K964", "P(2)")</f>
        <v>P(2)</v>
      </c>
      <c r="K43" s="87" t="str">
        <f xml:space="preserve"> HYPERLINK("#'NP(3)'!B1624:K1667", "NP(3)")</f>
        <v>NP(3)</v>
      </c>
      <c r="L43" s="83"/>
      <c r="M43" s="83"/>
      <c r="N43" s="83" t="s">
        <v>49</v>
      </c>
    </row>
    <row r="44" spans="2:14" ht="12.6" customHeight="1" x14ac:dyDescent="0.2">
      <c r="B44" s="83">
        <v>38</v>
      </c>
      <c r="C44" s="83" t="s">
        <v>357</v>
      </c>
      <c r="D44" s="83" t="s">
        <v>358</v>
      </c>
      <c r="E44" s="83" t="s">
        <v>47</v>
      </c>
      <c r="F44" s="83" t="s">
        <v>48</v>
      </c>
      <c r="G44" s="83" t="s">
        <v>48</v>
      </c>
      <c r="H44" s="83" t="s">
        <v>47</v>
      </c>
      <c r="I44" s="87" t="str">
        <f xml:space="preserve"> HYPERLINK("#'N(1)'!B966:N990", "N(1)")</f>
        <v>N(1)</v>
      </c>
      <c r="J44" s="87" t="str">
        <f xml:space="preserve"> HYPERLINK("#'P(2)'!B966:N990", "P(2)")</f>
        <v>P(2)</v>
      </c>
      <c r="K44" s="87" t="str">
        <f xml:space="preserve"> HYPERLINK("#'NP(3)'!B1669:N1712", "NP(3)")</f>
        <v>NP(3)</v>
      </c>
      <c r="L44" s="83"/>
      <c r="M44" s="83"/>
      <c r="N44" s="83" t="s">
        <v>49</v>
      </c>
    </row>
    <row r="45" spans="2:14" ht="12.6" customHeight="1" x14ac:dyDescent="0.2">
      <c r="B45" s="83">
        <v>39</v>
      </c>
      <c r="C45" s="83" t="s">
        <v>371</v>
      </c>
      <c r="D45" s="83" t="s">
        <v>372</v>
      </c>
      <c r="E45" s="83" t="s">
        <v>47</v>
      </c>
      <c r="F45" s="83" t="s">
        <v>48</v>
      </c>
      <c r="G45" s="83" t="s">
        <v>48</v>
      </c>
      <c r="H45" s="83" t="s">
        <v>47</v>
      </c>
      <c r="I45" s="87" t="str">
        <f xml:space="preserve"> HYPERLINK("#'N(1)'!B992:S1016", "N(1)")</f>
        <v>N(1)</v>
      </c>
      <c r="J45" s="87" t="str">
        <f xml:space="preserve"> HYPERLINK("#'P(2)'!B992:S1016", "P(2)")</f>
        <v>P(2)</v>
      </c>
      <c r="K45" s="87" t="str">
        <f xml:space="preserve"> HYPERLINK("#'NP(3)'!B1714:S1757", "NP(3)")</f>
        <v>NP(3)</v>
      </c>
      <c r="L45" s="83"/>
      <c r="M45" s="83"/>
      <c r="N45" s="83" t="s">
        <v>49</v>
      </c>
    </row>
    <row r="46" spans="2:14" ht="12.6" customHeight="1" x14ac:dyDescent="0.2">
      <c r="B46" s="83">
        <v>40</v>
      </c>
      <c r="C46" s="83" t="s">
        <v>383</v>
      </c>
      <c r="D46" s="83" t="s">
        <v>384</v>
      </c>
      <c r="E46" s="83" t="s">
        <v>47</v>
      </c>
      <c r="F46" s="83" t="s">
        <v>48</v>
      </c>
      <c r="G46" s="83" t="s">
        <v>48</v>
      </c>
      <c r="H46" s="83" t="s">
        <v>47</v>
      </c>
      <c r="I46" s="87" t="str">
        <f xml:space="preserve"> HYPERLINK("#'N(1)'!B1018:R1042", "N(1)")</f>
        <v>N(1)</v>
      </c>
      <c r="J46" s="87" t="str">
        <f xml:space="preserve"> HYPERLINK("#'P(2)'!B1018:R1042", "P(2)")</f>
        <v>P(2)</v>
      </c>
      <c r="K46" s="87" t="str">
        <f xml:space="preserve"> HYPERLINK("#'NP(3)'!B1759:R1802", "NP(3)")</f>
        <v>NP(3)</v>
      </c>
      <c r="L46" s="83"/>
      <c r="M46" s="83"/>
      <c r="N46" s="83" t="s">
        <v>49</v>
      </c>
    </row>
    <row r="47" spans="2:14" ht="12.6" customHeight="1" x14ac:dyDescent="0.2">
      <c r="B47" s="83">
        <v>41</v>
      </c>
      <c r="C47" s="83" t="s">
        <v>389</v>
      </c>
      <c r="D47" s="83" t="s">
        <v>390</v>
      </c>
      <c r="E47" s="83" t="s">
        <v>75</v>
      </c>
      <c r="F47" s="83" t="s">
        <v>48</v>
      </c>
      <c r="G47" s="83" t="s">
        <v>48</v>
      </c>
      <c r="H47" s="83" t="s">
        <v>47</v>
      </c>
      <c r="I47" s="87" t="str">
        <f xml:space="preserve"> HYPERLINK("#'N(1)'!B1044:K1068", "N(1)")</f>
        <v>N(1)</v>
      </c>
      <c r="J47" s="87" t="str">
        <f xml:space="preserve"> HYPERLINK("#'P(2)'!B1044:K1068", "P(2)")</f>
        <v>P(2)</v>
      </c>
      <c r="K47" s="87" t="str">
        <f xml:space="preserve"> HYPERLINK("#'NP(3)'!B1804:K1847", "NP(3)")</f>
        <v>NP(3)</v>
      </c>
      <c r="L47" s="83"/>
      <c r="M47" s="83"/>
      <c r="N47" s="83" t="s">
        <v>49</v>
      </c>
    </row>
    <row r="48" spans="2:14" ht="12.6" customHeight="1" x14ac:dyDescent="0.2">
      <c r="B48" s="83">
        <v>42</v>
      </c>
      <c r="C48" s="83" t="s">
        <v>399</v>
      </c>
      <c r="D48" s="83" t="s">
        <v>400</v>
      </c>
      <c r="E48" s="83" t="s">
        <v>75</v>
      </c>
      <c r="F48" s="83" t="s">
        <v>48</v>
      </c>
      <c r="G48" s="83" t="s">
        <v>48</v>
      </c>
      <c r="H48" s="83" t="s">
        <v>47</v>
      </c>
      <c r="I48" s="87" t="str">
        <f xml:space="preserve"> HYPERLINK("#'N(1)'!B1070:P1094", "N(1)")</f>
        <v>N(1)</v>
      </c>
      <c r="J48" s="87" t="str">
        <f xml:space="preserve"> HYPERLINK("#'P(2)'!B1070:P1094", "P(2)")</f>
        <v>P(2)</v>
      </c>
      <c r="K48" s="87" t="str">
        <f xml:space="preserve"> HYPERLINK("#'NP(3)'!B1849:P1892", "NP(3)")</f>
        <v>NP(3)</v>
      </c>
      <c r="L48" s="83" t="s">
        <v>401</v>
      </c>
      <c r="M48" s="83"/>
      <c r="N48" s="83" t="s">
        <v>49</v>
      </c>
    </row>
    <row r="49" spans="2:14" ht="12.6" customHeight="1" x14ac:dyDescent="0.2">
      <c r="B49" s="83">
        <v>43</v>
      </c>
      <c r="C49" s="83" t="s">
        <v>404</v>
      </c>
      <c r="D49" s="83" t="s">
        <v>405</v>
      </c>
      <c r="E49" s="83" t="s">
        <v>75</v>
      </c>
      <c r="F49" s="83" t="s">
        <v>48</v>
      </c>
      <c r="G49" s="83" t="s">
        <v>48</v>
      </c>
      <c r="H49" s="83" t="s">
        <v>47</v>
      </c>
      <c r="I49" s="87" t="str">
        <f xml:space="preserve"> HYPERLINK("#'N(1)'!B1096:Q1120", "N(1)")</f>
        <v>N(1)</v>
      </c>
      <c r="J49" s="87" t="str">
        <f xml:space="preserve"> HYPERLINK("#'P(2)'!B1096:Q1120", "P(2)")</f>
        <v>P(2)</v>
      </c>
      <c r="K49" s="87" t="str">
        <f xml:space="preserve"> HYPERLINK("#'NP(3)'!B1894:Q1937", "NP(3)")</f>
        <v>NP(3)</v>
      </c>
      <c r="L49" s="83" t="s">
        <v>401</v>
      </c>
      <c r="M49" s="83"/>
      <c r="N49" s="83" t="s">
        <v>49</v>
      </c>
    </row>
    <row r="50" spans="2:14" ht="12.6" customHeight="1" x14ac:dyDescent="0.2">
      <c r="B50" s="83">
        <v>44</v>
      </c>
      <c r="C50" s="83" t="s">
        <v>417</v>
      </c>
      <c r="D50" s="83" t="s">
        <v>418</v>
      </c>
      <c r="E50" s="83" t="s">
        <v>47</v>
      </c>
      <c r="F50" s="83" t="s">
        <v>48</v>
      </c>
      <c r="G50" s="83" t="s">
        <v>48</v>
      </c>
      <c r="H50" s="83" t="s">
        <v>47</v>
      </c>
      <c r="I50" s="87" t="str">
        <f xml:space="preserve"> HYPERLINK("#'N(1)'!B1122:S1146", "N(1)")</f>
        <v>N(1)</v>
      </c>
      <c r="J50" s="87" t="str">
        <f xml:space="preserve"> HYPERLINK("#'P(2)'!B1122:S1146", "P(2)")</f>
        <v>P(2)</v>
      </c>
      <c r="K50" s="87" t="str">
        <f xml:space="preserve"> HYPERLINK("#'NP(3)'!B1939:S1982", "NP(3)")</f>
        <v>NP(3)</v>
      </c>
      <c r="L50" s="83" t="s">
        <v>401</v>
      </c>
      <c r="M50" s="83"/>
      <c r="N50" s="83" t="s">
        <v>49</v>
      </c>
    </row>
    <row r="51" spans="2:14" ht="12.6" customHeight="1" x14ac:dyDescent="0.2">
      <c r="B51" s="83">
        <v>45</v>
      </c>
      <c r="C51" s="83" t="s">
        <v>423</v>
      </c>
      <c r="D51" s="83" t="s">
        <v>424</v>
      </c>
      <c r="E51" s="83" t="s">
        <v>75</v>
      </c>
      <c r="F51" s="83" t="s">
        <v>48</v>
      </c>
      <c r="G51" s="83" t="s">
        <v>48</v>
      </c>
      <c r="H51" s="83" t="s">
        <v>47</v>
      </c>
      <c r="I51" s="87" t="str">
        <f xml:space="preserve"> HYPERLINK("#'N(1)'!B1148:L1172", "N(1)")</f>
        <v>N(1)</v>
      </c>
      <c r="J51" s="87" t="str">
        <f xml:space="preserve"> HYPERLINK("#'P(2)'!B1148:L1172", "P(2)")</f>
        <v>P(2)</v>
      </c>
      <c r="K51" s="87" t="str">
        <f xml:space="preserve"> HYPERLINK("#'NP(3)'!B1984:L2027", "NP(3)")</f>
        <v>NP(3)</v>
      </c>
      <c r="L51" s="83" t="s">
        <v>401</v>
      </c>
      <c r="M51" s="83"/>
      <c r="N51" s="83" t="s">
        <v>49</v>
      </c>
    </row>
    <row r="52" spans="2:14" ht="12.6" customHeight="1" x14ac:dyDescent="0.2">
      <c r="B52" s="83">
        <v>46</v>
      </c>
      <c r="C52" s="83" t="s">
        <v>436</v>
      </c>
      <c r="D52" s="83" t="s">
        <v>437</v>
      </c>
      <c r="E52" s="83" t="s">
        <v>47</v>
      </c>
      <c r="F52" s="83" t="s">
        <v>48</v>
      </c>
      <c r="G52" s="83" t="s">
        <v>48</v>
      </c>
      <c r="H52" s="83" t="s">
        <v>47</v>
      </c>
      <c r="I52" s="87" t="str">
        <f xml:space="preserve"> HYPERLINK("#'N(1)'!B1174:R1198", "N(1)")</f>
        <v>N(1)</v>
      </c>
      <c r="J52" s="87" t="str">
        <f xml:space="preserve"> HYPERLINK("#'P(2)'!B1174:R1198", "P(2)")</f>
        <v>P(2)</v>
      </c>
      <c r="K52" s="87" t="str">
        <f xml:space="preserve"> HYPERLINK("#'NP(3)'!B2029:R2072", "NP(3)")</f>
        <v>NP(3)</v>
      </c>
      <c r="L52" s="83" t="s">
        <v>438</v>
      </c>
      <c r="M52" s="83"/>
      <c r="N52" s="83" t="s">
        <v>49</v>
      </c>
    </row>
    <row r="53" spans="2:14" ht="12.6" customHeight="1" x14ac:dyDescent="0.2">
      <c r="B53" s="83">
        <v>47</v>
      </c>
      <c r="C53" s="83" t="s">
        <v>450</v>
      </c>
      <c r="D53" s="83" t="s">
        <v>451</v>
      </c>
      <c r="E53" s="83" t="s">
        <v>47</v>
      </c>
      <c r="F53" s="83" t="s">
        <v>48</v>
      </c>
      <c r="G53" s="83" t="s">
        <v>48</v>
      </c>
      <c r="H53" s="83" t="s">
        <v>47</v>
      </c>
      <c r="I53" s="87" t="str">
        <f xml:space="preserve"> HYPERLINK("#'N(1)'!B1200:S1224", "N(1)")</f>
        <v>N(1)</v>
      </c>
      <c r="J53" s="87" t="str">
        <f xml:space="preserve"> HYPERLINK("#'P(2)'!B1200:S1224", "P(2)")</f>
        <v>P(2)</v>
      </c>
      <c r="K53" s="87" t="str">
        <f xml:space="preserve"> HYPERLINK("#'NP(3)'!B2074:S2117", "NP(3)")</f>
        <v>NP(3)</v>
      </c>
      <c r="L53" s="83" t="s">
        <v>438</v>
      </c>
      <c r="M53" s="83"/>
      <c r="N53" s="83" t="s">
        <v>49</v>
      </c>
    </row>
    <row r="54" spans="2:14" ht="12.6" customHeight="1" x14ac:dyDescent="0.2">
      <c r="B54" s="83">
        <v>48</v>
      </c>
      <c r="C54" s="83" t="s">
        <v>459</v>
      </c>
      <c r="D54" s="83" t="s">
        <v>460</v>
      </c>
      <c r="E54" s="83" t="s">
        <v>47</v>
      </c>
      <c r="F54" s="83" t="s">
        <v>48</v>
      </c>
      <c r="G54" s="83" t="s">
        <v>48</v>
      </c>
      <c r="H54" s="83" t="s">
        <v>47</v>
      </c>
      <c r="I54" s="87" t="str">
        <f xml:space="preserve"> HYPERLINK("#'N(1)'!B1226:O1250", "N(1)")</f>
        <v>N(1)</v>
      </c>
      <c r="J54" s="87" t="str">
        <f xml:space="preserve"> HYPERLINK("#'P(2)'!B1226:O1250", "P(2)")</f>
        <v>P(2)</v>
      </c>
      <c r="K54" s="87" t="str">
        <f xml:space="preserve"> HYPERLINK("#'NP(3)'!B2119:O2162", "NP(3)")</f>
        <v>NP(3)</v>
      </c>
      <c r="L54" s="83"/>
      <c r="M54" s="83"/>
      <c r="N54" s="83" t="s">
        <v>49</v>
      </c>
    </row>
    <row r="55" spans="2:14" ht="12.6" customHeight="1" x14ac:dyDescent="0.2">
      <c r="B55" s="83">
        <v>49</v>
      </c>
      <c r="C55" s="83" t="s">
        <v>465</v>
      </c>
      <c r="D55" s="83" t="s">
        <v>466</v>
      </c>
      <c r="E55" s="83" t="s">
        <v>75</v>
      </c>
      <c r="F55" s="83" t="s">
        <v>48</v>
      </c>
      <c r="G55" s="83" t="s">
        <v>48</v>
      </c>
      <c r="H55" s="83" t="s">
        <v>47</v>
      </c>
      <c r="I55" s="87" t="str">
        <f xml:space="preserve"> HYPERLINK("#'N(1)'!B1252:K1276", "N(1)")</f>
        <v>N(1)</v>
      </c>
      <c r="J55" s="87" t="str">
        <f xml:space="preserve"> HYPERLINK("#'P(2)'!B1252:K1276", "P(2)")</f>
        <v>P(2)</v>
      </c>
      <c r="K55" s="87" t="str">
        <f xml:space="preserve"> HYPERLINK("#'NP(3)'!B2164:K2207", "NP(3)")</f>
        <v>NP(3)</v>
      </c>
      <c r="L55" s="83"/>
      <c r="M55" s="83"/>
      <c r="N55" s="83" t="s">
        <v>49</v>
      </c>
    </row>
    <row r="56" spans="2:14" ht="12.6" customHeight="1" x14ac:dyDescent="0.2">
      <c r="B56" s="83">
        <v>50</v>
      </c>
      <c r="C56" s="83" t="s">
        <v>480</v>
      </c>
      <c r="D56" s="83" t="s">
        <v>481</v>
      </c>
      <c r="E56" s="83" t="s">
        <v>75</v>
      </c>
      <c r="F56" s="83" t="s">
        <v>48</v>
      </c>
      <c r="G56" s="83" t="s">
        <v>48</v>
      </c>
      <c r="H56" s="83" t="s">
        <v>47</v>
      </c>
      <c r="I56" s="87" t="str">
        <f xml:space="preserve"> HYPERLINK("#'N(1)'!B1278:U1302", "N(1)")</f>
        <v>N(1)</v>
      </c>
      <c r="J56" s="87" t="str">
        <f xml:space="preserve"> HYPERLINK("#'P(2)'!B1278:U1302", "P(2)")</f>
        <v>P(2)</v>
      </c>
      <c r="K56" s="87" t="str">
        <f xml:space="preserve"> HYPERLINK("#'NP(3)'!B2209:U2252", "NP(3)")</f>
        <v>NP(3)</v>
      </c>
      <c r="L56" s="83" t="s">
        <v>482</v>
      </c>
      <c r="M56" s="83"/>
      <c r="N56" s="83" t="s">
        <v>49</v>
      </c>
    </row>
    <row r="57" spans="2:14" ht="12.6" customHeight="1" x14ac:dyDescent="0.2">
      <c r="B57" s="83">
        <v>51</v>
      </c>
      <c r="C57" s="83" t="s">
        <v>497</v>
      </c>
      <c r="D57" s="83" t="s">
        <v>498</v>
      </c>
      <c r="E57" s="83" t="s">
        <v>47</v>
      </c>
      <c r="F57" s="83" t="s">
        <v>48</v>
      </c>
      <c r="G57" s="83" t="s">
        <v>48</v>
      </c>
      <c r="H57" s="83" t="s">
        <v>47</v>
      </c>
      <c r="I57" s="87" t="str">
        <f xml:space="preserve"> HYPERLINK("#'N(1)'!B1304:U1328", "N(1)")</f>
        <v>N(1)</v>
      </c>
      <c r="J57" s="87" t="str">
        <f xml:space="preserve"> HYPERLINK("#'P(2)'!B1304:U1328", "P(2)")</f>
        <v>P(2)</v>
      </c>
      <c r="K57" s="87" t="str">
        <f xml:space="preserve"> HYPERLINK("#'NP(3)'!B2254:U2297", "NP(3)")</f>
        <v>NP(3)</v>
      </c>
      <c r="L57" s="83" t="s">
        <v>499</v>
      </c>
      <c r="M57" s="83"/>
      <c r="N57" s="83" t="s">
        <v>49</v>
      </c>
    </row>
    <row r="58" spans="2:14" ht="12.6" customHeight="1" x14ac:dyDescent="0.2">
      <c r="B58" s="83">
        <v>52</v>
      </c>
      <c r="C58" s="83" t="s">
        <v>509</v>
      </c>
      <c r="D58" s="83" t="s">
        <v>510</v>
      </c>
      <c r="E58" s="83" t="s">
        <v>47</v>
      </c>
      <c r="F58" s="83" t="s">
        <v>48</v>
      </c>
      <c r="G58" s="83" t="s">
        <v>48</v>
      </c>
      <c r="H58" s="83" t="s">
        <v>47</v>
      </c>
      <c r="I58" s="87" t="str">
        <f xml:space="preserve"> HYPERLINK("#'N(1)'!B1330:Q1354", "N(1)")</f>
        <v>N(1)</v>
      </c>
      <c r="J58" s="87" t="str">
        <f xml:space="preserve"> HYPERLINK("#'P(2)'!B1330:Q1354", "P(2)")</f>
        <v>P(2)</v>
      </c>
      <c r="K58" s="87" t="str">
        <f xml:space="preserve"> HYPERLINK("#'NP(3)'!B2299:Q2342", "NP(3)")</f>
        <v>NP(3)</v>
      </c>
      <c r="L58" s="83" t="s">
        <v>499</v>
      </c>
      <c r="M58" s="83"/>
      <c r="N58" s="83" t="s">
        <v>49</v>
      </c>
    </row>
    <row r="59" spans="2:14" ht="12.6" customHeight="1" x14ac:dyDescent="0.2">
      <c r="B59" s="83">
        <v>53</v>
      </c>
      <c r="C59" s="83" t="s">
        <v>523</v>
      </c>
      <c r="D59" s="83" t="s">
        <v>524</v>
      </c>
      <c r="E59" s="83" t="s">
        <v>47</v>
      </c>
      <c r="F59" s="83" t="s">
        <v>48</v>
      </c>
      <c r="G59" s="83" t="s">
        <v>48</v>
      </c>
      <c r="H59" s="83" t="s">
        <v>47</v>
      </c>
      <c r="I59" s="87" t="str">
        <f xml:space="preserve"> HYPERLINK("#'N(1)'!B1356:T1380", "N(1)")</f>
        <v>N(1)</v>
      </c>
      <c r="J59" s="87" t="str">
        <f xml:space="preserve"> HYPERLINK("#'P(2)'!B1356:T1380", "P(2)")</f>
        <v>P(2)</v>
      </c>
      <c r="K59" s="87" t="str">
        <f xml:space="preserve"> HYPERLINK("#'NP(3)'!B2344:T2387", "NP(3)")</f>
        <v>NP(3)</v>
      </c>
      <c r="L59" s="83" t="s">
        <v>499</v>
      </c>
      <c r="M59" s="83"/>
      <c r="N59" s="83" t="s">
        <v>49</v>
      </c>
    </row>
    <row r="60" spans="2:14" ht="12.6" customHeight="1" x14ac:dyDescent="0.2">
      <c r="B60" s="83">
        <v>54</v>
      </c>
      <c r="C60" s="83" t="s">
        <v>528</v>
      </c>
      <c r="D60" s="83" t="s">
        <v>529</v>
      </c>
      <c r="E60" s="83" t="s">
        <v>75</v>
      </c>
      <c r="F60" s="83" t="s">
        <v>48</v>
      </c>
      <c r="G60" s="83" t="s">
        <v>48</v>
      </c>
      <c r="H60" s="83" t="s">
        <v>47</v>
      </c>
      <c r="I60" s="87" t="str">
        <f xml:space="preserve"> HYPERLINK("#'N(1)'!B1382:K1406", "N(1)")</f>
        <v>N(1)</v>
      </c>
      <c r="J60" s="87" t="str">
        <f xml:space="preserve"> HYPERLINK("#'P(2)'!B1382:K1406", "P(2)")</f>
        <v>P(2)</v>
      </c>
      <c r="K60" s="87" t="str">
        <f xml:space="preserve"> HYPERLINK("#'NP(3)'!B2389:K2432", "NP(3)")</f>
        <v>NP(3)</v>
      </c>
      <c r="L60" s="83" t="s">
        <v>499</v>
      </c>
      <c r="M60" s="83"/>
      <c r="N60" s="83" t="s">
        <v>49</v>
      </c>
    </row>
    <row r="61" spans="2:14" ht="12.6" customHeight="1" x14ac:dyDescent="0.2">
      <c r="B61" s="83">
        <v>55</v>
      </c>
      <c r="C61" s="83" t="s">
        <v>542</v>
      </c>
      <c r="D61" s="83" t="s">
        <v>543</v>
      </c>
      <c r="E61" s="83" t="s">
        <v>47</v>
      </c>
      <c r="F61" s="83" t="s">
        <v>48</v>
      </c>
      <c r="G61" s="83" t="s">
        <v>48</v>
      </c>
      <c r="H61" s="83" t="s">
        <v>47</v>
      </c>
      <c r="I61" s="87" t="str">
        <f xml:space="preserve"> HYPERLINK("#'N(1)'!B1408:U1432", "N(1)")</f>
        <v>N(1)</v>
      </c>
      <c r="J61" s="87" t="str">
        <f xml:space="preserve"> HYPERLINK("#'P(2)'!B1408:U1432", "P(2)")</f>
        <v>P(2)</v>
      </c>
      <c r="K61" s="87" t="str">
        <f xml:space="preserve"> HYPERLINK("#'NP(3)'!B2434:U2477", "NP(3)")</f>
        <v>NP(3)</v>
      </c>
      <c r="L61" s="83" t="s">
        <v>544</v>
      </c>
      <c r="M61" s="83"/>
      <c r="N61" s="83" t="s">
        <v>49</v>
      </c>
    </row>
    <row r="62" spans="2:14" ht="12.6" customHeight="1" x14ac:dyDescent="0.2">
      <c r="B62" s="83">
        <v>56</v>
      </c>
      <c r="C62" s="83" t="s">
        <v>553</v>
      </c>
      <c r="D62" s="83" t="s">
        <v>554</v>
      </c>
      <c r="E62" s="83" t="s">
        <v>47</v>
      </c>
      <c r="F62" s="83" t="s">
        <v>48</v>
      </c>
      <c r="G62" s="83" t="s">
        <v>48</v>
      </c>
      <c r="H62" s="83" t="s">
        <v>47</v>
      </c>
      <c r="I62" s="87" t="str">
        <f xml:space="preserve"> HYPERLINK("#'N(1)'!B1434:P1458", "N(1)")</f>
        <v>N(1)</v>
      </c>
      <c r="J62" s="87" t="str">
        <f xml:space="preserve"> HYPERLINK("#'P(2)'!B1434:P1458", "P(2)")</f>
        <v>P(2)</v>
      </c>
      <c r="K62" s="87" t="str">
        <f xml:space="preserve"> HYPERLINK("#'NP(3)'!B2479:P2522", "NP(3)")</f>
        <v>NP(3)</v>
      </c>
      <c r="L62" s="83"/>
      <c r="M62" s="83"/>
      <c r="N62" s="83" t="s">
        <v>49</v>
      </c>
    </row>
    <row r="63" spans="2:14" ht="12.6" customHeight="1" x14ac:dyDescent="0.2">
      <c r="B63" s="83">
        <v>57</v>
      </c>
      <c r="C63" s="83" t="s">
        <v>556</v>
      </c>
      <c r="D63" s="83" t="s">
        <v>557</v>
      </c>
      <c r="E63" s="83" t="s">
        <v>75</v>
      </c>
      <c r="F63" s="83" t="s">
        <v>48</v>
      </c>
      <c r="G63" s="83" t="s">
        <v>48</v>
      </c>
      <c r="H63" s="83" t="s">
        <v>47</v>
      </c>
      <c r="I63" s="87" t="str">
        <f xml:space="preserve"> HYPERLINK("#'N(1)'!B1460:K1484", "N(1)")</f>
        <v>N(1)</v>
      </c>
      <c r="J63" s="87" t="str">
        <f xml:space="preserve"> HYPERLINK("#'P(2)'!B1460:K1484", "P(2)")</f>
        <v>P(2)</v>
      </c>
      <c r="K63" s="87" t="str">
        <f xml:space="preserve"> HYPERLINK("#'NP(3)'!B2524:K2567", "NP(3)")</f>
        <v>NP(3)</v>
      </c>
      <c r="L63" s="83"/>
      <c r="M63" s="83"/>
      <c r="N63" s="83" t="s">
        <v>49</v>
      </c>
    </row>
    <row r="64" spans="2:14" ht="12.6" customHeight="1" x14ac:dyDescent="0.2">
      <c r="B64" s="83">
        <v>58</v>
      </c>
      <c r="C64" s="83" t="s">
        <v>562</v>
      </c>
      <c r="D64" s="83" t="s">
        <v>563</v>
      </c>
      <c r="E64" s="83" t="s">
        <v>75</v>
      </c>
      <c r="F64" s="83" t="s">
        <v>48</v>
      </c>
      <c r="G64" s="83" t="s">
        <v>48</v>
      </c>
      <c r="H64" s="83" t="s">
        <v>47</v>
      </c>
      <c r="I64" s="87" t="str">
        <f xml:space="preserve"> HYPERLINK("#'N(1)'!B1486:P1510", "N(1)")</f>
        <v>N(1)</v>
      </c>
      <c r="J64" s="87" t="str">
        <f xml:space="preserve"> HYPERLINK("#'P(2)'!B1486:P1510", "P(2)")</f>
        <v>P(2)</v>
      </c>
      <c r="K64" s="87" t="str">
        <f xml:space="preserve"> HYPERLINK("#'NP(3)'!B2569:P2612", "NP(3)")</f>
        <v>NP(3)</v>
      </c>
      <c r="L64" s="83" t="s">
        <v>564</v>
      </c>
      <c r="M64" s="83"/>
      <c r="N64" s="83" t="s">
        <v>49</v>
      </c>
    </row>
    <row r="65" spans="2:14" ht="12.6" customHeight="1" x14ac:dyDescent="0.2">
      <c r="B65" s="83">
        <v>59</v>
      </c>
      <c r="C65" s="83" t="s">
        <v>572</v>
      </c>
      <c r="D65" s="83" t="s">
        <v>573</v>
      </c>
      <c r="E65" s="83" t="s">
        <v>47</v>
      </c>
      <c r="F65" s="83" t="s">
        <v>48</v>
      </c>
      <c r="G65" s="83" t="s">
        <v>48</v>
      </c>
      <c r="H65" s="83" t="s">
        <v>47</v>
      </c>
      <c r="I65" s="87" t="str">
        <f xml:space="preserve"> HYPERLINK("#'N(1)'!B1512:N1536", "N(1)")</f>
        <v>N(1)</v>
      </c>
      <c r="J65" s="87" t="str">
        <f xml:space="preserve"> HYPERLINK("#'P(2)'!B1512:N1536", "P(2)")</f>
        <v>P(2)</v>
      </c>
      <c r="K65" s="87" t="str">
        <f xml:space="preserve"> HYPERLINK("#'NP(3)'!B2614:N2657", "NP(3)")</f>
        <v>NP(3)</v>
      </c>
      <c r="L65" s="83" t="s">
        <v>574</v>
      </c>
      <c r="M65" s="83"/>
      <c r="N65" s="83" t="s">
        <v>49</v>
      </c>
    </row>
    <row r="66" spans="2:14" ht="12.6" customHeight="1" x14ac:dyDescent="0.2">
      <c r="B66" s="83">
        <v>60</v>
      </c>
      <c r="C66" s="83" t="s">
        <v>585</v>
      </c>
      <c r="D66" s="83" t="s">
        <v>586</v>
      </c>
      <c r="E66" s="83" t="s">
        <v>47</v>
      </c>
      <c r="F66" s="83" t="s">
        <v>48</v>
      </c>
      <c r="G66" s="83" t="s">
        <v>48</v>
      </c>
      <c r="H66" s="83" t="s">
        <v>47</v>
      </c>
      <c r="I66" s="87" t="str">
        <f xml:space="preserve"> HYPERLINK("#'N(1)'!B1538:R1562", "N(1)")</f>
        <v>N(1)</v>
      </c>
      <c r="J66" s="87" t="str">
        <f xml:space="preserve"> HYPERLINK("#'P(2)'!B1538:R1562", "P(2)")</f>
        <v>P(2)</v>
      </c>
      <c r="K66" s="87" t="str">
        <f xml:space="preserve"> HYPERLINK("#'NP(3)'!B2659:R2702", "NP(3)")</f>
        <v>NP(3)</v>
      </c>
      <c r="L66" s="83" t="s">
        <v>574</v>
      </c>
      <c r="M66" s="83"/>
      <c r="N66" s="83" t="s">
        <v>49</v>
      </c>
    </row>
    <row r="67" spans="2:14" ht="12.6" customHeight="1" x14ac:dyDescent="0.2">
      <c r="B67" s="83">
        <v>61</v>
      </c>
      <c r="C67" s="83" t="s">
        <v>600</v>
      </c>
      <c r="D67" s="83" t="s">
        <v>601</v>
      </c>
      <c r="E67" s="83" t="s">
        <v>47</v>
      </c>
      <c r="F67" s="83" t="s">
        <v>48</v>
      </c>
      <c r="G67" s="83" t="s">
        <v>48</v>
      </c>
      <c r="H67" s="83" t="s">
        <v>47</v>
      </c>
      <c r="I67" s="87" t="str">
        <f xml:space="preserve"> HYPERLINK("#'N(1)'!B1564:U1588", "N(1)")</f>
        <v>N(1)</v>
      </c>
      <c r="J67" s="87" t="str">
        <f xml:space="preserve"> HYPERLINK("#'P(2)'!B1564:U1588", "P(2)")</f>
        <v>P(2)</v>
      </c>
      <c r="K67" s="87" t="str">
        <f xml:space="preserve"> HYPERLINK("#'NP(3)'!B2704:U2747", "NP(3)")</f>
        <v>NP(3)</v>
      </c>
      <c r="L67" s="83" t="s">
        <v>574</v>
      </c>
      <c r="M67" s="83"/>
      <c r="N67" s="83" t="s">
        <v>49</v>
      </c>
    </row>
    <row r="68" spans="2:14" ht="12.6" customHeight="1" x14ac:dyDescent="0.2">
      <c r="B68" s="83">
        <v>62</v>
      </c>
      <c r="C68" s="83" t="s">
        <v>610</v>
      </c>
      <c r="D68" s="83" t="s">
        <v>611</v>
      </c>
      <c r="E68" s="83" t="s">
        <v>47</v>
      </c>
      <c r="F68" s="83" t="s">
        <v>48</v>
      </c>
      <c r="G68" s="83" t="s">
        <v>48</v>
      </c>
      <c r="H68" s="83" t="s">
        <v>47</v>
      </c>
      <c r="I68" s="87" t="str">
        <f xml:space="preserve"> HYPERLINK("#'N(1)'!B1590:T1614", "N(1)")</f>
        <v>N(1)</v>
      </c>
      <c r="J68" s="87" t="str">
        <f xml:space="preserve"> HYPERLINK("#'P(2)'!B1590:T1614", "P(2)")</f>
        <v>P(2)</v>
      </c>
      <c r="K68" s="87" t="str">
        <f xml:space="preserve"> HYPERLINK("#'NP(3)'!B2749:T2792", "NP(3)")</f>
        <v>NP(3)</v>
      </c>
      <c r="L68" s="83" t="s">
        <v>574</v>
      </c>
      <c r="M68" s="83"/>
      <c r="N68" s="83" t="s">
        <v>49</v>
      </c>
    </row>
    <row r="69" spans="2:14" ht="12.6" customHeight="1" x14ac:dyDescent="0.2">
      <c r="B69" s="83">
        <v>63</v>
      </c>
      <c r="C69" s="83" t="s">
        <v>620</v>
      </c>
      <c r="D69" s="83" t="s">
        <v>621</v>
      </c>
      <c r="E69" s="83" t="s">
        <v>47</v>
      </c>
      <c r="F69" s="83" t="s">
        <v>48</v>
      </c>
      <c r="G69" s="83" t="s">
        <v>48</v>
      </c>
      <c r="H69" s="83" t="s">
        <v>47</v>
      </c>
      <c r="I69" s="87" t="str">
        <f xml:space="preserve"> HYPERLINK("#'N(1)'!B1616:T1640", "N(1)")</f>
        <v>N(1)</v>
      </c>
      <c r="J69" s="87" t="str">
        <f xml:space="preserve"> HYPERLINK("#'P(2)'!B1616:T1640", "P(2)")</f>
        <v>P(2)</v>
      </c>
      <c r="K69" s="87" t="str">
        <f xml:space="preserve"> HYPERLINK("#'NP(3)'!B2794:T2837", "NP(3)")</f>
        <v>NP(3)</v>
      </c>
      <c r="L69" s="83" t="s">
        <v>622</v>
      </c>
      <c r="M69" s="83"/>
      <c r="N69" s="83" t="s">
        <v>49</v>
      </c>
    </row>
    <row r="70" spans="2:14" ht="12.6" customHeight="1" x14ac:dyDescent="0.2">
      <c r="B70" s="83">
        <v>64</v>
      </c>
      <c r="C70" s="83" t="s">
        <v>629</v>
      </c>
      <c r="D70" s="83" t="s">
        <v>630</v>
      </c>
      <c r="E70" s="83" t="s">
        <v>47</v>
      </c>
      <c r="F70" s="83" t="s">
        <v>48</v>
      </c>
      <c r="G70" s="83" t="s">
        <v>48</v>
      </c>
      <c r="H70" s="83" t="s">
        <v>47</v>
      </c>
      <c r="I70" s="87" t="str">
        <f xml:space="preserve"> HYPERLINK("#'N(1)'!B1642:N1666", "N(1)")</f>
        <v>N(1)</v>
      </c>
      <c r="J70" s="87" t="str">
        <f xml:space="preserve"> HYPERLINK("#'P(2)'!B1642:N1666", "P(2)")</f>
        <v>P(2)</v>
      </c>
      <c r="K70" s="87" t="str">
        <f xml:space="preserve"> HYPERLINK("#'NP(3)'!B2839:N2882", "NP(3)")</f>
        <v>NP(3)</v>
      </c>
      <c r="L70" s="83"/>
      <c r="M70" s="83"/>
      <c r="N70" s="83" t="s">
        <v>49</v>
      </c>
    </row>
    <row r="71" spans="2:14" ht="12.6" customHeight="1" x14ac:dyDescent="0.2">
      <c r="B71" s="83">
        <v>65</v>
      </c>
      <c r="C71" s="83" t="s">
        <v>632</v>
      </c>
      <c r="D71" s="83" t="s">
        <v>633</v>
      </c>
      <c r="E71" s="83" t="s">
        <v>75</v>
      </c>
      <c r="F71" s="83" t="s">
        <v>48</v>
      </c>
      <c r="G71" s="83" t="s">
        <v>48</v>
      </c>
      <c r="H71" s="83" t="s">
        <v>47</v>
      </c>
      <c r="I71" s="87" t="str">
        <f xml:space="preserve"> HYPERLINK("#'N(1)'!B1668:K1692", "N(1)")</f>
        <v>N(1)</v>
      </c>
      <c r="J71" s="87" t="str">
        <f xml:space="preserve"> HYPERLINK("#'P(2)'!B1668:K1692", "P(2)")</f>
        <v>P(2)</v>
      </c>
      <c r="K71" s="87" t="str">
        <f xml:space="preserve"> HYPERLINK("#'NP(3)'!B2884:K2927", "NP(3)")</f>
        <v>NP(3)</v>
      </c>
      <c r="L71" s="83"/>
      <c r="M71" s="83"/>
      <c r="N71" s="83" t="s">
        <v>49</v>
      </c>
    </row>
    <row r="72" spans="2:14" ht="12.6" customHeight="1" x14ac:dyDescent="0.2">
      <c r="B72" s="83">
        <v>66</v>
      </c>
      <c r="C72" s="83" t="s">
        <v>637</v>
      </c>
      <c r="D72" s="83" t="s">
        <v>638</v>
      </c>
      <c r="E72" s="83" t="s">
        <v>75</v>
      </c>
      <c r="F72" s="83" t="s">
        <v>48</v>
      </c>
      <c r="G72" s="83" t="s">
        <v>48</v>
      </c>
      <c r="H72" s="83" t="s">
        <v>47</v>
      </c>
      <c r="I72" s="87" t="str">
        <f xml:space="preserve"> HYPERLINK("#'N(1)'!B1694:P1718", "N(1)")</f>
        <v>N(1)</v>
      </c>
      <c r="J72" s="87" t="str">
        <f xml:space="preserve"> HYPERLINK("#'P(2)'!B1694:P1718", "P(2)")</f>
        <v>P(2)</v>
      </c>
      <c r="K72" s="87" t="str">
        <f xml:space="preserve"> HYPERLINK("#'NP(3)'!B2929:P2972", "NP(3)")</f>
        <v>NP(3)</v>
      </c>
      <c r="L72" s="83" t="s">
        <v>639</v>
      </c>
      <c r="M72" s="83"/>
      <c r="N72" s="83" t="s">
        <v>49</v>
      </c>
    </row>
    <row r="73" spans="2:14" ht="12.6" customHeight="1" x14ac:dyDescent="0.2">
      <c r="B73" s="83">
        <v>67</v>
      </c>
      <c r="C73" s="83" t="s">
        <v>642</v>
      </c>
      <c r="D73" s="83" t="s">
        <v>643</v>
      </c>
      <c r="E73" s="83" t="s">
        <v>47</v>
      </c>
      <c r="F73" s="83" t="s">
        <v>48</v>
      </c>
      <c r="G73" s="83" t="s">
        <v>48</v>
      </c>
      <c r="H73" s="83" t="s">
        <v>47</v>
      </c>
      <c r="I73" s="87" t="str">
        <f xml:space="preserve"> HYPERLINK("#'N(1)'!B1720:M1744", "N(1)")</f>
        <v>N(1)</v>
      </c>
      <c r="J73" s="87" t="str">
        <f xml:space="preserve"> HYPERLINK("#'P(2)'!B1720:M1744", "P(2)")</f>
        <v>P(2)</v>
      </c>
      <c r="K73" s="87" t="str">
        <f xml:space="preserve"> HYPERLINK("#'NP(3)'!B2974:M3017", "NP(3)")</f>
        <v>NP(3)</v>
      </c>
      <c r="L73" s="83" t="s">
        <v>644</v>
      </c>
      <c r="M73" s="83"/>
      <c r="N73" s="83" t="s">
        <v>49</v>
      </c>
    </row>
    <row r="74" spans="2:14" ht="12.6" customHeight="1" x14ac:dyDescent="0.2">
      <c r="B74" s="83">
        <v>68</v>
      </c>
      <c r="C74" s="83" t="s">
        <v>654</v>
      </c>
      <c r="D74" s="83" t="s">
        <v>655</v>
      </c>
      <c r="E74" s="83" t="s">
        <v>47</v>
      </c>
      <c r="F74" s="83" t="s">
        <v>48</v>
      </c>
      <c r="G74" s="83" t="s">
        <v>48</v>
      </c>
      <c r="H74" s="83" t="s">
        <v>47</v>
      </c>
      <c r="I74" s="87" t="str">
        <f xml:space="preserve"> HYPERLINK("#'N(1)'!B1746:Q1770", "N(1)")</f>
        <v>N(1)</v>
      </c>
      <c r="J74" s="87" t="str">
        <f xml:space="preserve"> HYPERLINK("#'P(2)'!B1746:Q1770", "P(2)")</f>
        <v>P(2)</v>
      </c>
      <c r="K74" s="87" t="str">
        <f xml:space="preserve"> HYPERLINK("#'NP(3)'!B3019:Q3062", "NP(3)")</f>
        <v>NP(3)</v>
      </c>
      <c r="L74" s="83" t="s">
        <v>644</v>
      </c>
      <c r="M74" s="83"/>
      <c r="N74" s="83" t="s">
        <v>49</v>
      </c>
    </row>
    <row r="75" spans="2:14" ht="12.6" customHeight="1" x14ac:dyDescent="0.2">
      <c r="B75" s="83">
        <v>69</v>
      </c>
      <c r="C75" s="83" t="s">
        <v>661</v>
      </c>
      <c r="D75" s="83" t="s">
        <v>662</v>
      </c>
      <c r="E75" s="83" t="s">
        <v>47</v>
      </c>
      <c r="F75" s="83" t="s">
        <v>48</v>
      </c>
      <c r="G75" s="83" t="s">
        <v>48</v>
      </c>
      <c r="H75" s="83" t="s">
        <v>47</v>
      </c>
      <c r="I75" s="87" t="str">
        <f xml:space="preserve"> HYPERLINK("#'N(1)'!B1772:R1796", "N(1)")</f>
        <v>N(1)</v>
      </c>
      <c r="J75" s="87" t="str">
        <f xml:space="preserve"> HYPERLINK("#'P(2)'!B1772:R1796", "P(2)")</f>
        <v>P(2)</v>
      </c>
      <c r="K75" s="87" t="str">
        <f xml:space="preserve"> HYPERLINK("#'NP(3)'!B3064:R3107", "NP(3)")</f>
        <v>NP(3)</v>
      </c>
      <c r="L75" s="83" t="s">
        <v>644</v>
      </c>
      <c r="M75" s="83"/>
      <c r="N75" s="83" t="s">
        <v>49</v>
      </c>
    </row>
    <row r="76" spans="2:14" ht="12.6" customHeight="1" x14ac:dyDescent="0.2">
      <c r="B76" s="83">
        <v>70</v>
      </c>
      <c r="C76" s="83" t="s">
        <v>669</v>
      </c>
      <c r="D76" s="83" t="s">
        <v>670</v>
      </c>
      <c r="E76" s="83" t="s">
        <v>47</v>
      </c>
      <c r="F76" s="83" t="s">
        <v>48</v>
      </c>
      <c r="G76" s="83" t="s">
        <v>48</v>
      </c>
      <c r="H76" s="83" t="s">
        <v>47</v>
      </c>
      <c r="I76" s="87" t="str">
        <f xml:space="preserve"> HYPERLINK("#'N(1)'!B1798:T1822", "N(1)")</f>
        <v>N(1)</v>
      </c>
      <c r="J76" s="87" t="str">
        <f xml:space="preserve"> HYPERLINK("#'P(2)'!B1798:T1822", "P(2)")</f>
        <v>P(2)</v>
      </c>
      <c r="K76" s="87" t="str">
        <f xml:space="preserve"> HYPERLINK("#'NP(3)'!B3109:T3152", "NP(3)")</f>
        <v>NP(3)</v>
      </c>
      <c r="L76" s="83" t="s">
        <v>671</v>
      </c>
      <c r="M76" s="83"/>
      <c r="N76" s="83" t="s">
        <v>49</v>
      </c>
    </row>
    <row r="77" spans="2:14" ht="12.6" customHeight="1" x14ac:dyDescent="0.2">
      <c r="B77" s="83">
        <v>71</v>
      </c>
      <c r="C77" s="83" t="s">
        <v>675</v>
      </c>
      <c r="D77" s="83" t="s">
        <v>676</v>
      </c>
      <c r="E77" s="83" t="s">
        <v>75</v>
      </c>
      <c r="F77" s="83" t="s">
        <v>48</v>
      </c>
      <c r="G77" s="83" t="s">
        <v>48</v>
      </c>
      <c r="H77" s="83" t="s">
        <v>47</v>
      </c>
      <c r="I77" s="87" t="str">
        <f xml:space="preserve"> HYPERLINK("#'N(1)'!B1824:J1848", "N(1)")</f>
        <v>N(1)</v>
      </c>
      <c r="J77" s="87" t="str">
        <f xml:space="preserve"> HYPERLINK("#'P(2)'!B1824:J1848", "P(2)")</f>
        <v>P(2)</v>
      </c>
      <c r="K77" s="87" t="str">
        <f xml:space="preserve"> HYPERLINK("#'NP(3)'!B3154:J3197", "NP(3)")</f>
        <v>NP(3)</v>
      </c>
      <c r="L77" s="83"/>
      <c r="M77" s="83"/>
      <c r="N77" s="83" t="s">
        <v>49</v>
      </c>
    </row>
    <row r="78" spans="2:14" ht="12.6" customHeight="1" x14ac:dyDescent="0.2">
      <c r="B78" s="83">
        <v>72</v>
      </c>
      <c r="C78" s="83" t="s">
        <v>708</v>
      </c>
      <c r="D78" s="83" t="s">
        <v>709</v>
      </c>
      <c r="E78" s="83" t="s">
        <v>75</v>
      </c>
      <c r="F78" s="83" t="s">
        <v>48</v>
      </c>
      <c r="G78" s="83" t="s">
        <v>48</v>
      </c>
      <c r="H78" s="83" t="s">
        <v>47</v>
      </c>
      <c r="I78" s="87" t="str">
        <f xml:space="preserve"> HYPERLINK("#'N(1)'!B1850:Y1874", "N(1)")</f>
        <v>N(1)</v>
      </c>
      <c r="J78" s="87" t="str">
        <f xml:space="preserve"> HYPERLINK("#'P(2)'!B1850:Y1874", "P(2)")</f>
        <v>P(2)</v>
      </c>
      <c r="K78" s="87" t="str">
        <f xml:space="preserve"> HYPERLINK("#'NP(3)'!B3199:Y3242", "NP(3)")</f>
        <v>NP(3)</v>
      </c>
      <c r="L78" s="83"/>
      <c r="M78" s="83"/>
      <c r="N78" s="83" t="s">
        <v>49</v>
      </c>
    </row>
    <row r="79" spans="2:14" ht="12.6" customHeight="1" x14ac:dyDescent="0.2">
      <c r="B79" s="83">
        <v>73</v>
      </c>
      <c r="C79" s="83" t="s">
        <v>713</v>
      </c>
      <c r="D79" s="83" t="s">
        <v>714</v>
      </c>
      <c r="E79" s="83" t="s">
        <v>75</v>
      </c>
      <c r="F79" s="83" t="s">
        <v>48</v>
      </c>
      <c r="G79" s="83" t="s">
        <v>48</v>
      </c>
      <c r="H79" s="83" t="s">
        <v>47</v>
      </c>
      <c r="I79" s="87" t="str">
        <f xml:space="preserve"> HYPERLINK("#'N(1)'!B1876:J1900", "N(1)")</f>
        <v>N(1)</v>
      </c>
      <c r="J79" s="87" t="str">
        <f xml:space="preserve"> HYPERLINK("#'P(2)'!B1876:J1900", "P(2)")</f>
        <v>P(2)</v>
      </c>
      <c r="K79" s="87" t="str">
        <f xml:space="preserve"> HYPERLINK("#'NP(3)'!B3244:J3287", "NP(3)")</f>
        <v>NP(3)</v>
      </c>
      <c r="L79" s="83"/>
      <c r="M79" s="83"/>
      <c r="N79" s="83" t="s">
        <v>49</v>
      </c>
    </row>
    <row r="80" spans="2:14" ht="12.6" customHeight="1" x14ac:dyDescent="0.2">
      <c r="B80" s="83">
        <v>74</v>
      </c>
      <c r="C80" s="83" t="s">
        <v>726</v>
      </c>
      <c r="D80" s="83" t="s">
        <v>727</v>
      </c>
      <c r="E80" s="83" t="s">
        <v>75</v>
      </c>
      <c r="F80" s="83" t="s">
        <v>48</v>
      </c>
      <c r="G80" s="83" t="s">
        <v>48</v>
      </c>
      <c r="H80" s="83" t="s">
        <v>47</v>
      </c>
      <c r="I80" s="87" t="str">
        <f xml:space="preserve"> HYPERLINK("#'N(1)'!B1902:S1926", "N(1)")</f>
        <v>N(1)</v>
      </c>
      <c r="J80" s="87" t="str">
        <f xml:space="preserve"> HYPERLINK("#'P(2)'!B1902:S1926", "P(2)")</f>
        <v>P(2)</v>
      </c>
      <c r="K80" s="87" t="str">
        <f xml:space="preserve"> HYPERLINK("#'NP(3)'!B3289:S3332", "NP(3)")</f>
        <v>NP(3)</v>
      </c>
      <c r="L80" s="83"/>
      <c r="M80" s="83"/>
      <c r="N80" s="83" t="s">
        <v>49</v>
      </c>
    </row>
    <row r="81" spans="2:14" ht="12.6" customHeight="1" x14ac:dyDescent="0.2">
      <c r="B81" s="83">
        <v>75</v>
      </c>
      <c r="C81" s="83" t="s">
        <v>736</v>
      </c>
      <c r="D81" s="83" t="s">
        <v>737</v>
      </c>
      <c r="E81" s="83" t="s">
        <v>75</v>
      </c>
      <c r="F81" s="83" t="s">
        <v>48</v>
      </c>
      <c r="G81" s="83" t="s">
        <v>48</v>
      </c>
      <c r="H81" s="83" t="s">
        <v>47</v>
      </c>
      <c r="I81" s="87" t="str">
        <f xml:space="preserve"> HYPERLINK("#'N(1)'!B1928:P1952", "N(1)")</f>
        <v>N(1)</v>
      </c>
      <c r="J81" s="87" t="str">
        <f xml:space="preserve"> HYPERLINK("#'P(2)'!B1928:P1952", "P(2)")</f>
        <v>P(2)</v>
      </c>
      <c r="K81" s="87" t="str">
        <f xml:space="preserve"> HYPERLINK("#'NP(3)'!B3334:P3377", "NP(3)")</f>
        <v>NP(3)</v>
      </c>
      <c r="L81" s="83"/>
      <c r="M81" s="83"/>
      <c r="N81" s="83" t="s">
        <v>49</v>
      </c>
    </row>
    <row r="82" spans="2:14" ht="12.6" customHeight="1" x14ac:dyDescent="0.2">
      <c r="B82" s="83">
        <v>76</v>
      </c>
      <c r="C82" s="83" t="s">
        <v>759</v>
      </c>
      <c r="D82" s="83" t="s">
        <v>760</v>
      </c>
      <c r="E82" s="83" t="s">
        <v>75</v>
      </c>
      <c r="F82" s="83" t="s">
        <v>48</v>
      </c>
      <c r="G82" s="83" t="s">
        <v>48</v>
      </c>
      <c r="H82" s="83" t="s">
        <v>47</v>
      </c>
      <c r="I82" s="87" t="str">
        <f xml:space="preserve"> HYPERLINK("#'N(1)'!B1954:T1978", "N(1)")</f>
        <v>N(1)</v>
      </c>
      <c r="J82" s="87" t="str">
        <f xml:space="preserve"> HYPERLINK("#'P(2)'!B1954:T1978", "P(2)")</f>
        <v>P(2)</v>
      </c>
      <c r="K82" s="87" t="str">
        <f xml:space="preserve"> HYPERLINK("#'NP(3)'!B3379:T3422", "NP(3)")</f>
        <v>NP(3)</v>
      </c>
      <c r="L82" s="83"/>
      <c r="M82" s="83"/>
      <c r="N82" s="83" t="s">
        <v>49</v>
      </c>
    </row>
    <row r="83" spans="2:14" ht="12.6" customHeight="1" x14ac:dyDescent="0.2">
      <c r="B83" s="83">
        <v>77</v>
      </c>
      <c r="C83" s="83" t="s">
        <v>770</v>
      </c>
      <c r="D83" s="83" t="s">
        <v>771</v>
      </c>
      <c r="E83" s="83" t="s">
        <v>47</v>
      </c>
      <c r="F83" s="83" t="s">
        <v>48</v>
      </c>
      <c r="G83" s="83" t="s">
        <v>48</v>
      </c>
      <c r="H83" s="83" t="s">
        <v>47</v>
      </c>
      <c r="I83" s="87" t="str">
        <f xml:space="preserve"> HYPERLINK("#'N(1)'!B1980:Q2004", "N(1)")</f>
        <v>N(1)</v>
      </c>
      <c r="J83" s="87" t="str">
        <f xml:space="preserve"> HYPERLINK("#'P(2)'!B1980:Q2004", "P(2)")</f>
        <v>P(2)</v>
      </c>
      <c r="K83" s="87" t="str">
        <f xml:space="preserve"> HYPERLINK("#'NP(3)'!B3424:Q3467", "NP(3)")</f>
        <v>NP(3)</v>
      </c>
      <c r="L83" s="83"/>
      <c r="M83" s="83"/>
      <c r="N83" s="83" t="s">
        <v>49</v>
      </c>
    </row>
    <row r="84" spans="2:14" ht="12.6" customHeight="1" x14ac:dyDescent="0.2">
      <c r="B84" s="83">
        <v>78</v>
      </c>
      <c r="C84" s="83" t="s">
        <v>778</v>
      </c>
      <c r="D84" s="83" t="s">
        <v>779</v>
      </c>
      <c r="E84" s="83" t="s">
        <v>75</v>
      </c>
      <c r="F84" s="83" t="s">
        <v>48</v>
      </c>
      <c r="G84" s="83" t="s">
        <v>48</v>
      </c>
      <c r="H84" s="83" t="s">
        <v>47</v>
      </c>
      <c r="I84" s="87" t="str">
        <f xml:space="preserve"> HYPERLINK("#'N(1)'!B2006:N2030", "N(1)")</f>
        <v>N(1)</v>
      </c>
      <c r="J84" s="87" t="str">
        <f xml:space="preserve"> HYPERLINK("#'P(2)'!B2006:N2030", "P(2)")</f>
        <v>P(2)</v>
      </c>
      <c r="K84" s="87" t="str">
        <f xml:space="preserve"> HYPERLINK("#'NP(3)'!B3469:N3512", "NP(3)")</f>
        <v>NP(3)</v>
      </c>
      <c r="L84" s="83"/>
      <c r="M84" s="83"/>
      <c r="N84" s="83" t="s">
        <v>49</v>
      </c>
    </row>
    <row r="85" spans="2:14" ht="12.6" customHeight="1" x14ac:dyDescent="0.2">
      <c r="B85" s="83">
        <v>79</v>
      </c>
      <c r="C85" s="83" t="s">
        <v>786</v>
      </c>
      <c r="D85" s="83" t="s">
        <v>787</v>
      </c>
      <c r="E85" s="83" t="s">
        <v>75</v>
      </c>
      <c r="F85" s="83" t="s">
        <v>48</v>
      </c>
      <c r="G85" s="83" t="s">
        <v>48</v>
      </c>
      <c r="H85" s="83" t="s">
        <v>47</v>
      </c>
      <c r="I85" s="87" t="str">
        <f xml:space="preserve"> HYPERLINK("#'N(1)'!B2032:N2056", "N(1)")</f>
        <v>N(1)</v>
      </c>
      <c r="J85" s="87" t="str">
        <f xml:space="preserve"> HYPERLINK("#'P(2)'!B2032:N2056", "P(2)")</f>
        <v>P(2)</v>
      </c>
      <c r="K85" s="87" t="str">
        <f xml:space="preserve"> HYPERLINK("#'NP(3)'!B3514:N3557", "NP(3)")</f>
        <v>NP(3)</v>
      </c>
      <c r="L85" s="83"/>
      <c r="M85" s="83"/>
      <c r="N85" s="83" t="s">
        <v>49</v>
      </c>
    </row>
    <row r="86" spans="2:14" ht="12.6" customHeight="1" x14ac:dyDescent="0.2">
      <c r="B86" s="83">
        <v>80</v>
      </c>
      <c r="C86" s="83" t="s">
        <v>806</v>
      </c>
      <c r="D86" s="83" t="s">
        <v>807</v>
      </c>
      <c r="E86" s="83" t="s">
        <v>75</v>
      </c>
      <c r="F86" s="83" t="s">
        <v>48</v>
      </c>
      <c r="G86" s="83" t="s">
        <v>48</v>
      </c>
      <c r="H86" s="83" t="s">
        <v>47</v>
      </c>
      <c r="I86" s="87" t="str">
        <f xml:space="preserve"> HYPERLINK("#'N(1)'!B2058:S2082", "N(1)")</f>
        <v>N(1)</v>
      </c>
      <c r="J86" s="87" t="str">
        <f xml:space="preserve"> HYPERLINK("#'P(2)'!B2058:S2082", "P(2)")</f>
        <v>P(2)</v>
      </c>
      <c r="K86" s="87" t="str">
        <f xml:space="preserve"> HYPERLINK("#'NP(3)'!B3559:S3602", "NP(3)")</f>
        <v>NP(3)</v>
      </c>
      <c r="L86" s="83"/>
      <c r="M86" s="83"/>
      <c r="N86" s="83" t="s">
        <v>49</v>
      </c>
    </row>
    <row r="87" spans="2:14" ht="12.6" customHeight="1" x14ac:dyDescent="0.2">
      <c r="B87" s="83">
        <v>81</v>
      </c>
      <c r="C87" s="83" t="s">
        <v>813</v>
      </c>
      <c r="D87" s="83" t="s">
        <v>814</v>
      </c>
      <c r="E87" s="83" t="s">
        <v>75</v>
      </c>
      <c r="F87" s="83" t="s">
        <v>48</v>
      </c>
      <c r="G87" s="83" t="s">
        <v>48</v>
      </c>
      <c r="H87" s="83" t="s">
        <v>47</v>
      </c>
      <c r="I87" s="87" t="str">
        <f xml:space="preserve"> HYPERLINK("#'N(1)'!B2084:P2108", "N(1)")</f>
        <v>N(1)</v>
      </c>
      <c r="J87" s="87" t="str">
        <f xml:space="preserve"> HYPERLINK("#'P(2)'!B2084:P2108", "P(2)")</f>
        <v>P(2)</v>
      </c>
      <c r="K87" s="87" t="str">
        <f xml:space="preserve"> HYPERLINK("#'NP(3)'!B3604:P3647", "NP(3)")</f>
        <v>NP(3)</v>
      </c>
      <c r="L87" s="83"/>
      <c r="M87" s="83"/>
      <c r="N87" s="83" t="s">
        <v>49</v>
      </c>
    </row>
    <row r="88" spans="2:14" ht="12.6" customHeight="1" x14ac:dyDescent="0.2">
      <c r="B88" s="83">
        <v>82</v>
      </c>
      <c r="C88" s="83" t="s">
        <v>816</v>
      </c>
      <c r="D88" s="83" t="s">
        <v>817</v>
      </c>
      <c r="E88" s="83" t="s">
        <v>75</v>
      </c>
      <c r="F88" s="83" t="s">
        <v>48</v>
      </c>
      <c r="G88" s="83" t="s">
        <v>48</v>
      </c>
      <c r="H88" s="83" t="s">
        <v>47</v>
      </c>
      <c r="I88" s="87" t="str">
        <f xml:space="preserve"> HYPERLINK("#'N(1)'!B2110:T2134", "N(1)")</f>
        <v>N(1)</v>
      </c>
      <c r="J88" s="87" t="str">
        <f xml:space="preserve"> HYPERLINK("#'P(2)'!B2110:T2134", "P(2)")</f>
        <v>P(2)</v>
      </c>
      <c r="K88" s="87" t="str">
        <f xml:space="preserve"> HYPERLINK("#'NP(3)'!B3649:T3692", "NP(3)")</f>
        <v>NP(3)</v>
      </c>
      <c r="L88" s="83"/>
      <c r="M88" s="83"/>
      <c r="N88" s="83" t="s">
        <v>49</v>
      </c>
    </row>
    <row r="89" spans="2:14" ht="12.6" customHeight="1" x14ac:dyDescent="0.2">
      <c r="B89" s="83">
        <v>83</v>
      </c>
      <c r="C89" s="83" t="s">
        <v>821</v>
      </c>
      <c r="D89" s="83" t="s">
        <v>822</v>
      </c>
      <c r="E89" s="83" t="s">
        <v>75</v>
      </c>
      <c r="F89" s="83" t="s">
        <v>48</v>
      </c>
      <c r="G89" s="83" t="s">
        <v>48</v>
      </c>
      <c r="H89" s="83" t="s">
        <v>47</v>
      </c>
      <c r="I89" s="87" t="str">
        <f xml:space="preserve"> HYPERLINK("#'N(1)'!B2136:J2160", "N(1)")</f>
        <v>N(1)</v>
      </c>
      <c r="J89" s="87" t="str">
        <f xml:space="preserve"> HYPERLINK("#'P(2)'!B2136:J2160", "P(2)")</f>
        <v>P(2)</v>
      </c>
      <c r="K89" s="87" t="str">
        <f xml:space="preserve"> HYPERLINK("#'NP(3)'!B3694:J3737", "NP(3)")</f>
        <v>NP(3)</v>
      </c>
      <c r="L89" s="83"/>
      <c r="M89" s="83"/>
      <c r="N89" s="83" t="s">
        <v>49</v>
      </c>
    </row>
    <row r="90" spans="2:14" ht="12.6" customHeight="1" x14ac:dyDescent="0.2">
      <c r="B90" s="83">
        <v>84</v>
      </c>
      <c r="C90" s="83" t="s">
        <v>870</v>
      </c>
      <c r="D90" s="83" t="s">
        <v>870</v>
      </c>
      <c r="E90" s="83" t="s">
        <v>75</v>
      </c>
      <c r="F90" s="83" t="s">
        <v>48</v>
      </c>
      <c r="G90" s="83" t="s">
        <v>48</v>
      </c>
      <c r="H90" s="83" t="s">
        <v>47</v>
      </c>
      <c r="I90" s="87" t="str">
        <f xml:space="preserve"> HYPERLINK("#'N(1)'!B2162:BB2186", "N(1)")</f>
        <v>N(1)</v>
      </c>
      <c r="J90" s="87" t="str">
        <f xml:space="preserve"> HYPERLINK("#'P(2)'!B2162:BB2186", "P(2)")</f>
        <v>P(2)</v>
      </c>
      <c r="K90" s="87" t="str">
        <f xml:space="preserve"> HYPERLINK("#'NP(3)'!B3739:BB3782", "NP(3)")</f>
        <v>NP(3)</v>
      </c>
      <c r="L90" s="83"/>
      <c r="M90" s="83"/>
      <c r="N90" s="83" t="s">
        <v>49</v>
      </c>
    </row>
    <row r="91" spans="2:14" ht="12.6" customHeight="1" x14ac:dyDescent="0.2">
      <c r="B91" s="83">
        <v>85</v>
      </c>
      <c r="C91" s="83" t="s">
        <v>877</v>
      </c>
      <c r="D91" s="83" t="s">
        <v>877</v>
      </c>
      <c r="E91" s="83" t="s">
        <v>75</v>
      </c>
      <c r="F91" s="83" t="s">
        <v>48</v>
      </c>
      <c r="G91" s="83" t="s">
        <v>48</v>
      </c>
      <c r="H91" s="83" t="s">
        <v>47</v>
      </c>
      <c r="I91" s="87" t="str">
        <f xml:space="preserve"> HYPERLINK("#'N(1)'!B2188:M2212", "N(1)")</f>
        <v>N(1)</v>
      </c>
      <c r="J91" s="87" t="str">
        <f xml:space="preserve"> HYPERLINK("#'P(2)'!B2188:M2212", "P(2)")</f>
        <v>P(2)</v>
      </c>
      <c r="K91" s="87" t="str">
        <f xml:space="preserve"> HYPERLINK("#'NP(3)'!B3784:M3827", "NP(3)")</f>
        <v>NP(3)</v>
      </c>
      <c r="L91" s="83"/>
      <c r="M91" s="83"/>
      <c r="N91" s="83" t="s">
        <v>49</v>
      </c>
    </row>
    <row r="92" spans="2:14" ht="12.6" customHeight="1" x14ac:dyDescent="0.2">
      <c r="B92" s="83">
        <v>86</v>
      </c>
      <c r="C92" s="83" t="s">
        <v>25</v>
      </c>
      <c r="D92" s="83" t="s">
        <v>25</v>
      </c>
      <c r="E92" s="83" t="s">
        <v>75</v>
      </c>
      <c r="F92" s="83" t="s">
        <v>48</v>
      </c>
      <c r="G92" s="83" t="s">
        <v>48</v>
      </c>
      <c r="H92" s="83" t="s">
        <v>47</v>
      </c>
      <c r="I92" s="87" t="str">
        <f xml:space="preserve"> HYPERLINK("#'N(1)'!B2214:T2238", "N(1)")</f>
        <v>N(1)</v>
      </c>
      <c r="J92" s="87" t="str">
        <f xml:space="preserve"> HYPERLINK("#'P(2)'!B2214:T2238", "P(2)")</f>
        <v>P(2)</v>
      </c>
      <c r="K92" s="87" t="str">
        <f xml:space="preserve"> HYPERLINK("#'NP(3)'!B3829:T3872", "NP(3)")</f>
        <v>NP(3)</v>
      </c>
      <c r="L92" s="83"/>
      <c r="M92" s="83"/>
      <c r="N92" s="83" t="s">
        <v>49</v>
      </c>
    </row>
  </sheetData>
  <mergeCells count="9">
    <mergeCell ref="M5:M6"/>
    <mergeCell ref="N5:N6"/>
    <mergeCell ref="F5:H5"/>
    <mergeCell ref="C5:E5"/>
    <mergeCell ref="B5:B6"/>
    <mergeCell ref="I5:I6"/>
    <mergeCell ref="J5:J6"/>
    <mergeCell ref="K5:K6"/>
    <mergeCell ref="L5:L6"/>
  </mergeCells>
  <phoneticPr fontId="5"/>
  <pageMargins left="0.7" right="0.7" top="0.75" bottom="0.75" header="0.3" footer="0.3"/>
  <pageSetup paperSize="9" scale="63" pageOrder="overThenDown"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B2238"/>
  <sheetViews>
    <sheetView workbookViewId="0"/>
  </sheetViews>
  <sheetFormatPr defaultColWidth="8.875" defaultRowHeight="12" x14ac:dyDescent="0.2"/>
  <cols>
    <col min="1" max="1" width="3.625" style="84" customWidth="1"/>
    <col min="2" max="2" width="4.625" style="84" customWidth="1"/>
    <col min="3" max="4" width="7.625" style="84" customWidth="1"/>
    <col min="5" max="5" width="16.625" style="84" customWidth="1"/>
    <col min="6" max="6" width="5.625" style="84" customWidth="1"/>
    <col min="7" max="54" width="8.625" style="84" customWidth="1"/>
    <col min="55" max="16384" width="8.875" style="84"/>
  </cols>
  <sheetData>
    <row r="4" spans="2:17" x14ac:dyDescent="0.2">
      <c r="B4" s="34" t="str">
        <f xml:space="preserve"> HYPERLINK("#'目次'!B7", "[1]")</f>
        <v>[1]</v>
      </c>
      <c r="C4" s="27" t="s">
        <v>12</v>
      </c>
    </row>
    <row r="7" spans="2:17" x14ac:dyDescent="0.2">
      <c r="C7" s="27" t="s">
        <v>13</v>
      </c>
    </row>
    <row r="8" spans="2:17" ht="36" x14ac:dyDescent="0.2">
      <c r="D8" s="97"/>
      <c r="E8" s="98"/>
      <c r="F8" s="98"/>
      <c r="G8" s="38" t="s">
        <v>14</v>
      </c>
      <c r="H8" s="36" t="s">
        <v>15</v>
      </c>
      <c r="I8" s="4" t="s">
        <v>16</v>
      </c>
      <c r="J8" s="4" t="s">
        <v>17</v>
      </c>
      <c r="K8" s="4" t="s">
        <v>18</v>
      </c>
      <c r="L8" s="4" t="s">
        <v>19</v>
      </c>
      <c r="M8" s="4" t="s">
        <v>20</v>
      </c>
      <c r="N8" s="4" t="s">
        <v>21</v>
      </c>
      <c r="O8" s="4" t="s">
        <v>22</v>
      </c>
      <c r="P8" s="4" t="s">
        <v>23</v>
      </c>
      <c r="Q8" s="35" t="s">
        <v>24</v>
      </c>
    </row>
    <row r="9" spans="2:17" x14ac:dyDescent="0.2">
      <c r="D9" s="99"/>
      <c r="E9" s="100"/>
      <c r="F9" s="100"/>
      <c r="G9" s="40"/>
      <c r="H9" s="42"/>
      <c r="I9" s="8"/>
      <c r="J9" s="8"/>
      <c r="K9" s="8"/>
      <c r="L9" s="8"/>
      <c r="M9" s="8"/>
      <c r="N9" s="8"/>
      <c r="O9" s="8"/>
      <c r="P9" s="8"/>
      <c r="Q9" s="39"/>
    </row>
    <row r="10" spans="2:17" x14ac:dyDescent="0.2">
      <c r="D10" s="48"/>
      <c r="E10" s="47" t="s">
        <v>14</v>
      </c>
      <c r="F10" s="51"/>
      <c r="G10" s="37">
        <v>7000</v>
      </c>
      <c r="H10" s="16">
        <v>6454</v>
      </c>
      <c r="I10" s="16">
        <v>87</v>
      </c>
      <c r="J10" s="16">
        <v>954</v>
      </c>
      <c r="K10" s="16">
        <v>755</v>
      </c>
      <c r="L10" s="16">
        <v>153</v>
      </c>
      <c r="M10" s="16">
        <v>12</v>
      </c>
      <c r="N10" s="16">
        <v>24</v>
      </c>
      <c r="O10" s="16">
        <v>44</v>
      </c>
      <c r="P10" s="16">
        <v>507</v>
      </c>
      <c r="Q10" s="57">
        <v>0</v>
      </c>
    </row>
    <row r="11" spans="2:17" x14ac:dyDescent="0.2">
      <c r="D11" s="101" t="s">
        <v>25</v>
      </c>
      <c r="E11" s="26" t="s">
        <v>26</v>
      </c>
      <c r="F11" s="25"/>
      <c r="G11" s="28">
        <v>308</v>
      </c>
      <c r="H11" s="30">
        <v>282</v>
      </c>
      <c r="I11" s="3">
        <v>1</v>
      </c>
      <c r="J11" s="3">
        <v>19</v>
      </c>
      <c r="K11" s="3">
        <v>12</v>
      </c>
      <c r="L11" s="3">
        <v>5</v>
      </c>
      <c r="M11" s="3">
        <v>0</v>
      </c>
      <c r="N11" s="3">
        <v>0</v>
      </c>
      <c r="O11" s="3">
        <v>2</v>
      </c>
      <c r="P11" s="3">
        <v>23</v>
      </c>
      <c r="Q11" s="32">
        <v>0</v>
      </c>
    </row>
    <row r="12" spans="2:17" x14ac:dyDescent="0.2">
      <c r="D12" s="102"/>
      <c r="E12" s="5" t="s">
        <v>27</v>
      </c>
      <c r="F12" s="6"/>
      <c r="G12" s="7">
        <v>504</v>
      </c>
      <c r="H12" s="10">
        <v>469</v>
      </c>
      <c r="I12" s="1">
        <v>6</v>
      </c>
      <c r="J12" s="1">
        <v>40</v>
      </c>
      <c r="K12" s="1">
        <v>47</v>
      </c>
      <c r="L12" s="1">
        <v>4</v>
      </c>
      <c r="M12" s="1">
        <v>1</v>
      </c>
      <c r="N12" s="1">
        <v>1</v>
      </c>
      <c r="O12" s="1">
        <v>0</v>
      </c>
      <c r="P12" s="1">
        <v>34</v>
      </c>
      <c r="Q12" s="17">
        <v>0</v>
      </c>
    </row>
    <row r="13" spans="2:17" x14ac:dyDescent="0.2">
      <c r="D13" s="102"/>
      <c r="E13" s="5" t="s">
        <v>28</v>
      </c>
      <c r="F13" s="6"/>
      <c r="G13" s="7">
        <v>1554</v>
      </c>
      <c r="H13" s="10">
        <v>1439</v>
      </c>
      <c r="I13" s="1">
        <v>21</v>
      </c>
      <c r="J13" s="1">
        <v>248</v>
      </c>
      <c r="K13" s="1">
        <v>194</v>
      </c>
      <c r="L13" s="1">
        <v>38</v>
      </c>
      <c r="M13" s="1">
        <v>1</v>
      </c>
      <c r="N13" s="1">
        <v>4</v>
      </c>
      <c r="O13" s="1">
        <v>16</v>
      </c>
      <c r="P13" s="1">
        <v>106</v>
      </c>
      <c r="Q13" s="17">
        <v>0</v>
      </c>
    </row>
    <row r="14" spans="2:17" x14ac:dyDescent="0.2">
      <c r="D14" s="102"/>
      <c r="E14" s="5" t="s">
        <v>29</v>
      </c>
      <c r="F14" s="6"/>
      <c r="G14" s="7">
        <v>840</v>
      </c>
      <c r="H14" s="10">
        <v>777</v>
      </c>
      <c r="I14" s="1">
        <v>14</v>
      </c>
      <c r="J14" s="1">
        <v>146</v>
      </c>
      <c r="K14" s="1">
        <v>105</v>
      </c>
      <c r="L14" s="1">
        <v>29</v>
      </c>
      <c r="M14" s="1">
        <v>4</v>
      </c>
      <c r="N14" s="1">
        <v>7</v>
      </c>
      <c r="O14" s="1">
        <v>3</v>
      </c>
      <c r="P14" s="1">
        <v>58</v>
      </c>
      <c r="Q14" s="17">
        <v>0</v>
      </c>
    </row>
    <row r="15" spans="2:17" x14ac:dyDescent="0.2">
      <c r="D15" s="102"/>
      <c r="E15" s="5" t="s">
        <v>30</v>
      </c>
      <c r="F15" s="6"/>
      <c r="G15" s="7">
        <v>280</v>
      </c>
      <c r="H15" s="10">
        <v>263</v>
      </c>
      <c r="I15" s="1">
        <v>3</v>
      </c>
      <c r="J15" s="1">
        <v>38</v>
      </c>
      <c r="K15" s="1">
        <v>25</v>
      </c>
      <c r="L15" s="1">
        <v>8</v>
      </c>
      <c r="M15" s="1">
        <v>0</v>
      </c>
      <c r="N15" s="1">
        <v>1</v>
      </c>
      <c r="O15" s="1">
        <v>0</v>
      </c>
      <c r="P15" s="1">
        <v>17</v>
      </c>
      <c r="Q15" s="17">
        <v>0</v>
      </c>
    </row>
    <row r="16" spans="2:17" x14ac:dyDescent="0.2">
      <c r="D16" s="102"/>
      <c r="E16" s="5" t="s">
        <v>31</v>
      </c>
      <c r="F16" s="6"/>
      <c r="G16" s="7">
        <v>154</v>
      </c>
      <c r="H16" s="10">
        <v>134</v>
      </c>
      <c r="I16" s="1">
        <v>3</v>
      </c>
      <c r="J16" s="1">
        <v>25</v>
      </c>
      <c r="K16" s="1">
        <v>21</v>
      </c>
      <c r="L16" s="1">
        <v>5</v>
      </c>
      <c r="M16" s="1">
        <v>1</v>
      </c>
      <c r="N16" s="1">
        <v>2</v>
      </c>
      <c r="O16" s="1">
        <v>1</v>
      </c>
      <c r="P16" s="1">
        <v>19</v>
      </c>
      <c r="Q16" s="17">
        <v>0</v>
      </c>
    </row>
    <row r="17" spans="2:17" x14ac:dyDescent="0.2">
      <c r="D17" s="102"/>
      <c r="E17" s="5" t="s">
        <v>32</v>
      </c>
      <c r="F17" s="6"/>
      <c r="G17" s="7">
        <v>826</v>
      </c>
      <c r="H17" s="10">
        <v>748</v>
      </c>
      <c r="I17" s="1">
        <v>16</v>
      </c>
      <c r="J17" s="1">
        <v>131</v>
      </c>
      <c r="K17" s="1">
        <v>83</v>
      </c>
      <c r="L17" s="1">
        <v>23</v>
      </c>
      <c r="M17" s="1">
        <v>1</v>
      </c>
      <c r="N17" s="1">
        <v>4</v>
      </c>
      <c r="O17" s="1">
        <v>8</v>
      </c>
      <c r="P17" s="1">
        <v>72</v>
      </c>
      <c r="Q17" s="17">
        <v>0</v>
      </c>
    </row>
    <row r="18" spans="2:17" x14ac:dyDescent="0.2">
      <c r="D18" s="102"/>
      <c r="E18" s="5" t="s">
        <v>33</v>
      </c>
      <c r="F18" s="6"/>
      <c r="G18" s="7">
        <v>672</v>
      </c>
      <c r="H18" s="10">
        <v>630</v>
      </c>
      <c r="I18" s="1">
        <v>10</v>
      </c>
      <c r="J18" s="1">
        <v>95</v>
      </c>
      <c r="K18" s="1">
        <v>73</v>
      </c>
      <c r="L18" s="1">
        <v>13</v>
      </c>
      <c r="M18" s="1">
        <v>1</v>
      </c>
      <c r="N18" s="1">
        <v>1</v>
      </c>
      <c r="O18" s="1">
        <v>5</v>
      </c>
      <c r="P18" s="1">
        <v>40</v>
      </c>
      <c r="Q18" s="17">
        <v>0</v>
      </c>
    </row>
    <row r="19" spans="2:17" x14ac:dyDescent="0.2">
      <c r="D19" s="102"/>
      <c r="E19" s="5" t="s">
        <v>34</v>
      </c>
      <c r="F19" s="6"/>
      <c r="G19" s="7">
        <v>462</v>
      </c>
      <c r="H19" s="10">
        <v>440</v>
      </c>
      <c r="I19" s="1">
        <v>3</v>
      </c>
      <c r="J19" s="1">
        <v>64</v>
      </c>
      <c r="K19" s="1">
        <v>57</v>
      </c>
      <c r="L19" s="1">
        <v>11</v>
      </c>
      <c r="M19" s="1">
        <v>1</v>
      </c>
      <c r="N19" s="1">
        <v>2</v>
      </c>
      <c r="O19" s="1">
        <v>2</v>
      </c>
      <c r="P19" s="1">
        <v>21</v>
      </c>
      <c r="Q19" s="17">
        <v>0</v>
      </c>
    </row>
    <row r="20" spans="2:17" x14ac:dyDescent="0.2">
      <c r="D20" s="102"/>
      <c r="E20" s="5" t="s">
        <v>35</v>
      </c>
      <c r="F20" s="6"/>
      <c r="G20" s="7">
        <v>406</v>
      </c>
      <c r="H20" s="10">
        <v>380</v>
      </c>
      <c r="I20" s="1">
        <v>6</v>
      </c>
      <c r="J20" s="1">
        <v>50</v>
      </c>
      <c r="K20" s="1">
        <v>49</v>
      </c>
      <c r="L20" s="1">
        <v>6</v>
      </c>
      <c r="M20" s="1">
        <v>1</v>
      </c>
      <c r="N20" s="1">
        <v>1</v>
      </c>
      <c r="O20" s="1">
        <v>2</v>
      </c>
      <c r="P20" s="1">
        <v>24</v>
      </c>
      <c r="Q20" s="17">
        <v>0</v>
      </c>
    </row>
    <row r="21" spans="2:17" x14ac:dyDescent="0.2">
      <c r="D21" s="102"/>
      <c r="E21" s="5" t="s">
        <v>36</v>
      </c>
      <c r="F21" s="6"/>
      <c r="G21" s="7">
        <v>210</v>
      </c>
      <c r="H21" s="10">
        <v>191</v>
      </c>
      <c r="I21" s="1">
        <v>1</v>
      </c>
      <c r="J21" s="1">
        <v>31</v>
      </c>
      <c r="K21" s="1">
        <v>29</v>
      </c>
      <c r="L21" s="1">
        <v>2</v>
      </c>
      <c r="M21" s="1">
        <v>0</v>
      </c>
      <c r="N21" s="1">
        <v>0</v>
      </c>
      <c r="O21" s="1">
        <v>1</v>
      </c>
      <c r="P21" s="1">
        <v>16</v>
      </c>
      <c r="Q21" s="17">
        <v>0</v>
      </c>
    </row>
    <row r="22" spans="2:17" x14ac:dyDescent="0.2">
      <c r="D22" s="102"/>
      <c r="E22" s="5" t="s">
        <v>37</v>
      </c>
      <c r="F22" s="6"/>
      <c r="G22" s="7">
        <v>714</v>
      </c>
      <c r="H22" s="10">
        <v>641</v>
      </c>
      <c r="I22" s="1">
        <v>3</v>
      </c>
      <c r="J22" s="1">
        <v>64</v>
      </c>
      <c r="K22" s="1">
        <v>55</v>
      </c>
      <c r="L22" s="1">
        <v>8</v>
      </c>
      <c r="M22" s="1">
        <v>1</v>
      </c>
      <c r="N22" s="1">
        <v>1</v>
      </c>
      <c r="O22" s="1">
        <v>4</v>
      </c>
      <c r="P22" s="1">
        <v>67</v>
      </c>
      <c r="Q22" s="17">
        <v>0</v>
      </c>
    </row>
    <row r="23" spans="2:17" x14ac:dyDescent="0.2">
      <c r="D23" s="102"/>
      <c r="E23" s="5" t="s">
        <v>38</v>
      </c>
      <c r="F23" s="6"/>
      <c r="G23" s="7">
        <v>70</v>
      </c>
      <c r="H23" s="10">
        <v>60</v>
      </c>
      <c r="I23" s="1">
        <v>0</v>
      </c>
      <c r="J23" s="1">
        <v>3</v>
      </c>
      <c r="K23" s="1">
        <v>5</v>
      </c>
      <c r="L23" s="1">
        <v>1</v>
      </c>
      <c r="M23" s="1">
        <v>0</v>
      </c>
      <c r="N23" s="1">
        <v>0</v>
      </c>
      <c r="O23" s="1">
        <v>0</v>
      </c>
      <c r="P23" s="1">
        <v>10</v>
      </c>
      <c r="Q23" s="17">
        <v>0</v>
      </c>
    </row>
    <row r="24" spans="2:17" x14ac:dyDescent="0.2">
      <c r="D24" s="101" t="s">
        <v>39</v>
      </c>
      <c r="E24" s="26" t="s">
        <v>40</v>
      </c>
      <c r="F24" s="25"/>
      <c r="G24" s="28">
        <v>2044</v>
      </c>
      <c r="H24" s="30">
        <v>1905</v>
      </c>
      <c r="I24" s="3">
        <v>34</v>
      </c>
      <c r="J24" s="3">
        <v>328</v>
      </c>
      <c r="K24" s="3">
        <v>263</v>
      </c>
      <c r="L24" s="3">
        <v>56</v>
      </c>
      <c r="M24" s="3">
        <v>6</v>
      </c>
      <c r="N24" s="3">
        <v>11</v>
      </c>
      <c r="O24" s="3">
        <v>8</v>
      </c>
      <c r="P24" s="3">
        <v>124</v>
      </c>
      <c r="Q24" s="32">
        <v>0</v>
      </c>
    </row>
    <row r="25" spans="2:17" x14ac:dyDescent="0.2">
      <c r="D25" s="102"/>
      <c r="E25" s="5" t="s">
        <v>41</v>
      </c>
      <c r="F25" s="6"/>
      <c r="G25" s="7">
        <v>2156</v>
      </c>
      <c r="H25" s="10">
        <v>1991</v>
      </c>
      <c r="I25" s="1">
        <v>24</v>
      </c>
      <c r="J25" s="1">
        <v>302</v>
      </c>
      <c r="K25" s="1">
        <v>235</v>
      </c>
      <c r="L25" s="1">
        <v>53</v>
      </c>
      <c r="M25" s="1">
        <v>3</v>
      </c>
      <c r="N25" s="1">
        <v>7</v>
      </c>
      <c r="O25" s="1">
        <v>22</v>
      </c>
      <c r="P25" s="1">
        <v>157</v>
      </c>
      <c r="Q25" s="17">
        <v>0</v>
      </c>
    </row>
    <row r="26" spans="2:17" x14ac:dyDescent="0.2">
      <c r="D26" s="102"/>
      <c r="E26" s="5" t="s">
        <v>42</v>
      </c>
      <c r="F26" s="6"/>
      <c r="G26" s="7">
        <v>1680</v>
      </c>
      <c r="H26" s="10">
        <v>1557</v>
      </c>
      <c r="I26" s="1">
        <v>18</v>
      </c>
      <c r="J26" s="1">
        <v>215</v>
      </c>
      <c r="K26" s="1">
        <v>156</v>
      </c>
      <c r="L26" s="1">
        <v>29</v>
      </c>
      <c r="M26" s="1">
        <v>2</v>
      </c>
      <c r="N26" s="1">
        <v>3</v>
      </c>
      <c r="O26" s="1">
        <v>9</v>
      </c>
      <c r="P26" s="1">
        <v>115</v>
      </c>
      <c r="Q26" s="17">
        <v>0</v>
      </c>
    </row>
    <row r="27" spans="2:17" x14ac:dyDescent="0.2">
      <c r="D27" s="102"/>
      <c r="E27" s="5" t="s">
        <v>43</v>
      </c>
      <c r="F27" s="6"/>
      <c r="G27" s="7">
        <v>518</v>
      </c>
      <c r="H27" s="10">
        <v>461</v>
      </c>
      <c r="I27" s="1">
        <v>4</v>
      </c>
      <c r="J27" s="1">
        <v>40</v>
      </c>
      <c r="K27" s="1">
        <v>40</v>
      </c>
      <c r="L27" s="1">
        <v>7</v>
      </c>
      <c r="M27" s="1">
        <v>0</v>
      </c>
      <c r="N27" s="1">
        <v>1</v>
      </c>
      <c r="O27" s="1">
        <v>1</v>
      </c>
      <c r="P27" s="1">
        <v>54</v>
      </c>
      <c r="Q27" s="17">
        <v>0</v>
      </c>
    </row>
    <row r="28" spans="2:17" x14ac:dyDescent="0.2">
      <c r="D28" s="103"/>
      <c r="E28" s="50" t="s">
        <v>44</v>
      </c>
      <c r="F28" s="53"/>
      <c r="G28" s="49">
        <v>602</v>
      </c>
      <c r="H28" s="62">
        <v>540</v>
      </c>
      <c r="I28" s="22">
        <v>7</v>
      </c>
      <c r="J28" s="22">
        <v>69</v>
      </c>
      <c r="K28" s="22">
        <v>61</v>
      </c>
      <c r="L28" s="22">
        <v>8</v>
      </c>
      <c r="M28" s="22">
        <v>1</v>
      </c>
      <c r="N28" s="22">
        <v>2</v>
      </c>
      <c r="O28" s="22">
        <v>4</v>
      </c>
      <c r="P28" s="22">
        <v>57</v>
      </c>
      <c r="Q28" s="68">
        <v>0</v>
      </c>
    </row>
    <row r="30" spans="2:17" x14ac:dyDescent="0.2">
      <c r="B30" s="34" t="str">
        <f xml:space="preserve"> HYPERLINK("#'目次'!B8", "[2]")</f>
        <v>[2]</v>
      </c>
      <c r="C30" s="27" t="s">
        <v>50</v>
      </c>
    </row>
    <row r="31" spans="2:17" x14ac:dyDescent="0.2">
      <c r="C31" s="84" t="s">
        <v>51</v>
      </c>
    </row>
    <row r="33" spans="3:19" x14ac:dyDescent="0.2">
      <c r="C33" s="27" t="s">
        <v>13</v>
      </c>
    </row>
    <row r="34" spans="3:19" ht="36" x14ac:dyDescent="0.2">
      <c r="D34" s="97"/>
      <c r="E34" s="98"/>
      <c r="F34" s="98"/>
      <c r="G34" s="38" t="s">
        <v>14</v>
      </c>
      <c r="H34" s="36" t="s">
        <v>52</v>
      </c>
      <c r="I34" s="4" t="s">
        <v>53</v>
      </c>
      <c r="J34" s="4" t="s">
        <v>54</v>
      </c>
      <c r="K34" s="4" t="s">
        <v>55</v>
      </c>
      <c r="L34" s="4" t="s">
        <v>56</v>
      </c>
      <c r="M34" s="4" t="s">
        <v>57</v>
      </c>
      <c r="N34" s="4" t="s">
        <v>58</v>
      </c>
      <c r="O34" s="4" t="s">
        <v>59</v>
      </c>
      <c r="P34" s="4" t="s">
        <v>60</v>
      </c>
      <c r="Q34" s="4" t="s">
        <v>24</v>
      </c>
      <c r="R34" s="4" t="s">
        <v>61</v>
      </c>
      <c r="S34" s="35" t="s">
        <v>62</v>
      </c>
    </row>
    <row r="35" spans="3:19" x14ac:dyDescent="0.2">
      <c r="D35" s="99"/>
      <c r="E35" s="100"/>
      <c r="F35" s="100"/>
      <c r="G35" s="40"/>
      <c r="H35" s="77" t="s">
        <v>63</v>
      </c>
      <c r="I35" s="43" t="s">
        <v>64</v>
      </c>
      <c r="J35" s="43" t="s">
        <v>65</v>
      </c>
      <c r="K35" s="43" t="s">
        <v>66</v>
      </c>
      <c r="L35" s="43" t="s">
        <v>67</v>
      </c>
      <c r="M35" s="43" t="s">
        <v>68</v>
      </c>
      <c r="N35" s="43" t="s">
        <v>69</v>
      </c>
      <c r="O35" s="43" t="s">
        <v>70</v>
      </c>
      <c r="P35" s="43" t="s">
        <v>71</v>
      </c>
      <c r="Q35" s="8"/>
      <c r="R35" s="8"/>
      <c r="S35" s="39"/>
    </row>
    <row r="36" spans="3:19" x14ac:dyDescent="0.2">
      <c r="D36" s="48"/>
      <c r="E36" s="47" t="s">
        <v>14</v>
      </c>
      <c r="F36" s="51"/>
      <c r="G36" s="37">
        <v>6493</v>
      </c>
      <c r="H36" s="16">
        <v>481</v>
      </c>
      <c r="I36" s="16">
        <v>744</v>
      </c>
      <c r="J36" s="16">
        <v>729</v>
      </c>
      <c r="K36" s="16">
        <v>1312</v>
      </c>
      <c r="L36" s="16">
        <v>887</v>
      </c>
      <c r="M36" s="16">
        <v>970</v>
      </c>
      <c r="N36" s="16">
        <v>708</v>
      </c>
      <c r="O36" s="16">
        <v>146</v>
      </c>
      <c r="P36" s="16">
        <v>69</v>
      </c>
      <c r="Q36" s="16">
        <v>447</v>
      </c>
      <c r="R36" s="20">
        <v>634.81640754217699</v>
      </c>
      <c r="S36" s="58">
        <v>992.88890706620305</v>
      </c>
    </row>
    <row r="37" spans="3:19" x14ac:dyDescent="0.2">
      <c r="D37" s="101" t="s">
        <v>25</v>
      </c>
      <c r="E37" s="26" t="s">
        <v>26</v>
      </c>
      <c r="F37" s="25"/>
      <c r="G37" s="28">
        <v>285</v>
      </c>
      <c r="H37" s="30">
        <v>20</v>
      </c>
      <c r="I37" s="3">
        <v>42</v>
      </c>
      <c r="J37" s="3">
        <v>38</v>
      </c>
      <c r="K37" s="3">
        <v>52</v>
      </c>
      <c r="L37" s="3">
        <v>42</v>
      </c>
      <c r="M37" s="3">
        <v>45</v>
      </c>
      <c r="N37" s="3">
        <v>27</v>
      </c>
      <c r="O37" s="3">
        <v>5</v>
      </c>
      <c r="P37" s="3">
        <v>4</v>
      </c>
      <c r="Q37" s="3">
        <v>10</v>
      </c>
      <c r="R37" s="19">
        <v>593.30909090909097</v>
      </c>
      <c r="S37" s="56">
        <v>990.06012439515803</v>
      </c>
    </row>
    <row r="38" spans="3:19" x14ac:dyDescent="0.2">
      <c r="D38" s="102"/>
      <c r="E38" s="5" t="s">
        <v>27</v>
      </c>
      <c r="F38" s="6"/>
      <c r="G38" s="7">
        <v>470</v>
      </c>
      <c r="H38" s="10">
        <v>36</v>
      </c>
      <c r="I38" s="1">
        <v>50</v>
      </c>
      <c r="J38" s="1">
        <v>63</v>
      </c>
      <c r="K38" s="1">
        <v>105</v>
      </c>
      <c r="L38" s="1">
        <v>55</v>
      </c>
      <c r="M38" s="1">
        <v>72</v>
      </c>
      <c r="N38" s="1">
        <v>45</v>
      </c>
      <c r="O38" s="1">
        <v>12</v>
      </c>
      <c r="P38" s="1">
        <v>3</v>
      </c>
      <c r="Q38" s="1">
        <v>29</v>
      </c>
      <c r="R38" s="12">
        <v>588.21995464852603</v>
      </c>
      <c r="S38" s="31">
        <v>929.86854173476297</v>
      </c>
    </row>
    <row r="39" spans="3:19" x14ac:dyDescent="0.2">
      <c r="D39" s="102"/>
      <c r="E39" s="5" t="s">
        <v>28</v>
      </c>
      <c r="F39" s="6"/>
      <c r="G39" s="7">
        <v>1448</v>
      </c>
      <c r="H39" s="10">
        <v>90</v>
      </c>
      <c r="I39" s="1">
        <v>165</v>
      </c>
      <c r="J39" s="1">
        <v>152</v>
      </c>
      <c r="K39" s="1">
        <v>289</v>
      </c>
      <c r="L39" s="1">
        <v>172</v>
      </c>
      <c r="M39" s="1">
        <v>226</v>
      </c>
      <c r="N39" s="1">
        <v>161</v>
      </c>
      <c r="O39" s="1">
        <v>38</v>
      </c>
      <c r="P39" s="1">
        <v>17</v>
      </c>
      <c r="Q39" s="1">
        <v>138</v>
      </c>
      <c r="R39" s="12">
        <v>678.54961832061099</v>
      </c>
      <c r="S39" s="31">
        <v>1044.0847536138299</v>
      </c>
    </row>
    <row r="40" spans="3:19" x14ac:dyDescent="0.2">
      <c r="D40" s="102"/>
      <c r="E40" s="5" t="s">
        <v>29</v>
      </c>
      <c r="F40" s="6"/>
      <c r="G40" s="7">
        <v>782</v>
      </c>
      <c r="H40" s="10">
        <v>51</v>
      </c>
      <c r="I40" s="1">
        <v>78</v>
      </c>
      <c r="J40" s="1">
        <v>90</v>
      </c>
      <c r="K40" s="1">
        <v>161</v>
      </c>
      <c r="L40" s="1">
        <v>113</v>
      </c>
      <c r="M40" s="1">
        <v>117</v>
      </c>
      <c r="N40" s="1">
        <v>110</v>
      </c>
      <c r="O40" s="1">
        <v>20</v>
      </c>
      <c r="P40" s="1">
        <v>18</v>
      </c>
      <c r="Q40" s="1">
        <v>24</v>
      </c>
      <c r="R40" s="12">
        <v>768.46306068601598</v>
      </c>
      <c r="S40" s="31">
        <v>1177.6751025016899</v>
      </c>
    </row>
    <row r="41" spans="3:19" x14ac:dyDescent="0.2">
      <c r="D41" s="102"/>
      <c r="E41" s="5" t="s">
        <v>30</v>
      </c>
      <c r="F41" s="6"/>
      <c r="G41" s="7">
        <v>263</v>
      </c>
      <c r="H41" s="10">
        <v>13</v>
      </c>
      <c r="I41" s="1">
        <v>21</v>
      </c>
      <c r="J41" s="1">
        <v>32</v>
      </c>
      <c r="K41" s="1">
        <v>51</v>
      </c>
      <c r="L41" s="1">
        <v>49</v>
      </c>
      <c r="M41" s="1">
        <v>36</v>
      </c>
      <c r="N41" s="1">
        <v>30</v>
      </c>
      <c r="O41" s="1">
        <v>6</v>
      </c>
      <c r="P41" s="1">
        <v>2</v>
      </c>
      <c r="Q41" s="1">
        <v>23</v>
      </c>
      <c r="R41" s="12">
        <v>649.5625</v>
      </c>
      <c r="S41" s="31">
        <v>951.02067770742099</v>
      </c>
    </row>
    <row r="42" spans="3:19" x14ac:dyDescent="0.2">
      <c r="D42" s="102"/>
      <c r="E42" s="5" t="s">
        <v>31</v>
      </c>
      <c r="F42" s="6"/>
      <c r="G42" s="7">
        <v>135</v>
      </c>
      <c r="H42" s="10">
        <v>8</v>
      </c>
      <c r="I42" s="1">
        <v>9</v>
      </c>
      <c r="J42" s="1">
        <v>13</v>
      </c>
      <c r="K42" s="1">
        <v>28</v>
      </c>
      <c r="L42" s="1">
        <v>21</v>
      </c>
      <c r="M42" s="1">
        <v>21</v>
      </c>
      <c r="N42" s="1">
        <v>18</v>
      </c>
      <c r="O42" s="1">
        <v>3</v>
      </c>
      <c r="P42" s="1">
        <v>2</v>
      </c>
      <c r="Q42" s="1">
        <v>12</v>
      </c>
      <c r="R42" s="12">
        <v>740.12195121951197</v>
      </c>
      <c r="S42" s="31">
        <v>1070.6616872488401</v>
      </c>
    </row>
    <row r="43" spans="3:19" x14ac:dyDescent="0.2">
      <c r="D43" s="102"/>
      <c r="E43" s="5" t="s">
        <v>32</v>
      </c>
      <c r="F43" s="6"/>
      <c r="G43" s="7">
        <v>754</v>
      </c>
      <c r="H43" s="10">
        <v>58</v>
      </c>
      <c r="I43" s="1">
        <v>88</v>
      </c>
      <c r="J43" s="1">
        <v>68</v>
      </c>
      <c r="K43" s="1">
        <v>165</v>
      </c>
      <c r="L43" s="1">
        <v>103</v>
      </c>
      <c r="M43" s="1">
        <v>109</v>
      </c>
      <c r="N43" s="1">
        <v>87</v>
      </c>
      <c r="O43" s="1">
        <v>15</v>
      </c>
      <c r="P43" s="1">
        <v>8</v>
      </c>
      <c r="Q43" s="1">
        <v>53</v>
      </c>
      <c r="R43" s="12">
        <v>636.20542082738905</v>
      </c>
      <c r="S43" s="31">
        <v>982.82015573325998</v>
      </c>
    </row>
    <row r="44" spans="3:19" x14ac:dyDescent="0.2">
      <c r="D44" s="102"/>
      <c r="E44" s="5" t="s">
        <v>33</v>
      </c>
      <c r="F44" s="6"/>
      <c r="G44" s="7">
        <v>632</v>
      </c>
      <c r="H44" s="10">
        <v>46</v>
      </c>
      <c r="I44" s="1">
        <v>63</v>
      </c>
      <c r="J44" s="1">
        <v>71</v>
      </c>
      <c r="K44" s="1">
        <v>126</v>
      </c>
      <c r="L44" s="1">
        <v>90</v>
      </c>
      <c r="M44" s="1">
        <v>95</v>
      </c>
      <c r="N44" s="1">
        <v>76</v>
      </c>
      <c r="O44" s="1">
        <v>17</v>
      </c>
      <c r="P44" s="1">
        <v>7</v>
      </c>
      <c r="Q44" s="1">
        <v>41</v>
      </c>
      <c r="R44" s="12">
        <v>680.02538071065999</v>
      </c>
      <c r="S44" s="31">
        <v>1030.8571865777201</v>
      </c>
    </row>
    <row r="45" spans="3:19" x14ac:dyDescent="0.2">
      <c r="D45" s="102"/>
      <c r="E45" s="5" t="s">
        <v>34</v>
      </c>
      <c r="F45" s="6"/>
      <c r="G45" s="7">
        <v>441</v>
      </c>
      <c r="H45" s="10">
        <v>28</v>
      </c>
      <c r="I45" s="1">
        <v>49</v>
      </c>
      <c r="J45" s="1">
        <v>51</v>
      </c>
      <c r="K45" s="1">
        <v>98</v>
      </c>
      <c r="L45" s="1">
        <v>66</v>
      </c>
      <c r="M45" s="1">
        <v>76</v>
      </c>
      <c r="N45" s="1">
        <v>42</v>
      </c>
      <c r="O45" s="1">
        <v>12</v>
      </c>
      <c r="P45" s="1">
        <v>2</v>
      </c>
      <c r="Q45" s="1">
        <v>17</v>
      </c>
      <c r="R45" s="12">
        <v>595.36556603773602</v>
      </c>
      <c r="S45" s="31">
        <v>894.52022601934402</v>
      </c>
    </row>
    <row r="46" spans="3:19" x14ac:dyDescent="0.2">
      <c r="D46" s="102"/>
      <c r="E46" s="5" t="s">
        <v>35</v>
      </c>
      <c r="F46" s="6"/>
      <c r="G46" s="7">
        <v>382</v>
      </c>
      <c r="H46" s="10">
        <v>23</v>
      </c>
      <c r="I46" s="1">
        <v>35</v>
      </c>
      <c r="J46" s="1">
        <v>46</v>
      </c>
      <c r="K46" s="1">
        <v>79</v>
      </c>
      <c r="L46" s="1">
        <v>58</v>
      </c>
      <c r="M46" s="1">
        <v>61</v>
      </c>
      <c r="N46" s="1">
        <v>42</v>
      </c>
      <c r="O46" s="1">
        <v>10</v>
      </c>
      <c r="P46" s="1">
        <v>1</v>
      </c>
      <c r="Q46" s="1">
        <v>27</v>
      </c>
      <c r="R46" s="12">
        <v>617.92957746478896</v>
      </c>
      <c r="S46" s="31">
        <v>880.92653406566706</v>
      </c>
    </row>
    <row r="47" spans="3:19" x14ac:dyDescent="0.2">
      <c r="D47" s="102"/>
      <c r="E47" s="5" t="s">
        <v>36</v>
      </c>
      <c r="F47" s="6"/>
      <c r="G47" s="7">
        <v>194</v>
      </c>
      <c r="H47" s="10">
        <v>15</v>
      </c>
      <c r="I47" s="1">
        <v>20</v>
      </c>
      <c r="J47" s="1">
        <v>17</v>
      </c>
      <c r="K47" s="1">
        <v>32</v>
      </c>
      <c r="L47" s="1">
        <v>27</v>
      </c>
      <c r="M47" s="1">
        <v>34</v>
      </c>
      <c r="N47" s="1">
        <v>24</v>
      </c>
      <c r="O47" s="1">
        <v>1</v>
      </c>
      <c r="P47" s="1">
        <v>1</v>
      </c>
      <c r="Q47" s="1">
        <v>23</v>
      </c>
      <c r="R47" s="12">
        <v>600.29239766081901</v>
      </c>
      <c r="S47" s="31">
        <v>806.47592851587206</v>
      </c>
    </row>
    <row r="48" spans="3:19" x14ac:dyDescent="0.2">
      <c r="D48" s="102"/>
      <c r="E48" s="5" t="s">
        <v>37</v>
      </c>
      <c r="F48" s="6"/>
      <c r="G48" s="7">
        <v>647</v>
      </c>
      <c r="H48" s="10">
        <v>78</v>
      </c>
      <c r="I48" s="1">
        <v>115</v>
      </c>
      <c r="J48" s="1">
        <v>78</v>
      </c>
      <c r="K48" s="1">
        <v>118</v>
      </c>
      <c r="L48" s="1">
        <v>82</v>
      </c>
      <c r="M48" s="1">
        <v>72</v>
      </c>
      <c r="N48" s="1">
        <v>46</v>
      </c>
      <c r="O48" s="1">
        <v>7</v>
      </c>
      <c r="P48" s="1">
        <v>3</v>
      </c>
      <c r="Q48" s="1">
        <v>48</v>
      </c>
      <c r="R48" s="12">
        <v>430.86811352253801</v>
      </c>
      <c r="S48" s="31">
        <v>766.23382294221904</v>
      </c>
    </row>
    <row r="49" spans="2:20" x14ac:dyDescent="0.2">
      <c r="D49" s="102"/>
      <c r="E49" s="5" t="s">
        <v>38</v>
      </c>
      <c r="F49" s="6"/>
      <c r="G49" s="7">
        <v>60</v>
      </c>
      <c r="H49" s="10">
        <v>15</v>
      </c>
      <c r="I49" s="1">
        <v>9</v>
      </c>
      <c r="J49" s="1">
        <v>10</v>
      </c>
      <c r="K49" s="1">
        <v>8</v>
      </c>
      <c r="L49" s="1">
        <v>9</v>
      </c>
      <c r="M49" s="1">
        <v>6</v>
      </c>
      <c r="N49" s="1">
        <v>0</v>
      </c>
      <c r="O49" s="1">
        <v>0</v>
      </c>
      <c r="P49" s="1">
        <v>1</v>
      </c>
      <c r="Q49" s="1">
        <v>2</v>
      </c>
      <c r="R49" s="12">
        <v>289.568965517241</v>
      </c>
      <c r="S49" s="31">
        <v>791.51114990009501</v>
      </c>
    </row>
    <row r="50" spans="2:20" x14ac:dyDescent="0.2">
      <c r="D50" s="101" t="s">
        <v>39</v>
      </c>
      <c r="E50" s="26" t="s">
        <v>40</v>
      </c>
      <c r="F50" s="25"/>
      <c r="G50" s="28">
        <v>1920</v>
      </c>
      <c r="H50" s="30">
        <v>138</v>
      </c>
      <c r="I50" s="3">
        <v>203</v>
      </c>
      <c r="J50" s="3">
        <v>210</v>
      </c>
      <c r="K50" s="3">
        <v>387</v>
      </c>
      <c r="L50" s="3">
        <v>274</v>
      </c>
      <c r="M50" s="3">
        <v>322</v>
      </c>
      <c r="N50" s="3">
        <v>241</v>
      </c>
      <c r="O50" s="3">
        <v>44</v>
      </c>
      <c r="P50" s="3">
        <v>30</v>
      </c>
      <c r="Q50" s="3">
        <v>71</v>
      </c>
      <c r="R50" s="19">
        <v>697.14981070849103</v>
      </c>
      <c r="S50" s="56">
        <v>1063.4712033109899</v>
      </c>
    </row>
    <row r="51" spans="2:20" x14ac:dyDescent="0.2">
      <c r="D51" s="102"/>
      <c r="E51" s="5" t="s">
        <v>41</v>
      </c>
      <c r="F51" s="6"/>
      <c r="G51" s="7">
        <v>1999</v>
      </c>
      <c r="H51" s="10">
        <v>145</v>
      </c>
      <c r="I51" s="1">
        <v>246</v>
      </c>
      <c r="J51" s="1">
        <v>242</v>
      </c>
      <c r="K51" s="1">
        <v>389</v>
      </c>
      <c r="L51" s="1">
        <v>257</v>
      </c>
      <c r="M51" s="1">
        <v>304</v>
      </c>
      <c r="N51" s="1">
        <v>231</v>
      </c>
      <c r="O51" s="1">
        <v>45</v>
      </c>
      <c r="P51" s="1">
        <v>15</v>
      </c>
      <c r="Q51" s="1">
        <v>125</v>
      </c>
      <c r="R51" s="12">
        <v>622.65474919957296</v>
      </c>
      <c r="S51" s="31">
        <v>948.71661545877998</v>
      </c>
    </row>
    <row r="52" spans="2:20" x14ac:dyDescent="0.2">
      <c r="D52" s="102"/>
      <c r="E52" s="5" t="s">
        <v>42</v>
      </c>
      <c r="F52" s="6"/>
      <c r="G52" s="7">
        <v>1565</v>
      </c>
      <c r="H52" s="10">
        <v>107</v>
      </c>
      <c r="I52" s="1">
        <v>180</v>
      </c>
      <c r="J52" s="1">
        <v>164</v>
      </c>
      <c r="K52" s="1">
        <v>347</v>
      </c>
      <c r="L52" s="1">
        <v>213</v>
      </c>
      <c r="M52" s="1">
        <v>206</v>
      </c>
      <c r="N52" s="1">
        <v>144</v>
      </c>
      <c r="O52" s="1">
        <v>35</v>
      </c>
      <c r="P52" s="1">
        <v>11</v>
      </c>
      <c r="Q52" s="1">
        <v>158</v>
      </c>
      <c r="R52" s="12">
        <v>583.74911158493205</v>
      </c>
      <c r="S52" s="31">
        <v>930.21178108333595</v>
      </c>
    </row>
    <row r="53" spans="2:20" x14ac:dyDescent="0.2">
      <c r="D53" s="102"/>
      <c r="E53" s="5" t="s">
        <v>43</v>
      </c>
      <c r="F53" s="6"/>
      <c r="G53" s="7">
        <v>464</v>
      </c>
      <c r="H53" s="10">
        <v>48</v>
      </c>
      <c r="I53" s="1">
        <v>61</v>
      </c>
      <c r="J53" s="1">
        <v>58</v>
      </c>
      <c r="K53" s="1">
        <v>76</v>
      </c>
      <c r="L53" s="1">
        <v>66</v>
      </c>
      <c r="M53" s="1">
        <v>62</v>
      </c>
      <c r="N53" s="1">
        <v>40</v>
      </c>
      <c r="O53" s="1">
        <v>11</v>
      </c>
      <c r="P53" s="1">
        <v>2</v>
      </c>
      <c r="Q53" s="1">
        <v>40</v>
      </c>
      <c r="R53" s="12">
        <v>543.67924528301899</v>
      </c>
      <c r="S53" s="31">
        <v>884.25484349732994</v>
      </c>
    </row>
    <row r="54" spans="2:20" x14ac:dyDescent="0.2">
      <c r="D54" s="103"/>
      <c r="E54" s="50" t="s">
        <v>44</v>
      </c>
      <c r="F54" s="53"/>
      <c r="G54" s="49">
        <v>545</v>
      </c>
      <c r="H54" s="62">
        <v>43</v>
      </c>
      <c r="I54" s="22">
        <v>54</v>
      </c>
      <c r="J54" s="22">
        <v>55</v>
      </c>
      <c r="K54" s="22">
        <v>113</v>
      </c>
      <c r="L54" s="22">
        <v>77</v>
      </c>
      <c r="M54" s="22">
        <v>76</v>
      </c>
      <c r="N54" s="22">
        <v>52</v>
      </c>
      <c r="O54" s="22">
        <v>11</v>
      </c>
      <c r="P54" s="22">
        <v>11</v>
      </c>
      <c r="Q54" s="22">
        <v>53</v>
      </c>
      <c r="R54" s="23">
        <v>671.46341463414603</v>
      </c>
      <c r="S54" s="64">
        <v>1120.8703756759801</v>
      </c>
    </row>
    <row r="56" spans="2:20" x14ac:dyDescent="0.2">
      <c r="B56" s="34" t="str">
        <f xml:space="preserve"> HYPERLINK("#'目次'!B9", "[3]")</f>
        <v>[3]</v>
      </c>
      <c r="C56" s="27" t="s">
        <v>77</v>
      </c>
    </row>
    <row r="57" spans="2:20" x14ac:dyDescent="0.2">
      <c r="C57" s="84" t="s">
        <v>51</v>
      </c>
    </row>
    <row r="59" spans="2:20" x14ac:dyDescent="0.2">
      <c r="C59" s="27" t="s">
        <v>13</v>
      </c>
    </row>
    <row r="60" spans="2:20" ht="36" x14ac:dyDescent="0.2">
      <c r="D60" s="97"/>
      <c r="E60" s="98"/>
      <c r="F60" s="98"/>
      <c r="G60" s="38" t="s">
        <v>14</v>
      </c>
      <c r="H60" s="36" t="s">
        <v>52</v>
      </c>
      <c r="I60" s="4" t="s">
        <v>53</v>
      </c>
      <c r="J60" s="4" t="s">
        <v>54</v>
      </c>
      <c r="K60" s="4" t="s">
        <v>55</v>
      </c>
      <c r="L60" s="4" t="s">
        <v>56</v>
      </c>
      <c r="M60" s="4" t="s">
        <v>57</v>
      </c>
      <c r="N60" s="4" t="s">
        <v>58</v>
      </c>
      <c r="O60" s="4" t="s">
        <v>59</v>
      </c>
      <c r="P60" s="4" t="s">
        <v>60</v>
      </c>
      <c r="Q60" s="4" t="s">
        <v>78</v>
      </c>
      <c r="R60" s="4" t="s">
        <v>24</v>
      </c>
      <c r="S60" s="4" t="s">
        <v>61</v>
      </c>
      <c r="T60" s="35" t="s">
        <v>62</v>
      </c>
    </row>
    <row r="61" spans="2:20" x14ac:dyDescent="0.2">
      <c r="D61" s="99"/>
      <c r="E61" s="100"/>
      <c r="F61" s="100"/>
      <c r="G61" s="40"/>
      <c r="H61" s="77" t="s">
        <v>63</v>
      </c>
      <c r="I61" s="43" t="s">
        <v>64</v>
      </c>
      <c r="J61" s="43" t="s">
        <v>65</v>
      </c>
      <c r="K61" s="43" t="s">
        <v>66</v>
      </c>
      <c r="L61" s="43" t="s">
        <v>67</v>
      </c>
      <c r="M61" s="43" t="s">
        <v>68</v>
      </c>
      <c r="N61" s="43" t="s">
        <v>69</v>
      </c>
      <c r="O61" s="43" t="s">
        <v>70</v>
      </c>
      <c r="P61" s="43" t="s">
        <v>71</v>
      </c>
      <c r="Q61" s="8"/>
      <c r="R61" s="8"/>
      <c r="S61" s="8"/>
      <c r="T61" s="39"/>
    </row>
    <row r="62" spans="2:20" x14ac:dyDescent="0.2">
      <c r="D62" s="48"/>
      <c r="E62" s="47" t="s">
        <v>14</v>
      </c>
      <c r="F62" s="51"/>
      <c r="G62" s="37">
        <v>6493</v>
      </c>
      <c r="H62" s="16">
        <v>168</v>
      </c>
      <c r="I62" s="16">
        <v>183</v>
      </c>
      <c r="J62" s="16">
        <v>191</v>
      </c>
      <c r="K62" s="16">
        <v>330</v>
      </c>
      <c r="L62" s="16">
        <v>152</v>
      </c>
      <c r="M62" s="16">
        <v>171</v>
      </c>
      <c r="N62" s="16">
        <v>158</v>
      </c>
      <c r="O62" s="16">
        <v>26</v>
      </c>
      <c r="P62" s="16">
        <v>19</v>
      </c>
      <c r="Q62" s="16">
        <v>4502</v>
      </c>
      <c r="R62" s="16">
        <v>593</v>
      </c>
      <c r="S62" s="20">
        <v>579.18812589413403</v>
      </c>
      <c r="T62" s="58">
        <v>999.99257991627996</v>
      </c>
    </row>
    <row r="63" spans="2:20" x14ac:dyDescent="0.2">
      <c r="D63" s="101" t="s">
        <v>25</v>
      </c>
      <c r="E63" s="26" t="s">
        <v>26</v>
      </c>
      <c r="F63" s="25"/>
      <c r="G63" s="28">
        <v>285</v>
      </c>
      <c r="H63" s="30">
        <v>5</v>
      </c>
      <c r="I63" s="3">
        <v>6</v>
      </c>
      <c r="J63" s="3">
        <v>6</v>
      </c>
      <c r="K63" s="3">
        <v>5</v>
      </c>
      <c r="L63" s="3">
        <v>6</v>
      </c>
      <c r="M63" s="3">
        <v>1</v>
      </c>
      <c r="N63" s="3">
        <v>4</v>
      </c>
      <c r="O63" s="3">
        <v>0</v>
      </c>
      <c r="P63" s="3">
        <v>0</v>
      </c>
      <c r="Q63" s="3">
        <v>244</v>
      </c>
      <c r="R63" s="3">
        <v>8</v>
      </c>
      <c r="S63" s="19">
        <v>388.030303030303</v>
      </c>
      <c r="T63" s="56">
        <v>622.62997839071102</v>
      </c>
    </row>
    <row r="64" spans="2:20" x14ac:dyDescent="0.2">
      <c r="D64" s="102"/>
      <c r="E64" s="5" t="s">
        <v>27</v>
      </c>
      <c r="F64" s="6"/>
      <c r="G64" s="7">
        <v>470</v>
      </c>
      <c r="H64" s="10">
        <v>15</v>
      </c>
      <c r="I64" s="1">
        <v>9</v>
      </c>
      <c r="J64" s="1">
        <v>6</v>
      </c>
      <c r="K64" s="1">
        <v>19</v>
      </c>
      <c r="L64" s="1">
        <v>7</v>
      </c>
      <c r="M64" s="1">
        <v>6</v>
      </c>
      <c r="N64" s="1">
        <v>7</v>
      </c>
      <c r="O64" s="1">
        <v>2</v>
      </c>
      <c r="P64" s="1">
        <v>1</v>
      </c>
      <c r="Q64" s="1">
        <v>378</v>
      </c>
      <c r="R64" s="1">
        <v>20</v>
      </c>
      <c r="S64" s="12">
        <v>554.09722222222194</v>
      </c>
      <c r="T64" s="31">
        <v>1048.7526739433799</v>
      </c>
    </row>
    <row r="65" spans="4:20" x14ac:dyDescent="0.2">
      <c r="D65" s="102"/>
      <c r="E65" s="5" t="s">
        <v>28</v>
      </c>
      <c r="F65" s="6"/>
      <c r="G65" s="7">
        <v>1448</v>
      </c>
      <c r="H65" s="10">
        <v>42</v>
      </c>
      <c r="I65" s="1">
        <v>44</v>
      </c>
      <c r="J65" s="1">
        <v>50</v>
      </c>
      <c r="K65" s="1">
        <v>75</v>
      </c>
      <c r="L65" s="1">
        <v>40</v>
      </c>
      <c r="M65" s="1">
        <v>47</v>
      </c>
      <c r="N65" s="1">
        <v>48</v>
      </c>
      <c r="O65" s="1">
        <v>2</v>
      </c>
      <c r="P65" s="1">
        <v>4</v>
      </c>
      <c r="Q65" s="1">
        <v>1008</v>
      </c>
      <c r="R65" s="1">
        <v>88</v>
      </c>
      <c r="S65" s="12">
        <v>566.84659090909099</v>
      </c>
      <c r="T65" s="31">
        <v>909.32120618135002</v>
      </c>
    </row>
    <row r="66" spans="4:20" x14ac:dyDescent="0.2">
      <c r="D66" s="102"/>
      <c r="E66" s="5" t="s">
        <v>29</v>
      </c>
      <c r="F66" s="6"/>
      <c r="G66" s="7">
        <v>782</v>
      </c>
      <c r="H66" s="10">
        <v>18</v>
      </c>
      <c r="I66" s="1">
        <v>27</v>
      </c>
      <c r="J66" s="1">
        <v>30</v>
      </c>
      <c r="K66" s="1">
        <v>45</v>
      </c>
      <c r="L66" s="1">
        <v>23</v>
      </c>
      <c r="M66" s="1">
        <v>28</v>
      </c>
      <c r="N66" s="1">
        <v>25</v>
      </c>
      <c r="O66" s="1">
        <v>6</v>
      </c>
      <c r="P66" s="1">
        <v>7</v>
      </c>
      <c r="Q66" s="1">
        <v>549</v>
      </c>
      <c r="R66" s="1">
        <v>24</v>
      </c>
      <c r="S66" s="12">
        <v>757.65550239234403</v>
      </c>
      <c r="T66" s="31">
        <v>1293.05977984007</v>
      </c>
    </row>
    <row r="67" spans="4:20" x14ac:dyDescent="0.2">
      <c r="D67" s="102"/>
      <c r="E67" s="5" t="s">
        <v>30</v>
      </c>
      <c r="F67" s="6"/>
      <c r="G67" s="7">
        <v>263</v>
      </c>
      <c r="H67" s="10">
        <v>8</v>
      </c>
      <c r="I67" s="1">
        <v>10</v>
      </c>
      <c r="J67" s="1">
        <v>9</v>
      </c>
      <c r="K67" s="1">
        <v>12</v>
      </c>
      <c r="L67" s="1">
        <v>11</v>
      </c>
      <c r="M67" s="1">
        <v>4</v>
      </c>
      <c r="N67" s="1">
        <v>3</v>
      </c>
      <c r="O67" s="1">
        <v>1</v>
      </c>
      <c r="P67" s="1">
        <v>0</v>
      </c>
      <c r="Q67" s="1">
        <v>185</v>
      </c>
      <c r="R67" s="1">
        <v>20</v>
      </c>
      <c r="S67" s="12">
        <v>358.87931034482801</v>
      </c>
      <c r="T67" s="31">
        <v>657.57852756668206</v>
      </c>
    </row>
    <row r="68" spans="4:20" x14ac:dyDescent="0.2">
      <c r="D68" s="102"/>
      <c r="E68" s="5" t="s">
        <v>31</v>
      </c>
      <c r="F68" s="6"/>
      <c r="G68" s="7">
        <v>135</v>
      </c>
      <c r="H68" s="10">
        <v>4</v>
      </c>
      <c r="I68" s="1">
        <v>3</v>
      </c>
      <c r="J68" s="1">
        <v>4</v>
      </c>
      <c r="K68" s="1">
        <v>13</v>
      </c>
      <c r="L68" s="1">
        <v>4</v>
      </c>
      <c r="M68" s="1">
        <v>3</v>
      </c>
      <c r="N68" s="1">
        <v>4</v>
      </c>
      <c r="O68" s="1">
        <v>1</v>
      </c>
      <c r="P68" s="1">
        <v>1</v>
      </c>
      <c r="Q68" s="1">
        <v>94</v>
      </c>
      <c r="R68" s="1">
        <v>4</v>
      </c>
      <c r="S68" s="12">
        <v>671.89189189189199</v>
      </c>
      <c r="T68" s="31">
        <v>1209.9761843486899</v>
      </c>
    </row>
    <row r="69" spans="4:20" x14ac:dyDescent="0.2">
      <c r="D69" s="102"/>
      <c r="E69" s="5" t="s">
        <v>32</v>
      </c>
      <c r="F69" s="6"/>
      <c r="G69" s="7">
        <v>754</v>
      </c>
      <c r="H69" s="10">
        <v>26</v>
      </c>
      <c r="I69" s="1">
        <v>27</v>
      </c>
      <c r="J69" s="1">
        <v>19</v>
      </c>
      <c r="K69" s="1">
        <v>35</v>
      </c>
      <c r="L69" s="1">
        <v>19</v>
      </c>
      <c r="M69" s="1">
        <v>16</v>
      </c>
      <c r="N69" s="1">
        <v>24</v>
      </c>
      <c r="O69" s="1">
        <v>3</v>
      </c>
      <c r="P69" s="1">
        <v>3</v>
      </c>
      <c r="Q69" s="1">
        <v>566</v>
      </c>
      <c r="R69" s="1">
        <v>16</v>
      </c>
      <c r="S69" s="12">
        <v>621.88953488372101</v>
      </c>
      <c r="T69" s="31">
        <v>1075.76746779878</v>
      </c>
    </row>
    <row r="70" spans="4:20" x14ac:dyDescent="0.2">
      <c r="D70" s="102"/>
      <c r="E70" s="5" t="s">
        <v>33</v>
      </c>
      <c r="F70" s="6"/>
      <c r="G70" s="7">
        <v>632</v>
      </c>
      <c r="H70" s="10">
        <v>6</v>
      </c>
      <c r="I70" s="1">
        <v>13</v>
      </c>
      <c r="J70" s="1">
        <v>18</v>
      </c>
      <c r="K70" s="1">
        <v>42</v>
      </c>
      <c r="L70" s="1">
        <v>11</v>
      </c>
      <c r="M70" s="1">
        <v>22</v>
      </c>
      <c r="N70" s="1">
        <v>14</v>
      </c>
      <c r="O70" s="1">
        <v>4</v>
      </c>
      <c r="P70" s="1">
        <v>2</v>
      </c>
      <c r="Q70" s="1">
        <v>469</v>
      </c>
      <c r="R70" s="1">
        <v>31</v>
      </c>
      <c r="S70" s="12">
        <v>659.62121212121201</v>
      </c>
      <c r="T70" s="31">
        <v>1067.7606170428</v>
      </c>
    </row>
    <row r="71" spans="4:20" x14ac:dyDescent="0.2">
      <c r="D71" s="102"/>
      <c r="E71" s="5" t="s">
        <v>34</v>
      </c>
      <c r="F71" s="6"/>
      <c r="G71" s="7">
        <v>441</v>
      </c>
      <c r="H71" s="10">
        <v>10</v>
      </c>
      <c r="I71" s="1">
        <v>16</v>
      </c>
      <c r="J71" s="1">
        <v>13</v>
      </c>
      <c r="K71" s="1">
        <v>21</v>
      </c>
      <c r="L71" s="1">
        <v>7</v>
      </c>
      <c r="M71" s="1">
        <v>18</v>
      </c>
      <c r="N71" s="1">
        <v>6</v>
      </c>
      <c r="O71" s="1">
        <v>3</v>
      </c>
      <c r="P71" s="1">
        <v>0</v>
      </c>
      <c r="Q71" s="1">
        <v>303</v>
      </c>
      <c r="R71" s="1">
        <v>44</v>
      </c>
      <c r="S71" s="12">
        <v>489.41489361702099</v>
      </c>
      <c r="T71" s="31">
        <v>809.89389125818798</v>
      </c>
    </row>
    <row r="72" spans="4:20" x14ac:dyDescent="0.2">
      <c r="D72" s="102"/>
      <c r="E72" s="5" t="s">
        <v>35</v>
      </c>
      <c r="F72" s="6"/>
      <c r="G72" s="7">
        <v>382</v>
      </c>
      <c r="H72" s="10">
        <v>11</v>
      </c>
      <c r="I72" s="1">
        <v>9</v>
      </c>
      <c r="J72" s="1">
        <v>14</v>
      </c>
      <c r="K72" s="1">
        <v>21</v>
      </c>
      <c r="L72" s="1">
        <v>8</v>
      </c>
      <c r="M72" s="1">
        <v>9</v>
      </c>
      <c r="N72" s="1">
        <v>11</v>
      </c>
      <c r="O72" s="1">
        <v>1</v>
      </c>
      <c r="P72" s="1">
        <v>1</v>
      </c>
      <c r="Q72" s="1">
        <v>275</v>
      </c>
      <c r="R72" s="1">
        <v>22</v>
      </c>
      <c r="S72" s="12">
        <v>559.11764705882399</v>
      </c>
      <c r="T72" s="31">
        <v>949.90748047022305</v>
      </c>
    </row>
    <row r="73" spans="4:20" x14ac:dyDescent="0.2">
      <c r="D73" s="102"/>
      <c r="E73" s="5" t="s">
        <v>36</v>
      </c>
      <c r="F73" s="6"/>
      <c r="G73" s="7">
        <v>194</v>
      </c>
      <c r="H73" s="10">
        <v>9</v>
      </c>
      <c r="I73" s="1">
        <v>6</v>
      </c>
      <c r="J73" s="1">
        <v>6</v>
      </c>
      <c r="K73" s="1">
        <v>11</v>
      </c>
      <c r="L73" s="1">
        <v>4</v>
      </c>
      <c r="M73" s="1">
        <v>6</v>
      </c>
      <c r="N73" s="1">
        <v>4</v>
      </c>
      <c r="O73" s="1">
        <v>1</v>
      </c>
      <c r="P73" s="1">
        <v>0</v>
      </c>
      <c r="Q73" s="1">
        <v>107</v>
      </c>
      <c r="R73" s="1">
        <v>40</v>
      </c>
      <c r="S73" s="12">
        <v>446.276595744681</v>
      </c>
      <c r="T73" s="31">
        <v>759.81133442475402</v>
      </c>
    </row>
    <row r="74" spans="4:20" x14ac:dyDescent="0.2">
      <c r="D74" s="102"/>
      <c r="E74" s="5" t="s">
        <v>37</v>
      </c>
      <c r="F74" s="6"/>
      <c r="G74" s="7">
        <v>647</v>
      </c>
      <c r="H74" s="10">
        <v>11</v>
      </c>
      <c r="I74" s="1">
        <v>12</v>
      </c>
      <c r="J74" s="1">
        <v>15</v>
      </c>
      <c r="K74" s="1">
        <v>30</v>
      </c>
      <c r="L74" s="1">
        <v>12</v>
      </c>
      <c r="M74" s="1">
        <v>9</v>
      </c>
      <c r="N74" s="1">
        <v>8</v>
      </c>
      <c r="O74" s="1">
        <v>2</v>
      </c>
      <c r="P74" s="1">
        <v>0</v>
      </c>
      <c r="Q74" s="1">
        <v>274</v>
      </c>
      <c r="R74" s="1">
        <v>274</v>
      </c>
      <c r="S74" s="12">
        <v>435.252525252525</v>
      </c>
      <c r="T74" s="31">
        <v>735.27922743105103</v>
      </c>
    </row>
    <row r="75" spans="4:20" x14ac:dyDescent="0.2">
      <c r="D75" s="102"/>
      <c r="E75" s="5" t="s">
        <v>38</v>
      </c>
      <c r="F75" s="6"/>
      <c r="G75" s="7">
        <v>60</v>
      </c>
      <c r="H75" s="10">
        <v>3</v>
      </c>
      <c r="I75" s="1">
        <v>1</v>
      </c>
      <c r="J75" s="1">
        <v>1</v>
      </c>
      <c r="K75" s="1">
        <v>1</v>
      </c>
      <c r="L75" s="1">
        <v>0</v>
      </c>
      <c r="M75" s="1">
        <v>2</v>
      </c>
      <c r="N75" s="1">
        <v>0</v>
      </c>
      <c r="O75" s="1">
        <v>0</v>
      </c>
      <c r="P75" s="1">
        <v>0</v>
      </c>
      <c r="Q75" s="1">
        <v>50</v>
      </c>
      <c r="R75" s="1">
        <v>2</v>
      </c>
      <c r="S75" s="12">
        <v>227.5</v>
      </c>
      <c r="T75" s="31">
        <v>307.72349601549797</v>
      </c>
    </row>
    <row r="76" spans="4:20" x14ac:dyDescent="0.2">
      <c r="D76" s="101" t="s">
        <v>39</v>
      </c>
      <c r="E76" s="26" t="s">
        <v>40</v>
      </c>
      <c r="F76" s="25"/>
      <c r="G76" s="28">
        <v>1920</v>
      </c>
      <c r="H76" s="30">
        <v>44</v>
      </c>
      <c r="I76" s="3">
        <v>64</v>
      </c>
      <c r="J76" s="3">
        <v>62</v>
      </c>
      <c r="K76" s="3">
        <v>115</v>
      </c>
      <c r="L76" s="3">
        <v>52</v>
      </c>
      <c r="M76" s="3">
        <v>65</v>
      </c>
      <c r="N76" s="3">
        <v>55</v>
      </c>
      <c r="O76" s="3">
        <v>9</v>
      </c>
      <c r="P76" s="3">
        <v>10</v>
      </c>
      <c r="Q76" s="3">
        <v>1262</v>
      </c>
      <c r="R76" s="3">
        <v>182</v>
      </c>
      <c r="S76" s="19">
        <v>641.47058823529403</v>
      </c>
      <c r="T76" s="56">
        <v>1101.9685599499401</v>
      </c>
    </row>
    <row r="77" spans="4:20" x14ac:dyDescent="0.2">
      <c r="D77" s="102"/>
      <c r="E77" s="5" t="s">
        <v>41</v>
      </c>
      <c r="F77" s="6"/>
      <c r="G77" s="7">
        <v>1999</v>
      </c>
      <c r="H77" s="10">
        <v>59</v>
      </c>
      <c r="I77" s="1">
        <v>52</v>
      </c>
      <c r="J77" s="1">
        <v>56</v>
      </c>
      <c r="K77" s="1">
        <v>107</v>
      </c>
      <c r="L77" s="1">
        <v>43</v>
      </c>
      <c r="M77" s="1">
        <v>50</v>
      </c>
      <c r="N77" s="1">
        <v>54</v>
      </c>
      <c r="O77" s="1">
        <v>7</v>
      </c>
      <c r="P77" s="1">
        <v>4</v>
      </c>
      <c r="Q77" s="1">
        <v>1440</v>
      </c>
      <c r="R77" s="1">
        <v>127</v>
      </c>
      <c r="S77" s="12">
        <v>560.54398148148096</v>
      </c>
      <c r="T77" s="31">
        <v>932.82444852680203</v>
      </c>
    </row>
    <row r="78" spans="4:20" x14ac:dyDescent="0.2">
      <c r="D78" s="102"/>
      <c r="E78" s="5" t="s">
        <v>42</v>
      </c>
      <c r="F78" s="6"/>
      <c r="G78" s="7">
        <v>1565</v>
      </c>
      <c r="H78" s="10">
        <v>38</v>
      </c>
      <c r="I78" s="1">
        <v>40</v>
      </c>
      <c r="J78" s="1">
        <v>45</v>
      </c>
      <c r="K78" s="1">
        <v>71</v>
      </c>
      <c r="L78" s="1">
        <v>34</v>
      </c>
      <c r="M78" s="1">
        <v>40</v>
      </c>
      <c r="N78" s="1">
        <v>29</v>
      </c>
      <c r="O78" s="1">
        <v>7</v>
      </c>
      <c r="P78" s="1">
        <v>2</v>
      </c>
      <c r="Q78" s="1">
        <v>1110</v>
      </c>
      <c r="R78" s="1">
        <v>149</v>
      </c>
      <c r="S78" s="12">
        <v>524.72222222222194</v>
      </c>
      <c r="T78" s="31">
        <v>898.106307281814</v>
      </c>
    </row>
    <row r="79" spans="4:20" x14ac:dyDescent="0.2">
      <c r="D79" s="102"/>
      <c r="E79" s="5" t="s">
        <v>43</v>
      </c>
      <c r="F79" s="6"/>
      <c r="G79" s="7">
        <v>464</v>
      </c>
      <c r="H79" s="10">
        <v>14</v>
      </c>
      <c r="I79" s="1">
        <v>7</v>
      </c>
      <c r="J79" s="1">
        <v>10</v>
      </c>
      <c r="K79" s="1">
        <v>16</v>
      </c>
      <c r="L79" s="1">
        <v>8</v>
      </c>
      <c r="M79" s="1">
        <v>5</v>
      </c>
      <c r="N79" s="1">
        <v>9</v>
      </c>
      <c r="O79" s="1">
        <v>1</v>
      </c>
      <c r="P79" s="1">
        <v>2</v>
      </c>
      <c r="Q79" s="1">
        <v>322</v>
      </c>
      <c r="R79" s="1">
        <v>70</v>
      </c>
      <c r="S79" s="12">
        <v>627.5</v>
      </c>
      <c r="T79" s="31">
        <v>1181.1302849389599</v>
      </c>
    </row>
    <row r="80" spans="4:20" x14ac:dyDescent="0.2">
      <c r="D80" s="103"/>
      <c r="E80" s="50" t="s">
        <v>44</v>
      </c>
      <c r="F80" s="53"/>
      <c r="G80" s="49">
        <v>545</v>
      </c>
      <c r="H80" s="62">
        <v>13</v>
      </c>
      <c r="I80" s="22">
        <v>20</v>
      </c>
      <c r="J80" s="22">
        <v>18</v>
      </c>
      <c r="K80" s="22">
        <v>21</v>
      </c>
      <c r="L80" s="22">
        <v>15</v>
      </c>
      <c r="M80" s="22">
        <v>11</v>
      </c>
      <c r="N80" s="22">
        <v>11</v>
      </c>
      <c r="O80" s="22">
        <v>2</v>
      </c>
      <c r="P80" s="22">
        <v>1</v>
      </c>
      <c r="Q80" s="22">
        <v>368</v>
      </c>
      <c r="R80" s="22">
        <v>65</v>
      </c>
      <c r="S80" s="23">
        <v>504.15178571428601</v>
      </c>
      <c r="T80" s="64">
        <v>911.63189831890202</v>
      </c>
    </row>
    <row r="82" spans="2:17" x14ac:dyDescent="0.2">
      <c r="B82" s="34" t="str">
        <f xml:space="preserve"> HYPERLINK("#'目次'!B10", "[4]")</f>
        <v>[4]</v>
      </c>
      <c r="C82" s="27" t="s">
        <v>81</v>
      </c>
    </row>
    <row r="83" spans="2:17" x14ac:dyDescent="0.2">
      <c r="C83" s="84" t="s">
        <v>51</v>
      </c>
    </row>
    <row r="85" spans="2:17" x14ac:dyDescent="0.2">
      <c r="C85" s="27" t="s">
        <v>13</v>
      </c>
    </row>
    <row r="86" spans="2:17" ht="36" x14ac:dyDescent="0.2">
      <c r="D86" s="97"/>
      <c r="E86" s="98"/>
      <c r="F86" s="98"/>
      <c r="G86" s="38" t="s">
        <v>14</v>
      </c>
      <c r="H86" s="36" t="s">
        <v>82</v>
      </c>
      <c r="I86" s="4" t="s">
        <v>83</v>
      </c>
      <c r="J86" s="4" t="s">
        <v>84</v>
      </c>
      <c r="K86" s="4" t="s">
        <v>85</v>
      </c>
      <c r="L86" s="4" t="s">
        <v>86</v>
      </c>
      <c r="M86" s="4" t="s">
        <v>87</v>
      </c>
      <c r="N86" s="4" t="s">
        <v>88</v>
      </c>
      <c r="O86" s="4" t="s">
        <v>24</v>
      </c>
      <c r="P86" s="4" t="s">
        <v>61</v>
      </c>
      <c r="Q86" s="35" t="s">
        <v>62</v>
      </c>
    </row>
    <row r="87" spans="2:17" x14ac:dyDescent="0.2">
      <c r="D87" s="99"/>
      <c r="E87" s="100"/>
      <c r="F87" s="100"/>
      <c r="G87" s="40"/>
      <c r="H87" s="77" t="s">
        <v>63</v>
      </c>
      <c r="I87" s="43" t="s">
        <v>89</v>
      </c>
      <c r="J87" s="43" t="s">
        <v>90</v>
      </c>
      <c r="K87" s="43" t="s">
        <v>91</v>
      </c>
      <c r="L87" s="43" t="s">
        <v>92</v>
      </c>
      <c r="M87" s="8"/>
      <c r="N87" s="8"/>
      <c r="O87" s="8"/>
      <c r="P87" s="8"/>
      <c r="Q87" s="39"/>
    </row>
    <row r="88" spans="2:17" x14ac:dyDescent="0.2">
      <c r="D88" s="48"/>
      <c r="E88" s="47" t="s">
        <v>14</v>
      </c>
      <c r="F88" s="51"/>
      <c r="G88" s="37">
        <v>6493</v>
      </c>
      <c r="H88" s="16">
        <v>1557</v>
      </c>
      <c r="I88" s="16">
        <v>948</v>
      </c>
      <c r="J88" s="16">
        <v>362</v>
      </c>
      <c r="K88" s="16">
        <v>168</v>
      </c>
      <c r="L88" s="16">
        <v>180</v>
      </c>
      <c r="M88" s="16">
        <v>2044</v>
      </c>
      <c r="N88" s="16">
        <v>1154</v>
      </c>
      <c r="O88" s="16">
        <v>80</v>
      </c>
      <c r="P88" s="20">
        <v>15.108864696734001</v>
      </c>
      <c r="Q88" s="58">
        <v>14.342639962926</v>
      </c>
    </row>
    <row r="89" spans="2:17" x14ac:dyDescent="0.2">
      <c r="D89" s="101" t="s">
        <v>25</v>
      </c>
      <c r="E89" s="26" t="s">
        <v>26</v>
      </c>
      <c r="F89" s="25"/>
      <c r="G89" s="28">
        <v>285</v>
      </c>
      <c r="H89" s="30">
        <v>56</v>
      </c>
      <c r="I89" s="3">
        <v>44</v>
      </c>
      <c r="J89" s="3">
        <v>17</v>
      </c>
      <c r="K89" s="3">
        <v>4</v>
      </c>
      <c r="L89" s="3">
        <v>5</v>
      </c>
      <c r="M89" s="3">
        <v>103</v>
      </c>
      <c r="N89" s="3">
        <v>50</v>
      </c>
      <c r="O89" s="3">
        <v>6</v>
      </c>
      <c r="P89" s="19">
        <v>14.484126984127</v>
      </c>
      <c r="Q89" s="56">
        <v>12.564584977881999</v>
      </c>
    </row>
    <row r="90" spans="2:17" x14ac:dyDescent="0.2">
      <c r="D90" s="102"/>
      <c r="E90" s="5" t="s">
        <v>27</v>
      </c>
      <c r="F90" s="6"/>
      <c r="G90" s="7">
        <v>470</v>
      </c>
      <c r="H90" s="10">
        <v>95</v>
      </c>
      <c r="I90" s="1">
        <v>71</v>
      </c>
      <c r="J90" s="1">
        <v>32</v>
      </c>
      <c r="K90" s="1">
        <v>19</v>
      </c>
      <c r="L90" s="1">
        <v>17</v>
      </c>
      <c r="M90" s="1">
        <v>126</v>
      </c>
      <c r="N90" s="1">
        <v>110</v>
      </c>
      <c r="O90" s="1">
        <v>0</v>
      </c>
      <c r="P90" s="12">
        <v>17.606837606837999</v>
      </c>
      <c r="Q90" s="31">
        <v>15.663369683063999</v>
      </c>
    </row>
    <row r="91" spans="2:17" x14ac:dyDescent="0.2">
      <c r="D91" s="102"/>
      <c r="E91" s="5" t="s">
        <v>28</v>
      </c>
      <c r="F91" s="6"/>
      <c r="G91" s="7">
        <v>1448</v>
      </c>
      <c r="H91" s="10">
        <v>341</v>
      </c>
      <c r="I91" s="1">
        <v>211</v>
      </c>
      <c r="J91" s="1">
        <v>93</v>
      </c>
      <c r="K91" s="1">
        <v>38</v>
      </c>
      <c r="L91" s="1">
        <v>50</v>
      </c>
      <c r="M91" s="1">
        <v>455</v>
      </c>
      <c r="N91" s="1">
        <v>237</v>
      </c>
      <c r="O91" s="1">
        <v>23</v>
      </c>
      <c r="P91" s="12">
        <v>15.982264665757</v>
      </c>
      <c r="Q91" s="31">
        <v>15.125341232355</v>
      </c>
    </row>
    <row r="92" spans="2:17" x14ac:dyDescent="0.2">
      <c r="D92" s="102"/>
      <c r="E92" s="5" t="s">
        <v>29</v>
      </c>
      <c r="F92" s="6"/>
      <c r="G92" s="7">
        <v>782</v>
      </c>
      <c r="H92" s="10">
        <v>208</v>
      </c>
      <c r="I92" s="1">
        <v>111</v>
      </c>
      <c r="J92" s="1">
        <v>44</v>
      </c>
      <c r="K92" s="1">
        <v>15</v>
      </c>
      <c r="L92" s="1">
        <v>17</v>
      </c>
      <c r="M92" s="1">
        <v>251</v>
      </c>
      <c r="N92" s="1">
        <v>127</v>
      </c>
      <c r="O92" s="1">
        <v>9</v>
      </c>
      <c r="P92" s="12">
        <v>13.73417721519</v>
      </c>
      <c r="Q92" s="31">
        <v>13.156034242174</v>
      </c>
    </row>
    <row r="93" spans="2:17" x14ac:dyDescent="0.2">
      <c r="D93" s="102"/>
      <c r="E93" s="5" t="s">
        <v>30</v>
      </c>
      <c r="F93" s="6"/>
      <c r="G93" s="7">
        <v>263</v>
      </c>
      <c r="H93" s="10">
        <v>62</v>
      </c>
      <c r="I93" s="1">
        <v>46</v>
      </c>
      <c r="J93" s="1">
        <v>16</v>
      </c>
      <c r="K93" s="1">
        <v>8</v>
      </c>
      <c r="L93" s="1">
        <v>11</v>
      </c>
      <c r="M93" s="1">
        <v>62</v>
      </c>
      <c r="N93" s="1">
        <v>49</v>
      </c>
      <c r="O93" s="1">
        <v>9</v>
      </c>
      <c r="P93" s="12">
        <v>16.643356643356999</v>
      </c>
      <c r="Q93" s="31">
        <v>15.5749510183</v>
      </c>
    </row>
    <row r="94" spans="2:17" x14ac:dyDescent="0.2">
      <c r="D94" s="102"/>
      <c r="E94" s="5" t="s">
        <v>31</v>
      </c>
      <c r="F94" s="6"/>
      <c r="G94" s="7">
        <v>135</v>
      </c>
      <c r="H94" s="10">
        <v>39</v>
      </c>
      <c r="I94" s="1">
        <v>22</v>
      </c>
      <c r="J94" s="1">
        <v>10</v>
      </c>
      <c r="K94" s="1">
        <v>1</v>
      </c>
      <c r="L94" s="1">
        <v>2</v>
      </c>
      <c r="M94" s="1">
        <v>41</v>
      </c>
      <c r="N94" s="1">
        <v>20</v>
      </c>
      <c r="O94" s="1">
        <v>0</v>
      </c>
      <c r="P94" s="12">
        <v>12.635135135135</v>
      </c>
      <c r="Q94" s="31">
        <v>11.12651365266</v>
      </c>
    </row>
    <row r="95" spans="2:17" x14ac:dyDescent="0.2">
      <c r="D95" s="102"/>
      <c r="E95" s="5" t="s">
        <v>32</v>
      </c>
      <c r="F95" s="6"/>
      <c r="G95" s="7">
        <v>754</v>
      </c>
      <c r="H95" s="10">
        <v>161</v>
      </c>
      <c r="I95" s="1">
        <v>109</v>
      </c>
      <c r="J95" s="1">
        <v>43</v>
      </c>
      <c r="K95" s="1">
        <v>22</v>
      </c>
      <c r="L95" s="1">
        <v>23</v>
      </c>
      <c r="M95" s="1">
        <v>254</v>
      </c>
      <c r="N95" s="1">
        <v>138</v>
      </c>
      <c r="O95" s="1">
        <v>4</v>
      </c>
      <c r="P95" s="12">
        <v>16.131284916201</v>
      </c>
      <c r="Q95" s="31">
        <v>14.973610828856</v>
      </c>
    </row>
    <row r="96" spans="2:17" x14ac:dyDescent="0.2">
      <c r="D96" s="102"/>
      <c r="E96" s="5" t="s">
        <v>33</v>
      </c>
      <c r="F96" s="6"/>
      <c r="G96" s="7">
        <v>632</v>
      </c>
      <c r="H96" s="10">
        <v>156</v>
      </c>
      <c r="I96" s="1">
        <v>87</v>
      </c>
      <c r="J96" s="1">
        <v>26</v>
      </c>
      <c r="K96" s="1">
        <v>17</v>
      </c>
      <c r="L96" s="1">
        <v>15</v>
      </c>
      <c r="M96" s="1">
        <v>227</v>
      </c>
      <c r="N96" s="1">
        <v>102</v>
      </c>
      <c r="O96" s="1">
        <v>2</v>
      </c>
      <c r="P96" s="12">
        <v>14.335548172757001</v>
      </c>
      <c r="Q96" s="31">
        <v>14.008434767420001</v>
      </c>
    </row>
    <row r="97" spans="2:17" x14ac:dyDescent="0.2">
      <c r="D97" s="102"/>
      <c r="E97" s="5" t="s">
        <v>34</v>
      </c>
      <c r="F97" s="6"/>
      <c r="G97" s="7">
        <v>441</v>
      </c>
      <c r="H97" s="10">
        <v>128</v>
      </c>
      <c r="I97" s="1">
        <v>62</v>
      </c>
      <c r="J97" s="1">
        <v>23</v>
      </c>
      <c r="K97" s="1">
        <v>19</v>
      </c>
      <c r="L97" s="1">
        <v>13</v>
      </c>
      <c r="M97" s="1">
        <v>138</v>
      </c>
      <c r="N97" s="1">
        <v>58</v>
      </c>
      <c r="O97" s="1">
        <v>0</v>
      </c>
      <c r="P97" s="12">
        <v>15.040816326531001</v>
      </c>
      <c r="Q97" s="31">
        <v>14.749554380917999</v>
      </c>
    </row>
    <row r="98" spans="2:17" x14ac:dyDescent="0.2">
      <c r="D98" s="102"/>
      <c r="E98" s="5" t="s">
        <v>35</v>
      </c>
      <c r="F98" s="6"/>
      <c r="G98" s="7">
        <v>382</v>
      </c>
      <c r="H98" s="10">
        <v>83</v>
      </c>
      <c r="I98" s="1">
        <v>53</v>
      </c>
      <c r="J98" s="1">
        <v>23</v>
      </c>
      <c r="K98" s="1">
        <v>10</v>
      </c>
      <c r="L98" s="1">
        <v>7</v>
      </c>
      <c r="M98" s="1">
        <v>124</v>
      </c>
      <c r="N98" s="1">
        <v>72</v>
      </c>
      <c r="O98" s="1">
        <v>10</v>
      </c>
      <c r="P98" s="12">
        <v>14.801136363635999</v>
      </c>
      <c r="Q98" s="31">
        <v>13.275498572371999</v>
      </c>
    </row>
    <row r="99" spans="2:17" x14ac:dyDescent="0.2">
      <c r="D99" s="102"/>
      <c r="E99" s="5" t="s">
        <v>36</v>
      </c>
      <c r="F99" s="6"/>
      <c r="G99" s="7">
        <v>194</v>
      </c>
      <c r="H99" s="10">
        <v>55</v>
      </c>
      <c r="I99" s="1">
        <v>31</v>
      </c>
      <c r="J99" s="1">
        <v>8</v>
      </c>
      <c r="K99" s="1">
        <v>3</v>
      </c>
      <c r="L99" s="1">
        <v>4</v>
      </c>
      <c r="M99" s="1">
        <v>48</v>
      </c>
      <c r="N99" s="1">
        <v>37</v>
      </c>
      <c r="O99" s="1">
        <v>8</v>
      </c>
      <c r="P99" s="12">
        <v>12.871287128713</v>
      </c>
      <c r="Q99" s="31">
        <v>12.514279658574001</v>
      </c>
    </row>
    <row r="100" spans="2:17" x14ac:dyDescent="0.2">
      <c r="D100" s="102"/>
      <c r="E100" s="5" t="s">
        <v>37</v>
      </c>
      <c r="F100" s="6"/>
      <c r="G100" s="7">
        <v>647</v>
      </c>
      <c r="H100" s="10">
        <v>158</v>
      </c>
      <c r="I100" s="1">
        <v>88</v>
      </c>
      <c r="J100" s="1">
        <v>27</v>
      </c>
      <c r="K100" s="1">
        <v>12</v>
      </c>
      <c r="L100" s="1">
        <v>14</v>
      </c>
      <c r="M100" s="1">
        <v>199</v>
      </c>
      <c r="N100" s="1">
        <v>142</v>
      </c>
      <c r="O100" s="1">
        <v>7</v>
      </c>
      <c r="P100" s="12">
        <v>13.729096989966999</v>
      </c>
      <c r="Q100" s="31">
        <v>13.422271819253</v>
      </c>
    </row>
    <row r="101" spans="2:17" x14ac:dyDescent="0.2">
      <c r="D101" s="102"/>
      <c r="E101" s="5" t="s">
        <v>38</v>
      </c>
      <c r="F101" s="6"/>
      <c r="G101" s="7">
        <v>60</v>
      </c>
      <c r="H101" s="10">
        <v>15</v>
      </c>
      <c r="I101" s="1">
        <v>13</v>
      </c>
      <c r="J101" s="1">
        <v>0</v>
      </c>
      <c r="K101" s="1">
        <v>0</v>
      </c>
      <c r="L101" s="1">
        <v>2</v>
      </c>
      <c r="M101" s="1">
        <v>16</v>
      </c>
      <c r="N101" s="1">
        <v>12</v>
      </c>
      <c r="O101" s="1">
        <v>2</v>
      </c>
      <c r="P101" s="12">
        <v>13</v>
      </c>
      <c r="Q101" s="31">
        <v>13.453624047073999</v>
      </c>
    </row>
    <row r="102" spans="2:17" x14ac:dyDescent="0.2">
      <c r="D102" s="101" t="s">
        <v>39</v>
      </c>
      <c r="E102" s="26" t="s">
        <v>40</v>
      </c>
      <c r="F102" s="25"/>
      <c r="G102" s="28">
        <v>1920</v>
      </c>
      <c r="H102" s="30">
        <v>486</v>
      </c>
      <c r="I102" s="3">
        <v>277</v>
      </c>
      <c r="J102" s="3">
        <v>111</v>
      </c>
      <c r="K102" s="3">
        <v>46</v>
      </c>
      <c r="L102" s="3">
        <v>50</v>
      </c>
      <c r="M102" s="3">
        <v>610</v>
      </c>
      <c r="N102" s="3">
        <v>320</v>
      </c>
      <c r="O102" s="3">
        <v>20</v>
      </c>
      <c r="P102" s="19">
        <v>14.639175257731999</v>
      </c>
      <c r="Q102" s="56">
        <v>13.979871809663999</v>
      </c>
    </row>
    <row r="103" spans="2:17" x14ac:dyDescent="0.2">
      <c r="D103" s="102"/>
      <c r="E103" s="5" t="s">
        <v>41</v>
      </c>
      <c r="F103" s="6"/>
      <c r="G103" s="7">
        <v>1999</v>
      </c>
      <c r="H103" s="10">
        <v>496</v>
      </c>
      <c r="I103" s="1">
        <v>299</v>
      </c>
      <c r="J103" s="1">
        <v>100</v>
      </c>
      <c r="K103" s="1">
        <v>56</v>
      </c>
      <c r="L103" s="1">
        <v>65</v>
      </c>
      <c r="M103" s="1">
        <v>617</v>
      </c>
      <c r="N103" s="1">
        <v>345</v>
      </c>
      <c r="O103" s="1">
        <v>21</v>
      </c>
      <c r="P103" s="12">
        <v>15.359251968503999</v>
      </c>
      <c r="Q103" s="31">
        <v>14.917551394178</v>
      </c>
    </row>
    <row r="104" spans="2:17" x14ac:dyDescent="0.2">
      <c r="D104" s="102"/>
      <c r="E104" s="5" t="s">
        <v>42</v>
      </c>
      <c r="F104" s="6"/>
      <c r="G104" s="7">
        <v>1565</v>
      </c>
      <c r="H104" s="10">
        <v>351</v>
      </c>
      <c r="I104" s="1">
        <v>249</v>
      </c>
      <c r="J104" s="1">
        <v>96</v>
      </c>
      <c r="K104" s="1">
        <v>49</v>
      </c>
      <c r="L104" s="1">
        <v>36</v>
      </c>
      <c r="M104" s="1">
        <v>474</v>
      </c>
      <c r="N104" s="1">
        <v>289</v>
      </c>
      <c r="O104" s="1">
        <v>21</v>
      </c>
      <c r="P104" s="12">
        <v>15.377720870678999</v>
      </c>
      <c r="Q104" s="31">
        <v>13.771203990146001</v>
      </c>
    </row>
    <row r="105" spans="2:17" x14ac:dyDescent="0.2">
      <c r="D105" s="102"/>
      <c r="E105" s="5" t="s">
        <v>43</v>
      </c>
      <c r="F105" s="6"/>
      <c r="G105" s="7">
        <v>464</v>
      </c>
      <c r="H105" s="10">
        <v>100</v>
      </c>
      <c r="I105" s="1">
        <v>53</v>
      </c>
      <c r="J105" s="1">
        <v>26</v>
      </c>
      <c r="K105" s="1">
        <v>7</v>
      </c>
      <c r="L105" s="1">
        <v>12</v>
      </c>
      <c r="M105" s="1">
        <v>180</v>
      </c>
      <c r="N105" s="1">
        <v>79</v>
      </c>
      <c r="O105" s="1">
        <v>7</v>
      </c>
      <c r="P105" s="12">
        <v>14.873737373737001</v>
      </c>
      <c r="Q105" s="31">
        <v>14.437577833861001</v>
      </c>
    </row>
    <row r="106" spans="2:17" x14ac:dyDescent="0.2">
      <c r="D106" s="103"/>
      <c r="E106" s="50" t="s">
        <v>44</v>
      </c>
      <c r="F106" s="53"/>
      <c r="G106" s="49">
        <v>545</v>
      </c>
      <c r="H106" s="62">
        <v>124</v>
      </c>
      <c r="I106" s="22">
        <v>70</v>
      </c>
      <c r="J106" s="22">
        <v>29</v>
      </c>
      <c r="K106" s="22">
        <v>10</v>
      </c>
      <c r="L106" s="22">
        <v>17</v>
      </c>
      <c r="M106" s="22">
        <v>163</v>
      </c>
      <c r="N106" s="22">
        <v>121</v>
      </c>
      <c r="O106" s="22">
        <v>11</v>
      </c>
      <c r="P106" s="23">
        <v>15.26</v>
      </c>
      <c r="Q106" s="64">
        <v>14.96102937635</v>
      </c>
    </row>
    <row r="108" spans="2:17" x14ac:dyDescent="0.2">
      <c r="B108" s="34" t="str">
        <f xml:space="preserve"> HYPERLINK("#'目次'!B11", "[5]")</f>
        <v>[5]</v>
      </c>
      <c r="C108" s="27" t="s">
        <v>95</v>
      </c>
    </row>
    <row r="109" spans="2:17" x14ac:dyDescent="0.2">
      <c r="C109" s="84" t="s">
        <v>51</v>
      </c>
    </row>
    <row r="111" spans="2:17" x14ac:dyDescent="0.2">
      <c r="C111" s="27" t="s">
        <v>13</v>
      </c>
    </row>
    <row r="112" spans="2:17" ht="36" x14ac:dyDescent="0.2">
      <c r="D112" s="97"/>
      <c r="E112" s="98"/>
      <c r="F112" s="98"/>
      <c r="G112" s="38" t="s">
        <v>14</v>
      </c>
      <c r="H112" s="36" t="s">
        <v>82</v>
      </c>
      <c r="I112" s="4" t="s">
        <v>83</v>
      </c>
      <c r="J112" s="4" t="s">
        <v>84</v>
      </c>
      <c r="K112" s="4" t="s">
        <v>85</v>
      </c>
      <c r="L112" s="4" t="s">
        <v>86</v>
      </c>
      <c r="M112" s="4" t="s">
        <v>87</v>
      </c>
      <c r="N112" s="4" t="s">
        <v>88</v>
      </c>
      <c r="O112" s="4" t="s">
        <v>24</v>
      </c>
      <c r="P112" s="4" t="s">
        <v>61</v>
      </c>
      <c r="Q112" s="35" t="s">
        <v>62</v>
      </c>
    </row>
    <row r="113" spans="4:17" x14ac:dyDescent="0.2">
      <c r="D113" s="99"/>
      <c r="E113" s="100"/>
      <c r="F113" s="100"/>
      <c r="G113" s="40"/>
      <c r="H113" s="77" t="s">
        <v>63</v>
      </c>
      <c r="I113" s="43" t="s">
        <v>89</v>
      </c>
      <c r="J113" s="43" t="s">
        <v>90</v>
      </c>
      <c r="K113" s="43" t="s">
        <v>91</v>
      </c>
      <c r="L113" s="43" t="s">
        <v>92</v>
      </c>
      <c r="M113" s="8"/>
      <c r="N113" s="8"/>
      <c r="O113" s="8"/>
      <c r="P113" s="8"/>
      <c r="Q113" s="39"/>
    </row>
    <row r="114" spans="4:17" x14ac:dyDescent="0.2">
      <c r="D114" s="48"/>
      <c r="E114" s="47" t="s">
        <v>14</v>
      </c>
      <c r="F114" s="51"/>
      <c r="G114" s="37">
        <v>6493</v>
      </c>
      <c r="H114" s="16">
        <v>610</v>
      </c>
      <c r="I114" s="16">
        <v>347</v>
      </c>
      <c r="J114" s="16">
        <v>192</v>
      </c>
      <c r="K114" s="16">
        <v>196</v>
      </c>
      <c r="L114" s="16">
        <v>288</v>
      </c>
      <c r="M114" s="16">
        <v>1164</v>
      </c>
      <c r="N114" s="16">
        <v>3498</v>
      </c>
      <c r="O114" s="16">
        <v>198</v>
      </c>
      <c r="P114" s="20">
        <v>23.377219840784001</v>
      </c>
      <c r="Q114" s="58">
        <v>20.275198388037001</v>
      </c>
    </row>
    <row r="115" spans="4:17" x14ac:dyDescent="0.2">
      <c r="D115" s="101" t="s">
        <v>25</v>
      </c>
      <c r="E115" s="26" t="s">
        <v>26</v>
      </c>
      <c r="F115" s="25"/>
      <c r="G115" s="28">
        <v>285</v>
      </c>
      <c r="H115" s="30">
        <v>25</v>
      </c>
      <c r="I115" s="3">
        <v>15</v>
      </c>
      <c r="J115" s="3">
        <v>4</v>
      </c>
      <c r="K115" s="3">
        <v>8</v>
      </c>
      <c r="L115" s="3">
        <v>8</v>
      </c>
      <c r="M115" s="3">
        <v>51</v>
      </c>
      <c r="N115" s="3">
        <v>164</v>
      </c>
      <c r="O115" s="3">
        <v>10</v>
      </c>
      <c r="P115" s="19">
        <v>20.833333333333002</v>
      </c>
      <c r="Q115" s="56">
        <v>19.17391167417</v>
      </c>
    </row>
    <row r="116" spans="4:17" x14ac:dyDescent="0.2">
      <c r="D116" s="102"/>
      <c r="E116" s="5" t="s">
        <v>27</v>
      </c>
      <c r="F116" s="6"/>
      <c r="G116" s="7">
        <v>470</v>
      </c>
      <c r="H116" s="10">
        <v>43</v>
      </c>
      <c r="I116" s="1">
        <v>24</v>
      </c>
      <c r="J116" s="1">
        <v>22</v>
      </c>
      <c r="K116" s="1">
        <v>22</v>
      </c>
      <c r="L116" s="1">
        <v>28</v>
      </c>
      <c r="M116" s="1">
        <v>71</v>
      </c>
      <c r="N116" s="1">
        <v>250</v>
      </c>
      <c r="O116" s="1">
        <v>10</v>
      </c>
      <c r="P116" s="12">
        <v>26.510791366905998</v>
      </c>
      <c r="Q116" s="31">
        <v>20.520692103575001</v>
      </c>
    </row>
    <row r="117" spans="4:17" x14ac:dyDescent="0.2">
      <c r="D117" s="102"/>
      <c r="E117" s="5" t="s">
        <v>28</v>
      </c>
      <c r="F117" s="6"/>
      <c r="G117" s="7">
        <v>1448</v>
      </c>
      <c r="H117" s="10">
        <v>144</v>
      </c>
      <c r="I117" s="1">
        <v>65</v>
      </c>
      <c r="J117" s="1">
        <v>40</v>
      </c>
      <c r="K117" s="1">
        <v>47</v>
      </c>
      <c r="L117" s="1">
        <v>68</v>
      </c>
      <c r="M117" s="1">
        <v>249</v>
      </c>
      <c r="N117" s="1">
        <v>779</v>
      </c>
      <c r="O117" s="1">
        <v>56</v>
      </c>
      <c r="P117" s="12">
        <v>23.777472527473002</v>
      </c>
      <c r="Q117" s="31">
        <v>20.796698760287999</v>
      </c>
    </row>
    <row r="118" spans="4:17" x14ac:dyDescent="0.2">
      <c r="D118" s="102"/>
      <c r="E118" s="5" t="s">
        <v>29</v>
      </c>
      <c r="F118" s="6"/>
      <c r="G118" s="7">
        <v>782</v>
      </c>
      <c r="H118" s="10">
        <v>76</v>
      </c>
      <c r="I118" s="1">
        <v>41</v>
      </c>
      <c r="J118" s="1">
        <v>28</v>
      </c>
      <c r="K118" s="1">
        <v>19</v>
      </c>
      <c r="L118" s="1">
        <v>29</v>
      </c>
      <c r="M118" s="1">
        <v>159</v>
      </c>
      <c r="N118" s="1">
        <v>407</v>
      </c>
      <c r="O118" s="1">
        <v>23</v>
      </c>
      <c r="P118" s="12">
        <v>21.735751295337</v>
      </c>
      <c r="Q118" s="31">
        <v>19.347319547120001</v>
      </c>
    </row>
    <row r="119" spans="4:17" x14ac:dyDescent="0.2">
      <c r="D119" s="102"/>
      <c r="E119" s="5" t="s">
        <v>30</v>
      </c>
      <c r="F119" s="6"/>
      <c r="G119" s="7">
        <v>263</v>
      </c>
      <c r="H119" s="10">
        <v>22</v>
      </c>
      <c r="I119" s="1">
        <v>15</v>
      </c>
      <c r="J119" s="1">
        <v>11</v>
      </c>
      <c r="K119" s="1">
        <v>14</v>
      </c>
      <c r="L119" s="1">
        <v>9</v>
      </c>
      <c r="M119" s="1">
        <v>34</v>
      </c>
      <c r="N119" s="1">
        <v>135</v>
      </c>
      <c r="O119" s="1">
        <v>23</v>
      </c>
      <c r="P119" s="12">
        <v>24.084507042254</v>
      </c>
      <c r="Q119" s="31">
        <v>18.544006646446999</v>
      </c>
    </row>
    <row r="120" spans="4:17" x14ac:dyDescent="0.2">
      <c r="D120" s="102"/>
      <c r="E120" s="5" t="s">
        <v>31</v>
      </c>
      <c r="F120" s="6"/>
      <c r="G120" s="7">
        <v>135</v>
      </c>
      <c r="H120" s="10">
        <v>25</v>
      </c>
      <c r="I120" s="1">
        <v>12</v>
      </c>
      <c r="J120" s="1">
        <v>6</v>
      </c>
      <c r="K120" s="1">
        <v>6</v>
      </c>
      <c r="L120" s="1">
        <v>7</v>
      </c>
      <c r="M120" s="1">
        <v>20</v>
      </c>
      <c r="N120" s="1">
        <v>59</v>
      </c>
      <c r="O120" s="1">
        <v>0</v>
      </c>
      <c r="P120" s="12">
        <v>19.910714285714</v>
      </c>
      <c r="Q120" s="31">
        <v>18.743834020165</v>
      </c>
    </row>
    <row r="121" spans="4:17" x14ac:dyDescent="0.2">
      <c r="D121" s="102"/>
      <c r="E121" s="5" t="s">
        <v>32</v>
      </c>
      <c r="F121" s="6"/>
      <c r="G121" s="7">
        <v>754</v>
      </c>
      <c r="H121" s="10">
        <v>63</v>
      </c>
      <c r="I121" s="1">
        <v>47</v>
      </c>
      <c r="J121" s="1">
        <v>23</v>
      </c>
      <c r="K121" s="1">
        <v>24</v>
      </c>
      <c r="L121" s="1">
        <v>47</v>
      </c>
      <c r="M121" s="1">
        <v>155</v>
      </c>
      <c r="N121" s="1">
        <v>381</v>
      </c>
      <c r="O121" s="1">
        <v>14</v>
      </c>
      <c r="P121" s="12">
        <v>26.348039215686001</v>
      </c>
      <c r="Q121" s="31">
        <v>21.294421760548001</v>
      </c>
    </row>
    <row r="122" spans="4:17" x14ac:dyDescent="0.2">
      <c r="D122" s="102"/>
      <c r="E122" s="5" t="s">
        <v>33</v>
      </c>
      <c r="F122" s="6"/>
      <c r="G122" s="7">
        <v>632</v>
      </c>
      <c r="H122" s="10">
        <v>43</v>
      </c>
      <c r="I122" s="1">
        <v>38</v>
      </c>
      <c r="J122" s="1">
        <v>16</v>
      </c>
      <c r="K122" s="1">
        <v>19</v>
      </c>
      <c r="L122" s="1">
        <v>22</v>
      </c>
      <c r="M122" s="1">
        <v>126</v>
      </c>
      <c r="N122" s="1">
        <v>361</v>
      </c>
      <c r="O122" s="1">
        <v>7</v>
      </c>
      <c r="P122" s="12">
        <v>23.659420289854999</v>
      </c>
      <c r="Q122" s="31">
        <v>19.407340751021</v>
      </c>
    </row>
    <row r="123" spans="4:17" x14ac:dyDescent="0.2">
      <c r="D123" s="102"/>
      <c r="E123" s="5" t="s">
        <v>34</v>
      </c>
      <c r="F123" s="6"/>
      <c r="G123" s="7">
        <v>441</v>
      </c>
      <c r="H123" s="10">
        <v>36</v>
      </c>
      <c r="I123" s="1">
        <v>29</v>
      </c>
      <c r="J123" s="1">
        <v>12</v>
      </c>
      <c r="K123" s="1">
        <v>9</v>
      </c>
      <c r="L123" s="1">
        <v>26</v>
      </c>
      <c r="M123" s="1">
        <v>76</v>
      </c>
      <c r="N123" s="1">
        <v>248</v>
      </c>
      <c r="O123" s="1">
        <v>5</v>
      </c>
      <c r="P123" s="12">
        <v>25.3125</v>
      </c>
      <c r="Q123" s="31">
        <v>21.373394363252999</v>
      </c>
    </row>
    <row r="124" spans="4:17" x14ac:dyDescent="0.2">
      <c r="D124" s="102"/>
      <c r="E124" s="5" t="s">
        <v>35</v>
      </c>
      <c r="F124" s="6"/>
      <c r="G124" s="7">
        <v>382</v>
      </c>
      <c r="H124" s="10">
        <v>35</v>
      </c>
      <c r="I124" s="1">
        <v>18</v>
      </c>
      <c r="J124" s="1">
        <v>8</v>
      </c>
      <c r="K124" s="1">
        <v>10</v>
      </c>
      <c r="L124" s="1">
        <v>12</v>
      </c>
      <c r="M124" s="1">
        <v>68</v>
      </c>
      <c r="N124" s="1">
        <v>213</v>
      </c>
      <c r="O124" s="1">
        <v>18</v>
      </c>
      <c r="P124" s="12">
        <v>21.265060240964001</v>
      </c>
      <c r="Q124" s="31">
        <v>19.509703694555999</v>
      </c>
    </row>
    <row r="125" spans="4:17" x14ac:dyDescent="0.2">
      <c r="D125" s="102"/>
      <c r="E125" s="5" t="s">
        <v>36</v>
      </c>
      <c r="F125" s="6"/>
      <c r="G125" s="7">
        <v>194</v>
      </c>
      <c r="H125" s="10">
        <v>23</v>
      </c>
      <c r="I125" s="1">
        <v>6</v>
      </c>
      <c r="J125" s="1">
        <v>5</v>
      </c>
      <c r="K125" s="1">
        <v>8</v>
      </c>
      <c r="L125" s="1">
        <v>8</v>
      </c>
      <c r="M125" s="1">
        <v>28</v>
      </c>
      <c r="N125" s="1">
        <v>100</v>
      </c>
      <c r="O125" s="1">
        <v>16</v>
      </c>
      <c r="P125" s="12">
        <v>22.6</v>
      </c>
      <c r="Q125" s="31">
        <v>20.548479262466</v>
      </c>
    </row>
    <row r="126" spans="4:17" x14ac:dyDescent="0.2">
      <c r="D126" s="102"/>
      <c r="E126" s="5" t="s">
        <v>37</v>
      </c>
      <c r="F126" s="6"/>
      <c r="G126" s="7">
        <v>647</v>
      </c>
      <c r="H126" s="10">
        <v>65</v>
      </c>
      <c r="I126" s="1">
        <v>35</v>
      </c>
      <c r="J126" s="1">
        <v>17</v>
      </c>
      <c r="K126" s="1">
        <v>10</v>
      </c>
      <c r="L126" s="1">
        <v>21</v>
      </c>
      <c r="M126" s="1">
        <v>120</v>
      </c>
      <c r="N126" s="1">
        <v>366</v>
      </c>
      <c r="O126" s="1">
        <v>13</v>
      </c>
      <c r="P126" s="12">
        <v>19.831081081080999</v>
      </c>
      <c r="Q126" s="31">
        <v>19.016489471094001</v>
      </c>
    </row>
    <row r="127" spans="4:17" x14ac:dyDescent="0.2">
      <c r="D127" s="102"/>
      <c r="E127" s="5" t="s">
        <v>38</v>
      </c>
      <c r="F127" s="6"/>
      <c r="G127" s="7">
        <v>60</v>
      </c>
      <c r="H127" s="10">
        <v>10</v>
      </c>
      <c r="I127" s="1">
        <v>2</v>
      </c>
      <c r="J127" s="1">
        <v>0</v>
      </c>
      <c r="K127" s="1">
        <v>0</v>
      </c>
      <c r="L127" s="1">
        <v>3</v>
      </c>
      <c r="M127" s="1">
        <v>7</v>
      </c>
      <c r="N127" s="1">
        <v>35</v>
      </c>
      <c r="O127" s="1">
        <v>3</v>
      </c>
      <c r="P127" s="12">
        <v>17.333333333333002</v>
      </c>
      <c r="Q127" s="31">
        <v>21.592179654269</v>
      </c>
    </row>
    <row r="128" spans="4:17" x14ac:dyDescent="0.2">
      <c r="D128" s="101" t="s">
        <v>39</v>
      </c>
      <c r="E128" s="26" t="s">
        <v>40</v>
      </c>
      <c r="F128" s="25"/>
      <c r="G128" s="28">
        <v>1920</v>
      </c>
      <c r="H128" s="30">
        <v>174</v>
      </c>
      <c r="I128" s="3">
        <v>111</v>
      </c>
      <c r="J128" s="3">
        <v>67</v>
      </c>
      <c r="K128" s="3">
        <v>56</v>
      </c>
      <c r="L128" s="3">
        <v>73</v>
      </c>
      <c r="M128" s="3">
        <v>388</v>
      </c>
      <c r="N128" s="3">
        <v>1004</v>
      </c>
      <c r="O128" s="3">
        <v>47</v>
      </c>
      <c r="P128" s="19">
        <v>22.515592515592999</v>
      </c>
      <c r="Q128" s="56">
        <v>19.331667655354</v>
      </c>
    </row>
    <row r="129" spans="2:17" x14ac:dyDescent="0.2">
      <c r="D129" s="102"/>
      <c r="E129" s="5" t="s">
        <v>41</v>
      </c>
      <c r="F129" s="6"/>
      <c r="G129" s="7">
        <v>1999</v>
      </c>
      <c r="H129" s="10">
        <v>205</v>
      </c>
      <c r="I129" s="1">
        <v>100</v>
      </c>
      <c r="J129" s="1">
        <v>45</v>
      </c>
      <c r="K129" s="1">
        <v>66</v>
      </c>
      <c r="L129" s="1">
        <v>96</v>
      </c>
      <c r="M129" s="1">
        <v>328</v>
      </c>
      <c r="N129" s="1">
        <v>1094</v>
      </c>
      <c r="O129" s="1">
        <v>65</v>
      </c>
      <c r="P129" s="12">
        <v>23.53515625</v>
      </c>
      <c r="Q129" s="31">
        <v>20.886194939195999</v>
      </c>
    </row>
    <row r="130" spans="2:17" x14ac:dyDescent="0.2">
      <c r="D130" s="102"/>
      <c r="E130" s="5" t="s">
        <v>42</v>
      </c>
      <c r="F130" s="6"/>
      <c r="G130" s="7">
        <v>1565</v>
      </c>
      <c r="H130" s="10">
        <v>132</v>
      </c>
      <c r="I130" s="1">
        <v>93</v>
      </c>
      <c r="J130" s="1">
        <v>48</v>
      </c>
      <c r="K130" s="1">
        <v>47</v>
      </c>
      <c r="L130" s="1">
        <v>77</v>
      </c>
      <c r="M130" s="1">
        <v>250</v>
      </c>
      <c r="N130" s="1">
        <v>868</v>
      </c>
      <c r="O130" s="1">
        <v>50</v>
      </c>
      <c r="P130" s="12">
        <v>24.571788413098002</v>
      </c>
      <c r="Q130" s="31">
        <v>20.505402865480001</v>
      </c>
    </row>
    <row r="131" spans="2:17" x14ac:dyDescent="0.2">
      <c r="D131" s="102"/>
      <c r="E131" s="5" t="s">
        <v>43</v>
      </c>
      <c r="F131" s="6"/>
      <c r="G131" s="7">
        <v>464</v>
      </c>
      <c r="H131" s="10">
        <v>53</v>
      </c>
      <c r="I131" s="1">
        <v>20</v>
      </c>
      <c r="J131" s="1">
        <v>13</v>
      </c>
      <c r="K131" s="1">
        <v>11</v>
      </c>
      <c r="L131" s="1">
        <v>19</v>
      </c>
      <c r="M131" s="1">
        <v>94</v>
      </c>
      <c r="N131" s="1">
        <v>234</v>
      </c>
      <c r="O131" s="1">
        <v>20</v>
      </c>
      <c r="P131" s="12">
        <v>21.293103448276</v>
      </c>
      <c r="Q131" s="31">
        <v>20.204991377763999</v>
      </c>
    </row>
    <row r="132" spans="2:17" x14ac:dyDescent="0.2">
      <c r="D132" s="103"/>
      <c r="E132" s="50" t="s">
        <v>44</v>
      </c>
      <c r="F132" s="53"/>
      <c r="G132" s="49">
        <v>545</v>
      </c>
      <c r="H132" s="62">
        <v>46</v>
      </c>
      <c r="I132" s="22">
        <v>23</v>
      </c>
      <c r="J132" s="22">
        <v>19</v>
      </c>
      <c r="K132" s="22">
        <v>16</v>
      </c>
      <c r="L132" s="22">
        <v>23</v>
      </c>
      <c r="M132" s="22">
        <v>104</v>
      </c>
      <c r="N132" s="22">
        <v>298</v>
      </c>
      <c r="O132" s="22">
        <v>16</v>
      </c>
      <c r="P132" s="23">
        <v>24.173228346457002</v>
      </c>
      <c r="Q132" s="64">
        <v>20.310229565686001</v>
      </c>
    </row>
    <row r="134" spans="2:17" x14ac:dyDescent="0.2">
      <c r="B134" s="34" t="str">
        <f xml:space="preserve"> HYPERLINK("#'目次'!B12", "[6]")</f>
        <v>[6]</v>
      </c>
      <c r="C134" s="27" t="s">
        <v>98</v>
      </c>
    </row>
    <row r="135" spans="2:17" x14ac:dyDescent="0.2">
      <c r="C135" s="84" t="s">
        <v>51</v>
      </c>
    </row>
    <row r="137" spans="2:17" x14ac:dyDescent="0.2">
      <c r="C137" s="27" t="s">
        <v>13</v>
      </c>
    </row>
    <row r="138" spans="2:17" ht="48" x14ac:dyDescent="0.2">
      <c r="D138" s="97"/>
      <c r="E138" s="98"/>
      <c r="F138" s="98"/>
      <c r="G138" s="38" t="s">
        <v>14</v>
      </c>
      <c r="H138" s="36" t="s">
        <v>99</v>
      </c>
      <c r="I138" s="4" t="s">
        <v>100</v>
      </c>
      <c r="J138" s="4" t="s">
        <v>101</v>
      </c>
      <c r="K138" s="4" t="s">
        <v>102</v>
      </c>
      <c r="L138" s="4" t="s">
        <v>103</v>
      </c>
      <c r="M138" s="4" t="s">
        <v>104</v>
      </c>
      <c r="N138" s="4" t="s">
        <v>22</v>
      </c>
      <c r="O138" s="4" t="s">
        <v>105</v>
      </c>
      <c r="P138" s="35" t="s">
        <v>24</v>
      </c>
    </row>
    <row r="139" spans="2:17" x14ac:dyDescent="0.2">
      <c r="D139" s="99"/>
      <c r="E139" s="100"/>
      <c r="F139" s="100"/>
      <c r="G139" s="40"/>
      <c r="H139" s="42"/>
      <c r="I139" s="8"/>
      <c r="J139" s="8"/>
      <c r="K139" s="8"/>
      <c r="L139" s="8"/>
      <c r="M139" s="8"/>
      <c r="N139" s="8"/>
      <c r="O139" s="8"/>
      <c r="P139" s="39"/>
    </row>
    <row r="140" spans="2:17" x14ac:dyDescent="0.2">
      <c r="D140" s="48"/>
      <c r="E140" s="47" t="s">
        <v>14</v>
      </c>
      <c r="F140" s="51"/>
      <c r="G140" s="37">
        <v>6493</v>
      </c>
      <c r="H140" s="16">
        <v>4453</v>
      </c>
      <c r="I140" s="16">
        <v>1810</v>
      </c>
      <c r="J140" s="16">
        <v>573</v>
      </c>
      <c r="K140" s="16">
        <v>1607</v>
      </c>
      <c r="L140" s="16">
        <v>2456</v>
      </c>
      <c r="M140" s="16">
        <v>244</v>
      </c>
      <c r="N140" s="16">
        <v>92</v>
      </c>
      <c r="O140" s="16">
        <v>843</v>
      </c>
      <c r="P140" s="57">
        <v>43</v>
      </c>
    </row>
    <row r="141" spans="2:17" x14ac:dyDescent="0.2">
      <c r="D141" s="101" t="s">
        <v>25</v>
      </c>
      <c r="E141" s="26" t="s">
        <v>26</v>
      </c>
      <c r="F141" s="25"/>
      <c r="G141" s="28">
        <v>285</v>
      </c>
      <c r="H141" s="30">
        <v>186</v>
      </c>
      <c r="I141" s="3">
        <v>73</v>
      </c>
      <c r="J141" s="3">
        <v>15</v>
      </c>
      <c r="K141" s="3">
        <v>72</v>
      </c>
      <c r="L141" s="3">
        <v>96</v>
      </c>
      <c r="M141" s="3">
        <v>6</v>
      </c>
      <c r="N141" s="3">
        <v>4</v>
      </c>
      <c r="O141" s="3">
        <v>41</v>
      </c>
      <c r="P141" s="32">
        <v>2</v>
      </c>
    </row>
    <row r="142" spans="2:17" x14ac:dyDescent="0.2">
      <c r="D142" s="102"/>
      <c r="E142" s="5" t="s">
        <v>27</v>
      </c>
      <c r="F142" s="6"/>
      <c r="G142" s="7">
        <v>470</v>
      </c>
      <c r="H142" s="10">
        <v>295</v>
      </c>
      <c r="I142" s="1">
        <v>124</v>
      </c>
      <c r="J142" s="1">
        <v>47</v>
      </c>
      <c r="K142" s="1">
        <v>134</v>
      </c>
      <c r="L142" s="1">
        <v>174</v>
      </c>
      <c r="M142" s="1">
        <v>22</v>
      </c>
      <c r="N142" s="1">
        <v>5</v>
      </c>
      <c r="O142" s="1">
        <v>71</v>
      </c>
      <c r="P142" s="17">
        <v>2</v>
      </c>
    </row>
    <row r="143" spans="2:17" x14ac:dyDescent="0.2">
      <c r="D143" s="102"/>
      <c r="E143" s="5" t="s">
        <v>28</v>
      </c>
      <c r="F143" s="6"/>
      <c r="G143" s="7">
        <v>1448</v>
      </c>
      <c r="H143" s="10">
        <v>1022</v>
      </c>
      <c r="I143" s="1">
        <v>415</v>
      </c>
      <c r="J143" s="1">
        <v>127</v>
      </c>
      <c r="K143" s="1">
        <v>370</v>
      </c>
      <c r="L143" s="1">
        <v>602</v>
      </c>
      <c r="M143" s="1">
        <v>63</v>
      </c>
      <c r="N143" s="1">
        <v>31</v>
      </c>
      <c r="O143" s="1">
        <v>151</v>
      </c>
      <c r="P143" s="17">
        <v>8</v>
      </c>
    </row>
    <row r="144" spans="2:17" x14ac:dyDescent="0.2">
      <c r="D144" s="102"/>
      <c r="E144" s="5" t="s">
        <v>29</v>
      </c>
      <c r="F144" s="6"/>
      <c r="G144" s="7">
        <v>782</v>
      </c>
      <c r="H144" s="10">
        <v>549</v>
      </c>
      <c r="I144" s="1">
        <v>224</v>
      </c>
      <c r="J144" s="1">
        <v>96</v>
      </c>
      <c r="K144" s="1">
        <v>209</v>
      </c>
      <c r="L144" s="1">
        <v>346</v>
      </c>
      <c r="M144" s="1">
        <v>28</v>
      </c>
      <c r="N144" s="1">
        <v>11</v>
      </c>
      <c r="O144" s="1">
        <v>91</v>
      </c>
      <c r="P144" s="17">
        <v>2</v>
      </c>
    </row>
    <row r="145" spans="2:16" x14ac:dyDescent="0.2">
      <c r="D145" s="102"/>
      <c r="E145" s="5" t="s">
        <v>30</v>
      </c>
      <c r="F145" s="6"/>
      <c r="G145" s="7">
        <v>263</v>
      </c>
      <c r="H145" s="10">
        <v>189</v>
      </c>
      <c r="I145" s="1">
        <v>65</v>
      </c>
      <c r="J145" s="1">
        <v>23</v>
      </c>
      <c r="K145" s="1">
        <v>66</v>
      </c>
      <c r="L145" s="1">
        <v>108</v>
      </c>
      <c r="M145" s="1">
        <v>17</v>
      </c>
      <c r="N145" s="1">
        <v>4</v>
      </c>
      <c r="O145" s="1">
        <v>21</v>
      </c>
      <c r="P145" s="17">
        <v>6</v>
      </c>
    </row>
    <row r="146" spans="2:16" x14ac:dyDescent="0.2">
      <c r="D146" s="102"/>
      <c r="E146" s="5" t="s">
        <v>31</v>
      </c>
      <c r="F146" s="6"/>
      <c r="G146" s="7">
        <v>135</v>
      </c>
      <c r="H146" s="10">
        <v>101</v>
      </c>
      <c r="I146" s="1">
        <v>42</v>
      </c>
      <c r="J146" s="1">
        <v>14</v>
      </c>
      <c r="K146" s="1">
        <v>33</v>
      </c>
      <c r="L146" s="1">
        <v>51</v>
      </c>
      <c r="M146" s="1">
        <v>4</v>
      </c>
      <c r="N146" s="1">
        <v>2</v>
      </c>
      <c r="O146" s="1">
        <v>16</v>
      </c>
      <c r="P146" s="17">
        <v>0</v>
      </c>
    </row>
    <row r="147" spans="2:16" x14ac:dyDescent="0.2">
      <c r="D147" s="102"/>
      <c r="E147" s="5" t="s">
        <v>32</v>
      </c>
      <c r="F147" s="6"/>
      <c r="G147" s="7">
        <v>754</v>
      </c>
      <c r="H147" s="10">
        <v>553</v>
      </c>
      <c r="I147" s="1">
        <v>238</v>
      </c>
      <c r="J147" s="1">
        <v>73</v>
      </c>
      <c r="K147" s="1">
        <v>194</v>
      </c>
      <c r="L147" s="1">
        <v>289</v>
      </c>
      <c r="M147" s="1">
        <v>31</v>
      </c>
      <c r="N147" s="1">
        <v>10</v>
      </c>
      <c r="O147" s="1">
        <v>94</v>
      </c>
      <c r="P147" s="17">
        <v>4</v>
      </c>
    </row>
    <row r="148" spans="2:16" x14ac:dyDescent="0.2">
      <c r="D148" s="102"/>
      <c r="E148" s="5" t="s">
        <v>33</v>
      </c>
      <c r="F148" s="6"/>
      <c r="G148" s="7">
        <v>632</v>
      </c>
      <c r="H148" s="10">
        <v>426</v>
      </c>
      <c r="I148" s="1">
        <v>159</v>
      </c>
      <c r="J148" s="1">
        <v>44</v>
      </c>
      <c r="K148" s="1">
        <v>124</v>
      </c>
      <c r="L148" s="1">
        <v>192</v>
      </c>
      <c r="M148" s="1">
        <v>23</v>
      </c>
      <c r="N148" s="1">
        <v>8</v>
      </c>
      <c r="O148" s="1">
        <v>82</v>
      </c>
      <c r="P148" s="17">
        <v>2</v>
      </c>
    </row>
    <row r="149" spans="2:16" x14ac:dyDescent="0.2">
      <c r="D149" s="102"/>
      <c r="E149" s="5" t="s">
        <v>34</v>
      </c>
      <c r="F149" s="6"/>
      <c r="G149" s="7">
        <v>441</v>
      </c>
      <c r="H149" s="10">
        <v>305</v>
      </c>
      <c r="I149" s="1">
        <v>128</v>
      </c>
      <c r="J149" s="1">
        <v>38</v>
      </c>
      <c r="K149" s="1">
        <v>111</v>
      </c>
      <c r="L149" s="1">
        <v>162</v>
      </c>
      <c r="M149" s="1">
        <v>14</v>
      </c>
      <c r="N149" s="1">
        <v>2</v>
      </c>
      <c r="O149" s="1">
        <v>48</v>
      </c>
      <c r="P149" s="17">
        <v>3</v>
      </c>
    </row>
    <row r="150" spans="2:16" x14ac:dyDescent="0.2">
      <c r="D150" s="102"/>
      <c r="E150" s="5" t="s">
        <v>35</v>
      </c>
      <c r="F150" s="6"/>
      <c r="G150" s="7">
        <v>382</v>
      </c>
      <c r="H150" s="10">
        <v>264</v>
      </c>
      <c r="I150" s="1">
        <v>105</v>
      </c>
      <c r="J150" s="1">
        <v>32</v>
      </c>
      <c r="K150" s="1">
        <v>99</v>
      </c>
      <c r="L150" s="1">
        <v>139</v>
      </c>
      <c r="M150" s="1">
        <v>7</v>
      </c>
      <c r="N150" s="1">
        <v>3</v>
      </c>
      <c r="O150" s="1">
        <v>57</v>
      </c>
      <c r="P150" s="17">
        <v>4</v>
      </c>
    </row>
    <row r="151" spans="2:16" x14ac:dyDescent="0.2">
      <c r="D151" s="102"/>
      <c r="E151" s="5" t="s">
        <v>36</v>
      </c>
      <c r="F151" s="6"/>
      <c r="G151" s="7">
        <v>194</v>
      </c>
      <c r="H151" s="10">
        <v>111</v>
      </c>
      <c r="I151" s="1">
        <v>46</v>
      </c>
      <c r="J151" s="1">
        <v>8</v>
      </c>
      <c r="K151" s="1">
        <v>41</v>
      </c>
      <c r="L151" s="1">
        <v>53</v>
      </c>
      <c r="M151" s="1">
        <v>6</v>
      </c>
      <c r="N151" s="1">
        <v>4</v>
      </c>
      <c r="O151" s="1">
        <v>48</v>
      </c>
      <c r="P151" s="17">
        <v>5</v>
      </c>
    </row>
    <row r="152" spans="2:16" x14ac:dyDescent="0.2">
      <c r="D152" s="102"/>
      <c r="E152" s="5" t="s">
        <v>37</v>
      </c>
      <c r="F152" s="6"/>
      <c r="G152" s="7">
        <v>647</v>
      </c>
      <c r="H152" s="10">
        <v>418</v>
      </c>
      <c r="I152" s="1">
        <v>173</v>
      </c>
      <c r="J152" s="1">
        <v>50</v>
      </c>
      <c r="K152" s="1">
        <v>139</v>
      </c>
      <c r="L152" s="1">
        <v>220</v>
      </c>
      <c r="M152" s="1">
        <v>21</v>
      </c>
      <c r="N152" s="1">
        <v>7</v>
      </c>
      <c r="O152" s="1">
        <v>114</v>
      </c>
      <c r="P152" s="17">
        <v>5</v>
      </c>
    </row>
    <row r="153" spans="2:16" x14ac:dyDescent="0.2">
      <c r="D153" s="102"/>
      <c r="E153" s="5" t="s">
        <v>38</v>
      </c>
      <c r="F153" s="6"/>
      <c r="G153" s="7">
        <v>60</v>
      </c>
      <c r="H153" s="10">
        <v>34</v>
      </c>
      <c r="I153" s="1">
        <v>18</v>
      </c>
      <c r="J153" s="1">
        <v>6</v>
      </c>
      <c r="K153" s="1">
        <v>15</v>
      </c>
      <c r="L153" s="1">
        <v>24</v>
      </c>
      <c r="M153" s="1">
        <v>2</v>
      </c>
      <c r="N153" s="1">
        <v>1</v>
      </c>
      <c r="O153" s="1">
        <v>9</v>
      </c>
      <c r="P153" s="17">
        <v>0</v>
      </c>
    </row>
    <row r="154" spans="2:16" x14ac:dyDescent="0.2">
      <c r="D154" s="101" t="s">
        <v>39</v>
      </c>
      <c r="E154" s="26" t="s">
        <v>40</v>
      </c>
      <c r="F154" s="25"/>
      <c r="G154" s="28">
        <v>1920</v>
      </c>
      <c r="H154" s="30">
        <v>1342</v>
      </c>
      <c r="I154" s="3">
        <v>553</v>
      </c>
      <c r="J154" s="3">
        <v>196</v>
      </c>
      <c r="K154" s="3">
        <v>500</v>
      </c>
      <c r="L154" s="3">
        <v>773</v>
      </c>
      <c r="M154" s="3">
        <v>71</v>
      </c>
      <c r="N154" s="3">
        <v>20</v>
      </c>
      <c r="O154" s="3">
        <v>231</v>
      </c>
      <c r="P154" s="32">
        <v>7</v>
      </c>
    </row>
    <row r="155" spans="2:16" x14ac:dyDescent="0.2">
      <c r="D155" s="102"/>
      <c r="E155" s="5" t="s">
        <v>41</v>
      </c>
      <c r="F155" s="6"/>
      <c r="G155" s="7">
        <v>1999</v>
      </c>
      <c r="H155" s="10">
        <v>1380</v>
      </c>
      <c r="I155" s="1">
        <v>565</v>
      </c>
      <c r="J155" s="1">
        <v>178</v>
      </c>
      <c r="K155" s="1">
        <v>524</v>
      </c>
      <c r="L155" s="1">
        <v>762</v>
      </c>
      <c r="M155" s="1">
        <v>78</v>
      </c>
      <c r="N155" s="1">
        <v>30</v>
      </c>
      <c r="O155" s="1">
        <v>258</v>
      </c>
      <c r="P155" s="17">
        <v>13</v>
      </c>
    </row>
    <row r="156" spans="2:16" x14ac:dyDescent="0.2">
      <c r="D156" s="102"/>
      <c r="E156" s="5" t="s">
        <v>42</v>
      </c>
      <c r="F156" s="6"/>
      <c r="G156" s="7">
        <v>1565</v>
      </c>
      <c r="H156" s="10">
        <v>1078</v>
      </c>
      <c r="I156" s="1">
        <v>424</v>
      </c>
      <c r="J156" s="1">
        <v>130</v>
      </c>
      <c r="K156" s="1">
        <v>384</v>
      </c>
      <c r="L156" s="1">
        <v>573</v>
      </c>
      <c r="M156" s="1">
        <v>71</v>
      </c>
      <c r="N156" s="1">
        <v>26</v>
      </c>
      <c r="O156" s="1">
        <v>184</v>
      </c>
      <c r="P156" s="17">
        <v>12</v>
      </c>
    </row>
    <row r="157" spans="2:16" x14ac:dyDescent="0.2">
      <c r="D157" s="102"/>
      <c r="E157" s="5" t="s">
        <v>43</v>
      </c>
      <c r="F157" s="6"/>
      <c r="G157" s="7">
        <v>464</v>
      </c>
      <c r="H157" s="10">
        <v>295</v>
      </c>
      <c r="I157" s="1">
        <v>131</v>
      </c>
      <c r="J157" s="1">
        <v>34</v>
      </c>
      <c r="K157" s="1">
        <v>96</v>
      </c>
      <c r="L157" s="1">
        <v>157</v>
      </c>
      <c r="M157" s="1">
        <v>15</v>
      </c>
      <c r="N157" s="1">
        <v>9</v>
      </c>
      <c r="O157" s="1">
        <v>73</v>
      </c>
      <c r="P157" s="17">
        <v>7</v>
      </c>
    </row>
    <row r="158" spans="2:16" x14ac:dyDescent="0.2">
      <c r="D158" s="103"/>
      <c r="E158" s="50" t="s">
        <v>44</v>
      </c>
      <c r="F158" s="53"/>
      <c r="G158" s="49">
        <v>545</v>
      </c>
      <c r="H158" s="62">
        <v>358</v>
      </c>
      <c r="I158" s="22">
        <v>137</v>
      </c>
      <c r="J158" s="22">
        <v>35</v>
      </c>
      <c r="K158" s="22">
        <v>103</v>
      </c>
      <c r="L158" s="22">
        <v>191</v>
      </c>
      <c r="M158" s="22">
        <v>9</v>
      </c>
      <c r="N158" s="22">
        <v>7</v>
      </c>
      <c r="O158" s="22">
        <v>97</v>
      </c>
      <c r="P158" s="68">
        <v>4</v>
      </c>
    </row>
    <row r="160" spans="2:16" x14ac:dyDescent="0.2">
      <c r="B160" s="34" t="str">
        <f xml:space="preserve"> HYPERLINK("#'目次'!B13", "[7]")</f>
        <v>[7]</v>
      </c>
      <c r="C160" s="27" t="s">
        <v>108</v>
      </c>
    </row>
    <row r="161" spans="3:17" x14ac:dyDescent="0.2">
      <c r="C161" s="84" t="s">
        <v>51</v>
      </c>
    </row>
    <row r="163" spans="3:17" x14ac:dyDescent="0.2">
      <c r="C163" s="27" t="s">
        <v>13</v>
      </c>
    </row>
    <row r="164" spans="3:17" ht="36" x14ac:dyDescent="0.2">
      <c r="D164" s="97"/>
      <c r="E164" s="98"/>
      <c r="F164" s="98"/>
      <c r="G164" s="38" t="s">
        <v>14</v>
      </c>
      <c r="H164" s="36" t="s">
        <v>109</v>
      </c>
      <c r="I164" s="4" t="s">
        <v>110</v>
      </c>
      <c r="J164" s="4" t="s">
        <v>111</v>
      </c>
      <c r="K164" s="4" t="s">
        <v>112</v>
      </c>
      <c r="L164" s="4" t="s">
        <v>113</v>
      </c>
      <c r="M164" s="4" t="s">
        <v>114</v>
      </c>
      <c r="N164" s="4" t="s">
        <v>115</v>
      </c>
      <c r="O164" s="4" t="s">
        <v>22</v>
      </c>
      <c r="P164" s="4" t="s">
        <v>116</v>
      </c>
      <c r="Q164" s="35" t="s">
        <v>24</v>
      </c>
    </row>
    <row r="165" spans="3:17" x14ac:dyDescent="0.2">
      <c r="D165" s="99"/>
      <c r="E165" s="100"/>
      <c r="F165" s="100"/>
      <c r="G165" s="40"/>
      <c r="H165" s="42"/>
      <c r="I165" s="8"/>
      <c r="J165" s="8"/>
      <c r="K165" s="8"/>
      <c r="L165" s="8"/>
      <c r="M165" s="8"/>
      <c r="N165" s="8"/>
      <c r="O165" s="8"/>
      <c r="P165" s="8"/>
      <c r="Q165" s="39"/>
    </row>
    <row r="166" spans="3:17" x14ac:dyDescent="0.2">
      <c r="D166" s="48"/>
      <c r="E166" s="47" t="s">
        <v>14</v>
      </c>
      <c r="F166" s="51"/>
      <c r="G166" s="37">
        <v>6493</v>
      </c>
      <c r="H166" s="16">
        <v>1540</v>
      </c>
      <c r="I166" s="16">
        <v>2995</v>
      </c>
      <c r="J166" s="16">
        <v>2473</v>
      </c>
      <c r="K166" s="16">
        <v>705</v>
      </c>
      <c r="L166" s="16">
        <v>385</v>
      </c>
      <c r="M166" s="16">
        <v>677</v>
      </c>
      <c r="N166" s="16">
        <v>591</v>
      </c>
      <c r="O166" s="16">
        <v>22</v>
      </c>
      <c r="P166" s="16">
        <v>1529</v>
      </c>
      <c r="Q166" s="57">
        <v>51</v>
      </c>
    </row>
    <row r="167" spans="3:17" x14ac:dyDescent="0.2">
      <c r="D167" s="101" t="s">
        <v>25</v>
      </c>
      <c r="E167" s="26" t="s">
        <v>26</v>
      </c>
      <c r="F167" s="25"/>
      <c r="G167" s="28">
        <v>285</v>
      </c>
      <c r="H167" s="30">
        <v>53</v>
      </c>
      <c r="I167" s="3">
        <v>138</v>
      </c>
      <c r="J167" s="3">
        <v>103</v>
      </c>
      <c r="K167" s="3">
        <v>25</v>
      </c>
      <c r="L167" s="3">
        <v>17</v>
      </c>
      <c r="M167" s="3">
        <v>26</v>
      </c>
      <c r="N167" s="3">
        <v>10</v>
      </c>
      <c r="O167" s="3">
        <v>0</v>
      </c>
      <c r="P167" s="3">
        <v>77</v>
      </c>
      <c r="Q167" s="32">
        <v>4</v>
      </c>
    </row>
    <row r="168" spans="3:17" x14ac:dyDescent="0.2">
      <c r="D168" s="102"/>
      <c r="E168" s="5" t="s">
        <v>27</v>
      </c>
      <c r="F168" s="6"/>
      <c r="G168" s="7">
        <v>470</v>
      </c>
      <c r="H168" s="10">
        <v>70</v>
      </c>
      <c r="I168" s="1">
        <v>203</v>
      </c>
      <c r="J168" s="1">
        <v>194</v>
      </c>
      <c r="K168" s="1">
        <v>34</v>
      </c>
      <c r="L168" s="1">
        <v>24</v>
      </c>
      <c r="M168" s="1">
        <v>41</v>
      </c>
      <c r="N168" s="1">
        <v>43</v>
      </c>
      <c r="O168" s="1">
        <v>2</v>
      </c>
      <c r="P168" s="1">
        <v>128</v>
      </c>
      <c r="Q168" s="17">
        <v>2</v>
      </c>
    </row>
    <row r="169" spans="3:17" x14ac:dyDescent="0.2">
      <c r="D169" s="102"/>
      <c r="E169" s="5" t="s">
        <v>28</v>
      </c>
      <c r="F169" s="6"/>
      <c r="G169" s="7">
        <v>1448</v>
      </c>
      <c r="H169" s="10">
        <v>382</v>
      </c>
      <c r="I169" s="1">
        <v>653</v>
      </c>
      <c r="J169" s="1">
        <v>568</v>
      </c>
      <c r="K169" s="1">
        <v>165</v>
      </c>
      <c r="L169" s="1">
        <v>89</v>
      </c>
      <c r="M169" s="1">
        <v>157</v>
      </c>
      <c r="N169" s="1">
        <v>152</v>
      </c>
      <c r="O169" s="1">
        <v>7</v>
      </c>
      <c r="P169" s="1">
        <v>321</v>
      </c>
      <c r="Q169" s="17">
        <v>13</v>
      </c>
    </row>
    <row r="170" spans="3:17" x14ac:dyDescent="0.2">
      <c r="D170" s="102"/>
      <c r="E170" s="5" t="s">
        <v>29</v>
      </c>
      <c r="F170" s="6"/>
      <c r="G170" s="7">
        <v>782</v>
      </c>
      <c r="H170" s="10">
        <v>203</v>
      </c>
      <c r="I170" s="1">
        <v>381</v>
      </c>
      <c r="J170" s="1">
        <v>324</v>
      </c>
      <c r="K170" s="1">
        <v>119</v>
      </c>
      <c r="L170" s="1">
        <v>65</v>
      </c>
      <c r="M170" s="1">
        <v>99</v>
      </c>
      <c r="N170" s="1">
        <v>101</v>
      </c>
      <c r="O170" s="1">
        <v>5</v>
      </c>
      <c r="P170" s="1">
        <v>163</v>
      </c>
      <c r="Q170" s="17">
        <v>5</v>
      </c>
    </row>
    <row r="171" spans="3:17" x14ac:dyDescent="0.2">
      <c r="D171" s="102"/>
      <c r="E171" s="5" t="s">
        <v>30</v>
      </c>
      <c r="F171" s="6"/>
      <c r="G171" s="7">
        <v>263</v>
      </c>
      <c r="H171" s="10">
        <v>58</v>
      </c>
      <c r="I171" s="1">
        <v>128</v>
      </c>
      <c r="J171" s="1">
        <v>96</v>
      </c>
      <c r="K171" s="1">
        <v>25</v>
      </c>
      <c r="L171" s="1">
        <v>17</v>
      </c>
      <c r="M171" s="1">
        <v>30</v>
      </c>
      <c r="N171" s="1">
        <v>35</v>
      </c>
      <c r="O171" s="1">
        <v>1</v>
      </c>
      <c r="P171" s="1">
        <v>54</v>
      </c>
      <c r="Q171" s="17">
        <v>5</v>
      </c>
    </row>
    <row r="172" spans="3:17" x14ac:dyDescent="0.2">
      <c r="D172" s="102"/>
      <c r="E172" s="5" t="s">
        <v>31</v>
      </c>
      <c r="F172" s="6"/>
      <c r="G172" s="7">
        <v>135</v>
      </c>
      <c r="H172" s="10">
        <v>36</v>
      </c>
      <c r="I172" s="1">
        <v>58</v>
      </c>
      <c r="J172" s="1">
        <v>47</v>
      </c>
      <c r="K172" s="1">
        <v>13</v>
      </c>
      <c r="L172" s="1">
        <v>4</v>
      </c>
      <c r="M172" s="1">
        <v>24</v>
      </c>
      <c r="N172" s="1">
        <v>10</v>
      </c>
      <c r="O172" s="1">
        <v>0</v>
      </c>
      <c r="P172" s="1">
        <v>31</v>
      </c>
      <c r="Q172" s="17">
        <v>0</v>
      </c>
    </row>
    <row r="173" spans="3:17" x14ac:dyDescent="0.2">
      <c r="D173" s="102"/>
      <c r="E173" s="5" t="s">
        <v>32</v>
      </c>
      <c r="F173" s="6"/>
      <c r="G173" s="7">
        <v>754</v>
      </c>
      <c r="H173" s="10">
        <v>189</v>
      </c>
      <c r="I173" s="1">
        <v>348</v>
      </c>
      <c r="J173" s="1">
        <v>286</v>
      </c>
      <c r="K173" s="1">
        <v>97</v>
      </c>
      <c r="L173" s="1">
        <v>43</v>
      </c>
      <c r="M173" s="1">
        <v>74</v>
      </c>
      <c r="N173" s="1">
        <v>58</v>
      </c>
      <c r="O173" s="1">
        <v>1</v>
      </c>
      <c r="P173" s="1">
        <v>179</v>
      </c>
      <c r="Q173" s="17">
        <v>4</v>
      </c>
    </row>
    <row r="174" spans="3:17" x14ac:dyDescent="0.2">
      <c r="D174" s="102"/>
      <c r="E174" s="5" t="s">
        <v>33</v>
      </c>
      <c r="F174" s="6"/>
      <c r="G174" s="7">
        <v>632</v>
      </c>
      <c r="H174" s="10">
        <v>161</v>
      </c>
      <c r="I174" s="1">
        <v>287</v>
      </c>
      <c r="J174" s="1">
        <v>233</v>
      </c>
      <c r="K174" s="1">
        <v>70</v>
      </c>
      <c r="L174" s="1">
        <v>36</v>
      </c>
      <c r="M174" s="1">
        <v>54</v>
      </c>
      <c r="N174" s="1">
        <v>45</v>
      </c>
      <c r="O174" s="1">
        <v>0</v>
      </c>
      <c r="P174" s="1">
        <v>148</v>
      </c>
      <c r="Q174" s="17">
        <v>2</v>
      </c>
    </row>
    <row r="175" spans="3:17" x14ac:dyDescent="0.2">
      <c r="D175" s="102"/>
      <c r="E175" s="5" t="s">
        <v>34</v>
      </c>
      <c r="F175" s="6"/>
      <c r="G175" s="7">
        <v>441</v>
      </c>
      <c r="H175" s="10">
        <v>124</v>
      </c>
      <c r="I175" s="1">
        <v>194</v>
      </c>
      <c r="J175" s="1">
        <v>197</v>
      </c>
      <c r="K175" s="1">
        <v>40</v>
      </c>
      <c r="L175" s="1">
        <v>26</v>
      </c>
      <c r="M175" s="1">
        <v>31</v>
      </c>
      <c r="N175" s="1">
        <v>43</v>
      </c>
      <c r="O175" s="1">
        <v>2</v>
      </c>
      <c r="P175" s="1">
        <v>94</v>
      </c>
      <c r="Q175" s="17">
        <v>3</v>
      </c>
    </row>
    <row r="176" spans="3:17" x14ac:dyDescent="0.2">
      <c r="D176" s="102"/>
      <c r="E176" s="5" t="s">
        <v>35</v>
      </c>
      <c r="F176" s="6"/>
      <c r="G176" s="7">
        <v>382</v>
      </c>
      <c r="H176" s="10">
        <v>84</v>
      </c>
      <c r="I176" s="1">
        <v>182</v>
      </c>
      <c r="J176" s="1">
        <v>129</v>
      </c>
      <c r="K176" s="1">
        <v>39</v>
      </c>
      <c r="L176" s="1">
        <v>19</v>
      </c>
      <c r="M176" s="1">
        <v>35</v>
      </c>
      <c r="N176" s="1">
        <v>31</v>
      </c>
      <c r="O176" s="1">
        <v>1</v>
      </c>
      <c r="P176" s="1">
        <v>97</v>
      </c>
      <c r="Q176" s="17">
        <v>4</v>
      </c>
    </row>
    <row r="177" spans="2:17" x14ac:dyDescent="0.2">
      <c r="D177" s="102"/>
      <c r="E177" s="5" t="s">
        <v>36</v>
      </c>
      <c r="F177" s="6"/>
      <c r="G177" s="7">
        <v>194</v>
      </c>
      <c r="H177" s="10">
        <v>47</v>
      </c>
      <c r="I177" s="1">
        <v>72</v>
      </c>
      <c r="J177" s="1">
        <v>62</v>
      </c>
      <c r="K177" s="1">
        <v>16</v>
      </c>
      <c r="L177" s="1">
        <v>9</v>
      </c>
      <c r="M177" s="1">
        <v>21</v>
      </c>
      <c r="N177" s="1">
        <v>11</v>
      </c>
      <c r="O177" s="1">
        <v>0</v>
      </c>
      <c r="P177" s="1">
        <v>61</v>
      </c>
      <c r="Q177" s="17">
        <v>4</v>
      </c>
    </row>
    <row r="178" spans="2:17" x14ac:dyDescent="0.2">
      <c r="D178" s="102"/>
      <c r="E178" s="5" t="s">
        <v>37</v>
      </c>
      <c r="F178" s="6"/>
      <c r="G178" s="7">
        <v>647</v>
      </c>
      <c r="H178" s="10">
        <v>123</v>
      </c>
      <c r="I178" s="1">
        <v>316</v>
      </c>
      <c r="J178" s="1">
        <v>211</v>
      </c>
      <c r="K178" s="1">
        <v>59</v>
      </c>
      <c r="L178" s="1">
        <v>33</v>
      </c>
      <c r="M178" s="1">
        <v>66</v>
      </c>
      <c r="N178" s="1">
        <v>48</v>
      </c>
      <c r="O178" s="1">
        <v>3</v>
      </c>
      <c r="P178" s="1">
        <v>162</v>
      </c>
      <c r="Q178" s="17">
        <v>5</v>
      </c>
    </row>
    <row r="179" spans="2:17" x14ac:dyDescent="0.2">
      <c r="D179" s="102"/>
      <c r="E179" s="5" t="s">
        <v>38</v>
      </c>
      <c r="F179" s="6"/>
      <c r="G179" s="7">
        <v>60</v>
      </c>
      <c r="H179" s="10">
        <v>10</v>
      </c>
      <c r="I179" s="1">
        <v>35</v>
      </c>
      <c r="J179" s="1">
        <v>23</v>
      </c>
      <c r="K179" s="1">
        <v>3</v>
      </c>
      <c r="L179" s="1">
        <v>3</v>
      </c>
      <c r="M179" s="1">
        <v>19</v>
      </c>
      <c r="N179" s="1">
        <v>4</v>
      </c>
      <c r="O179" s="1">
        <v>0</v>
      </c>
      <c r="P179" s="1">
        <v>14</v>
      </c>
      <c r="Q179" s="17">
        <v>0</v>
      </c>
    </row>
    <row r="180" spans="2:17" x14ac:dyDescent="0.2">
      <c r="D180" s="101" t="s">
        <v>39</v>
      </c>
      <c r="E180" s="26" t="s">
        <v>40</v>
      </c>
      <c r="F180" s="25"/>
      <c r="G180" s="28">
        <v>1920</v>
      </c>
      <c r="H180" s="30">
        <v>492</v>
      </c>
      <c r="I180" s="3">
        <v>909</v>
      </c>
      <c r="J180" s="3">
        <v>791</v>
      </c>
      <c r="K180" s="3">
        <v>246</v>
      </c>
      <c r="L180" s="3">
        <v>139</v>
      </c>
      <c r="M180" s="3">
        <v>193</v>
      </c>
      <c r="N180" s="3">
        <v>208</v>
      </c>
      <c r="O180" s="3">
        <v>9</v>
      </c>
      <c r="P180" s="3">
        <v>404</v>
      </c>
      <c r="Q180" s="32">
        <v>11</v>
      </c>
    </row>
    <row r="181" spans="2:17" x14ac:dyDescent="0.2">
      <c r="D181" s="102"/>
      <c r="E181" s="5" t="s">
        <v>41</v>
      </c>
      <c r="F181" s="6"/>
      <c r="G181" s="7">
        <v>1999</v>
      </c>
      <c r="H181" s="10">
        <v>486</v>
      </c>
      <c r="I181" s="1">
        <v>931</v>
      </c>
      <c r="J181" s="1">
        <v>768</v>
      </c>
      <c r="K181" s="1">
        <v>216</v>
      </c>
      <c r="L181" s="1">
        <v>118</v>
      </c>
      <c r="M181" s="1">
        <v>224</v>
      </c>
      <c r="N181" s="1">
        <v>182</v>
      </c>
      <c r="O181" s="1">
        <v>6</v>
      </c>
      <c r="P181" s="1">
        <v>473</v>
      </c>
      <c r="Q181" s="17">
        <v>12</v>
      </c>
    </row>
    <row r="182" spans="2:17" x14ac:dyDescent="0.2">
      <c r="D182" s="102"/>
      <c r="E182" s="5" t="s">
        <v>42</v>
      </c>
      <c r="F182" s="6"/>
      <c r="G182" s="7">
        <v>1565</v>
      </c>
      <c r="H182" s="10">
        <v>366</v>
      </c>
      <c r="I182" s="1">
        <v>700</v>
      </c>
      <c r="J182" s="1">
        <v>586</v>
      </c>
      <c r="K182" s="1">
        <v>167</v>
      </c>
      <c r="L182" s="1">
        <v>79</v>
      </c>
      <c r="M182" s="1">
        <v>153</v>
      </c>
      <c r="N182" s="1">
        <v>122</v>
      </c>
      <c r="O182" s="1">
        <v>7</v>
      </c>
      <c r="P182" s="1">
        <v>371</v>
      </c>
      <c r="Q182" s="17">
        <v>15</v>
      </c>
    </row>
    <row r="183" spans="2:17" x14ac:dyDescent="0.2">
      <c r="D183" s="102"/>
      <c r="E183" s="5" t="s">
        <v>43</v>
      </c>
      <c r="F183" s="6"/>
      <c r="G183" s="7">
        <v>464</v>
      </c>
      <c r="H183" s="10">
        <v>87</v>
      </c>
      <c r="I183" s="1">
        <v>202</v>
      </c>
      <c r="J183" s="1">
        <v>136</v>
      </c>
      <c r="K183" s="1">
        <v>30</v>
      </c>
      <c r="L183" s="1">
        <v>23</v>
      </c>
      <c r="M183" s="1">
        <v>37</v>
      </c>
      <c r="N183" s="1">
        <v>35</v>
      </c>
      <c r="O183" s="1">
        <v>0</v>
      </c>
      <c r="P183" s="1">
        <v>143</v>
      </c>
      <c r="Q183" s="17">
        <v>6</v>
      </c>
    </row>
    <row r="184" spans="2:17" x14ac:dyDescent="0.2">
      <c r="D184" s="103"/>
      <c r="E184" s="50" t="s">
        <v>44</v>
      </c>
      <c r="F184" s="53"/>
      <c r="G184" s="49">
        <v>545</v>
      </c>
      <c r="H184" s="62">
        <v>109</v>
      </c>
      <c r="I184" s="22">
        <v>253</v>
      </c>
      <c r="J184" s="22">
        <v>192</v>
      </c>
      <c r="K184" s="22">
        <v>46</v>
      </c>
      <c r="L184" s="22">
        <v>26</v>
      </c>
      <c r="M184" s="22">
        <v>70</v>
      </c>
      <c r="N184" s="22">
        <v>44</v>
      </c>
      <c r="O184" s="22">
        <v>0</v>
      </c>
      <c r="P184" s="22">
        <v>138</v>
      </c>
      <c r="Q184" s="68">
        <v>7</v>
      </c>
    </row>
    <row r="186" spans="2:17" x14ac:dyDescent="0.2">
      <c r="B186" s="34" t="str">
        <f xml:space="preserve"> HYPERLINK("#'目次'!B14", "[8]")</f>
        <v>[8]</v>
      </c>
      <c r="C186" s="27" t="s">
        <v>119</v>
      </c>
    </row>
    <row r="187" spans="2:17" x14ac:dyDescent="0.2">
      <c r="C187" s="84" t="s">
        <v>51</v>
      </c>
    </row>
    <row r="189" spans="2:17" x14ac:dyDescent="0.2">
      <c r="C189" s="27" t="s">
        <v>13</v>
      </c>
    </row>
    <row r="190" spans="2:17" ht="36" x14ac:dyDescent="0.2">
      <c r="D190" s="97"/>
      <c r="E190" s="98"/>
      <c r="F190" s="98"/>
      <c r="G190" s="38" t="s">
        <v>14</v>
      </c>
      <c r="H190" s="36" t="s">
        <v>120</v>
      </c>
      <c r="I190" s="4" t="s">
        <v>121</v>
      </c>
      <c r="J190" s="4" t="s">
        <v>122</v>
      </c>
      <c r="K190" s="35" t="s">
        <v>24</v>
      </c>
    </row>
    <row r="191" spans="2:17" x14ac:dyDescent="0.2">
      <c r="D191" s="99"/>
      <c r="E191" s="100"/>
      <c r="F191" s="100"/>
      <c r="G191" s="40"/>
      <c r="H191" s="42"/>
      <c r="I191" s="8"/>
      <c r="J191" s="8"/>
      <c r="K191" s="39"/>
    </row>
    <row r="192" spans="2:17" x14ac:dyDescent="0.2">
      <c r="D192" s="48"/>
      <c r="E192" s="47" t="s">
        <v>14</v>
      </c>
      <c r="F192" s="51"/>
      <c r="G192" s="37">
        <v>6493</v>
      </c>
      <c r="H192" s="16">
        <v>349</v>
      </c>
      <c r="I192" s="16">
        <v>684</v>
      </c>
      <c r="J192" s="16">
        <v>5400</v>
      </c>
      <c r="K192" s="57">
        <v>60</v>
      </c>
    </row>
    <row r="193" spans="4:11" x14ac:dyDescent="0.2">
      <c r="D193" s="101" t="s">
        <v>25</v>
      </c>
      <c r="E193" s="26" t="s">
        <v>26</v>
      </c>
      <c r="F193" s="25"/>
      <c r="G193" s="28">
        <v>285</v>
      </c>
      <c r="H193" s="30">
        <v>7</v>
      </c>
      <c r="I193" s="3">
        <v>20</v>
      </c>
      <c r="J193" s="3">
        <v>256</v>
      </c>
      <c r="K193" s="32">
        <v>2</v>
      </c>
    </row>
    <row r="194" spans="4:11" x14ac:dyDescent="0.2">
      <c r="D194" s="102"/>
      <c r="E194" s="5" t="s">
        <v>27</v>
      </c>
      <c r="F194" s="6"/>
      <c r="G194" s="7">
        <v>470</v>
      </c>
      <c r="H194" s="10">
        <v>10</v>
      </c>
      <c r="I194" s="1">
        <v>36</v>
      </c>
      <c r="J194" s="1">
        <v>419</v>
      </c>
      <c r="K194" s="17">
        <v>5</v>
      </c>
    </row>
    <row r="195" spans="4:11" x14ac:dyDescent="0.2">
      <c r="D195" s="102"/>
      <c r="E195" s="5" t="s">
        <v>28</v>
      </c>
      <c r="F195" s="6"/>
      <c r="G195" s="7">
        <v>1448</v>
      </c>
      <c r="H195" s="10">
        <v>104</v>
      </c>
      <c r="I195" s="1">
        <v>181</v>
      </c>
      <c r="J195" s="1">
        <v>1149</v>
      </c>
      <c r="K195" s="17">
        <v>14</v>
      </c>
    </row>
    <row r="196" spans="4:11" x14ac:dyDescent="0.2">
      <c r="D196" s="102"/>
      <c r="E196" s="5" t="s">
        <v>29</v>
      </c>
      <c r="F196" s="6"/>
      <c r="G196" s="7">
        <v>782</v>
      </c>
      <c r="H196" s="10">
        <v>70</v>
      </c>
      <c r="I196" s="1">
        <v>116</v>
      </c>
      <c r="J196" s="1">
        <v>588</v>
      </c>
      <c r="K196" s="17">
        <v>8</v>
      </c>
    </row>
    <row r="197" spans="4:11" x14ac:dyDescent="0.2">
      <c r="D197" s="102"/>
      <c r="E197" s="5" t="s">
        <v>30</v>
      </c>
      <c r="F197" s="6"/>
      <c r="G197" s="7">
        <v>263</v>
      </c>
      <c r="H197" s="10">
        <v>9</v>
      </c>
      <c r="I197" s="1">
        <v>22</v>
      </c>
      <c r="J197" s="1">
        <v>227</v>
      </c>
      <c r="K197" s="17">
        <v>5</v>
      </c>
    </row>
    <row r="198" spans="4:11" x14ac:dyDescent="0.2">
      <c r="D198" s="102"/>
      <c r="E198" s="5" t="s">
        <v>31</v>
      </c>
      <c r="F198" s="6"/>
      <c r="G198" s="7">
        <v>135</v>
      </c>
      <c r="H198" s="10">
        <v>7</v>
      </c>
      <c r="I198" s="1">
        <v>10</v>
      </c>
      <c r="J198" s="1">
        <v>117</v>
      </c>
      <c r="K198" s="17">
        <v>1</v>
      </c>
    </row>
    <row r="199" spans="4:11" x14ac:dyDescent="0.2">
      <c r="D199" s="102"/>
      <c r="E199" s="5" t="s">
        <v>32</v>
      </c>
      <c r="F199" s="6"/>
      <c r="G199" s="7">
        <v>754</v>
      </c>
      <c r="H199" s="10">
        <v>41</v>
      </c>
      <c r="I199" s="1">
        <v>86</v>
      </c>
      <c r="J199" s="1">
        <v>623</v>
      </c>
      <c r="K199" s="17">
        <v>4</v>
      </c>
    </row>
    <row r="200" spans="4:11" x14ac:dyDescent="0.2">
      <c r="D200" s="102"/>
      <c r="E200" s="5" t="s">
        <v>33</v>
      </c>
      <c r="F200" s="6"/>
      <c r="G200" s="7">
        <v>632</v>
      </c>
      <c r="H200" s="10">
        <v>27</v>
      </c>
      <c r="I200" s="1">
        <v>61</v>
      </c>
      <c r="J200" s="1">
        <v>544</v>
      </c>
      <c r="K200" s="17">
        <v>0</v>
      </c>
    </row>
    <row r="201" spans="4:11" x14ac:dyDescent="0.2">
      <c r="D201" s="102"/>
      <c r="E201" s="5" t="s">
        <v>34</v>
      </c>
      <c r="F201" s="6"/>
      <c r="G201" s="7">
        <v>441</v>
      </c>
      <c r="H201" s="10">
        <v>21</v>
      </c>
      <c r="I201" s="1">
        <v>56</v>
      </c>
      <c r="J201" s="1">
        <v>360</v>
      </c>
      <c r="K201" s="17">
        <v>4</v>
      </c>
    </row>
    <row r="202" spans="4:11" x14ac:dyDescent="0.2">
      <c r="D202" s="102"/>
      <c r="E202" s="5" t="s">
        <v>35</v>
      </c>
      <c r="F202" s="6"/>
      <c r="G202" s="7">
        <v>382</v>
      </c>
      <c r="H202" s="10">
        <v>13</v>
      </c>
      <c r="I202" s="1">
        <v>34</v>
      </c>
      <c r="J202" s="1">
        <v>329</v>
      </c>
      <c r="K202" s="17">
        <v>6</v>
      </c>
    </row>
    <row r="203" spans="4:11" x14ac:dyDescent="0.2">
      <c r="D203" s="102"/>
      <c r="E203" s="5" t="s">
        <v>36</v>
      </c>
      <c r="F203" s="6"/>
      <c r="G203" s="7">
        <v>194</v>
      </c>
      <c r="H203" s="10">
        <v>5</v>
      </c>
      <c r="I203" s="1">
        <v>21</v>
      </c>
      <c r="J203" s="1">
        <v>161</v>
      </c>
      <c r="K203" s="17">
        <v>7</v>
      </c>
    </row>
    <row r="204" spans="4:11" x14ac:dyDescent="0.2">
      <c r="D204" s="102"/>
      <c r="E204" s="5" t="s">
        <v>37</v>
      </c>
      <c r="F204" s="6"/>
      <c r="G204" s="7">
        <v>647</v>
      </c>
      <c r="H204" s="10">
        <v>31</v>
      </c>
      <c r="I204" s="1">
        <v>38</v>
      </c>
      <c r="J204" s="1">
        <v>575</v>
      </c>
      <c r="K204" s="17">
        <v>3</v>
      </c>
    </row>
    <row r="205" spans="4:11" x14ac:dyDescent="0.2">
      <c r="D205" s="102"/>
      <c r="E205" s="5" t="s">
        <v>38</v>
      </c>
      <c r="F205" s="6"/>
      <c r="G205" s="7">
        <v>60</v>
      </c>
      <c r="H205" s="10">
        <v>4</v>
      </c>
      <c r="I205" s="1">
        <v>3</v>
      </c>
      <c r="J205" s="1">
        <v>52</v>
      </c>
      <c r="K205" s="17">
        <v>1</v>
      </c>
    </row>
    <row r="206" spans="4:11" x14ac:dyDescent="0.2">
      <c r="D206" s="101" t="s">
        <v>39</v>
      </c>
      <c r="E206" s="26" t="s">
        <v>40</v>
      </c>
      <c r="F206" s="25"/>
      <c r="G206" s="28">
        <v>1920</v>
      </c>
      <c r="H206" s="30">
        <v>133</v>
      </c>
      <c r="I206" s="3">
        <v>258</v>
      </c>
      <c r="J206" s="3">
        <v>1519</v>
      </c>
      <c r="K206" s="32">
        <v>10</v>
      </c>
    </row>
    <row r="207" spans="4:11" x14ac:dyDescent="0.2">
      <c r="D207" s="102"/>
      <c r="E207" s="5" t="s">
        <v>41</v>
      </c>
      <c r="F207" s="6"/>
      <c r="G207" s="7">
        <v>1999</v>
      </c>
      <c r="H207" s="10">
        <v>114</v>
      </c>
      <c r="I207" s="1">
        <v>206</v>
      </c>
      <c r="J207" s="1">
        <v>1657</v>
      </c>
      <c r="K207" s="17">
        <v>22</v>
      </c>
    </row>
    <row r="208" spans="4:11" x14ac:dyDescent="0.2">
      <c r="D208" s="102"/>
      <c r="E208" s="5" t="s">
        <v>42</v>
      </c>
      <c r="F208" s="6"/>
      <c r="G208" s="7">
        <v>1565</v>
      </c>
      <c r="H208" s="10">
        <v>66</v>
      </c>
      <c r="I208" s="1">
        <v>150</v>
      </c>
      <c r="J208" s="1">
        <v>1335</v>
      </c>
      <c r="K208" s="17">
        <v>14</v>
      </c>
    </row>
    <row r="209" spans="2:11" x14ac:dyDescent="0.2">
      <c r="D209" s="102"/>
      <c r="E209" s="5" t="s">
        <v>43</v>
      </c>
      <c r="F209" s="6"/>
      <c r="G209" s="7">
        <v>464</v>
      </c>
      <c r="H209" s="10">
        <v>13</v>
      </c>
      <c r="I209" s="1">
        <v>30</v>
      </c>
      <c r="J209" s="1">
        <v>413</v>
      </c>
      <c r="K209" s="17">
        <v>8</v>
      </c>
    </row>
    <row r="210" spans="2:11" x14ac:dyDescent="0.2">
      <c r="D210" s="103"/>
      <c r="E210" s="50" t="s">
        <v>44</v>
      </c>
      <c r="F210" s="53"/>
      <c r="G210" s="49">
        <v>545</v>
      </c>
      <c r="H210" s="62">
        <v>23</v>
      </c>
      <c r="I210" s="22">
        <v>40</v>
      </c>
      <c r="J210" s="22">
        <v>476</v>
      </c>
      <c r="K210" s="68">
        <v>6</v>
      </c>
    </row>
    <row r="212" spans="2:11" x14ac:dyDescent="0.2">
      <c r="B212" s="34" t="str">
        <f xml:space="preserve"> HYPERLINK("#'目次'!B15", "[9]")</f>
        <v>[9]</v>
      </c>
      <c r="C212" s="27" t="s">
        <v>125</v>
      </c>
    </row>
    <row r="213" spans="2:11" x14ac:dyDescent="0.2">
      <c r="C213" s="84" t="s">
        <v>51</v>
      </c>
    </row>
    <row r="215" spans="2:11" x14ac:dyDescent="0.2">
      <c r="C215" s="27" t="s">
        <v>13</v>
      </c>
    </row>
    <row r="216" spans="2:11" ht="36" x14ac:dyDescent="0.2">
      <c r="D216" s="97"/>
      <c r="E216" s="98"/>
      <c r="F216" s="98"/>
      <c r="G216" s="38" t="s">
        <v>14</v>
      </c>
      <c r="H216" s="36" t="s">
        <v>120</v>
      </c>
      <c r="I216" s="4" t="s">
        <v>121</v>
      </c>
      <c r="J216" s="4" t="s">
        <v>122</v>
      </c>
      <c r="K216" s="35" t="s">
        <v>24</v>
      </c>
    </row>
    <row r="217" spans="2:11" x14ac:dyDescent="0.2">
      <c r="D217" s="99"/>
      <c r="E217" s="100"/>
      <c r="F217" s="100"/>
      <c r="G217" s="40"/>
      <c r="H217" s="42"/>
      <c r="I217" s="8"/>
      <c r="J217" s="8"/>
      <c r="K217" s="39"/>
    </row>
    <row r="218" spans="2:11" x14ac:dyDescent="0.2">
      <c r="D218" s="48"/>
      <c r="E218" s="47" t="s">
        <v>14</v>
      </c>
      <c r="F218" s="51"/>
      <c r="G218" s="37">
        <v>6493</v>
      </c>
      <c r="H218" s="16">
        <v>270</v>
      </c>
      <c r="I218" s="16">
        <v>622</v>
      </c>
      <c r="J218" s="16">
        <v>5544</v>
      </c>
      <c r="K218" s="57">
        <v>57</v>
      </c>
    </row>
    <row r="219" spans="2:11" x14ac:dyDescent="0.2">
      <c r="D219" s="101" t="s">
        <v>25</v>
      </c>
      <c r="E219" s="26" t="s">
        <v>26</v>
      </c>
      <c r="F219" s="25"/>
      <c r="G219" s="28">
        <v>285</v>
      </c>
      <c r="H219" s="30">
        <v>10</v>
      </c>
      <c r="I219" s="3">
        <v>28</v>
      </c>
      <c r="J219" s="3">
        <v>245</v>
      </c>
      <c r="K219" s="32">
        <v>2</v>
      </c>
    </row>
    <row r="220" spans="2:11" x14ac:dyDescent="0.2">
      <c r="D220" s="102"/>
      <c r="E220" s="5" t="s">
        <v>27</v>
      </c>
      <c r="F220" s="6"/>
      <c r="G220" s="7">
        <v>470</v>
      </c>
      <c r="H220" s="10">
        <v>12</v>
      </c>
      <c r="I220" s="1">
        <v>50</v>
      </c>
      <c r="J220" s="1">
        <v>402</v>
      </c>
      <c r="K220" s="17">
        <v>6</v>
      </c>
    </row>
    <row r="221" spans="2:11" x14ac:dyDescent="0.2">
      <c r="D221" s="102"/>
      <c r="E221" s="5" t="s">
        <v>28</v>
      </c>
      <c r="F221" s="6"/>
      <c r="G221" s="7">
        <v>1448</v>
      </c>
      <c r="H221" s="10">
        <v>71</v>
      </c>
      <c r="I221" s="1">
        <v>144</v>
      </c>
      <c r="J221" s="1">
        <v>1213</v>
      </c>
      <c r="K221" s="17">
        <v>20</v>
      </c>
    </row>
    <row r="222" spans="2:11" x14ac:dyDescent="0.2">
      <c r="D222" s="102"/>
      <c r="E222" s="5" t="s">
        <v>29</v>
      </c>
      <c r="F222" s="6"/>
      <c r="G222" s="7">
        <v>782</v>
      </c>
      <c r="H222" s="10">
        <v>46</v>
      </c>
      <c r="I222" s="1">
        <v>106</v>
      </c>
      <c r="J222" s="1">
        <v>626</v>
      </c>
      <c r="K222" s="17">
        <v>4</v>
      </c>
    </row>
    <row r="223" spans="2:11" x14ac:dyDescent="0.2">
      <c r="D223" s="102"/>
      <c r="E223" s="5" t="s">
        <v>30</v>
      </c>
      <c r="F223" s="6"/>
      <c r="G223" s="7">
        <v>263</v>
      </c>
      <c r="H223" s="10">
        <v>4</v>
      </c>
      <c r="I223" s="1">
        <v>25</v>
      </c>
      <c r="J223" s="1">
        <v>229</v>
      </c>
      <c r="K223" s="17">
        <v>5</v>
      </c>
    </row>
    <row r="224" spans="2:11" x14ac:dyDescent="0.2">
      <c r="D224" s="102"/>
      <c r="E224" s="5" t="s">
        <v>31</v>
      </c>
      <c r="F224" s="6"/>
      <c r="G224" s="7">
        <v>135</v>
      </c>
      <c r="H224" s="10">
        <v>9</v>
      </c>
      <c r="I224" s="1">
        <v>11</v>
      </c>
      <c r="J224" s="1">
        <v>115</v>
      </c>
      <c r="K224" s="17">
        <v>0</v>
      </c>
    </row>
    <row r="225" spans="2:11" x14ac:dyDescent="0.2">
      <c r="D225" s="102"/>
      <c r="E225" s="5" t="s">
        <v>32</v>
      </c>
      <c r="F225" s="6"/>
      <c r="G225" s="7">
        <v>754</v>
      </c>
      <c r="H225" s="10">
        <v>30</v>
      </c>
      <c r="I225" s="1">
        <v>62</v>
      </c>
      <c r="J225" s="1">
        <v>658</v>
      </c>
      <c r="K225" s="17">
        <v>4</v>
      </c>
    </row>
    <row r="226" spans="2:11" x14ac:dyDescent="0.2">
      <c r="D226" s="102"/>
      <c r="E226" s="5" t="s">
        <v>33</v>
      </c>
      <c r="F226" s="6"/>
      <c r="G226" s="7">
        <v>632</v>
      </c>
      <c r="H226" s="10">
        <v>22</v>
      </c>
      <c r="I226" s="1">
        <v>63</v>
      </c>
      <c r="J226" s="1">
        <v>547</v>
      </c>
      <c r="K226" s="17">
        <v>0</v>
      </c>
    </row>
    <row r="227" spans="2:11" x14ac:dyDescent="0.2">
      <c r="D227" s="102"/>
      <c r="E227" s="5" t="s">
        <v>34</v>
      </c>
      <c r="F227" s="6"/>
      <c r="G227" s="7">
        <v>441</v>
      </c>
      <c r="H227" s="10">
        <v>26</v>
      </c>
      <c r="I227" s="1">
        <v>44</v>
      </c>
      <c r="J227" s="1">
        <v>370</v>
      </c>
      <c r="K227" s="17">
        <v>1</v>
      </c>
    </row>
    <row r="228" spans="2:11" x14ac:dyDescent="0.2">
      <c r="D228" s="102"/>
      <c r="E228" s="5" t="s">
        <v>35</v>
      </c>
      <c r="F228" s="6"/>
      <c r="G228" s="7">
        <v>382</v>
      </c>
      <c r="H228" s="10">
        <v>11</v>
      </c>
      <c r="I228" s="1">
        <v>29</v>
      </c>
      <c r="J228" s="1">
        <v>338</v>
      </c>
      <c r="K228" s="17">
        <v>4</v>
      </c>
    </row>
    <row r="229" spans="2:11" x14ac:dyDescent="0.2">
      <c r="D229" s="102"/>
      <c r="E229" s="5" t="s">
        <v>36</v>
      </c>
      <c r="F229" s="6"/>
      <c r="G229" s="7">
        <v>194</v>
      </c>
      <c r="H229" s="10">
        <v>4</v>
      </c>
      <c r="I229" s="1">
        <v>16</v>
      </c>
      <c r="J229" s="1">
        <v>166</v>
      </c>
      <c r="K229" s="17">
        <v>8</v>
      </c>
    </row>
    <row r="230" spans="2:11" x14ac:dyDescent="0.2">
      <c r="D230" s="102"/>
      <c r="E230" s="5" t="s">
        <v>37</v>
      </c>
      <c r="F230" s="6"/>
      <c r="G230" s="7">
        <v>647</v>
      </c>
      <c r="H230" s="10">
        <v>21</v>
      </c>
      <c r="I230" s="1">
        <v>39</v>
      </c>
      <c r="J230" s="1">
        <v>585</v>
      </c>
      <c r="K230" s="17">
        <v>2</v>
      </c>
    </row>
    <row r="231" spans="2:11" x14ac:dyDescent="0.2">
      <c r="D231" s="102"/>
      <c r="E231" s="5" t="s">
        <v>38</v>
      </c>
      <c r="F231" s="6"/>
      <c r="G231" s="7">
        <v>60</v>
      </c>
      <c r="H231" s="10">
        <v>4</v>
      </c>
      <c r="I231" s="1">
        <v>5</v>
      </c>
      <c r="J231" s="1">
        <v>50</v>
      </c>
      <c r="K231" s="17">
        <v>1</v>
      </c>
    </row>
    <row r="232" spans="2:11" x14ac:dyDescent="0.2">
      <c r="D232" s="101" t="s">
        <v>39</v>
      </c>
      <c r="E232" s="26" t="s">
        <v>40</v>
      </c>
      <c r="F232" s="25"/>
      <c r="G232" s="28">
        <v>1920</v>
      </c>
      <c r="H232" s="30">
        <v>96</v>
      </c>
      <c r="I232" s="3">
        <v>233</v>
      </c>
      <c r="J232" s="3">
        <v>1584</v>
      </c>
      <c r="K232" s="32">
        <v>7</v>
      </c>
    </row>
    <row r="233" spans="2:11" x14ac:dyDescent="0.2">
      <c r="D233" s="102"/>
      <c r="E233" s="5" t="s">
        <v>41</v>
      </c>
      <c r="F233" s="6"/>
      <c r="G233" s="7">
        <v>1999</v>
      </c>
      <c r="H233" s="10">
        <v>88</v>
      </c>
      <c r="I233" s="1">
        <v>184</v>
      </c>
      <c r="J233" s="1">
        <v>1707</v>
      </c>
      <c r="K233" s="17">
        <v>20</v>
      </c>
    </row>
    <row r="234" spans="2:11" x14ac:dyDescent="0.2">
      <c r="D234" s="102"/>
      <c r="E234" s="5" t="s">
        <v>42</v>
      </c>
      <c r="F234" s="6"/>
      <c r="G234" s="7">
        <v>1565</v>
      </c>
      <c r="H234" s="10">
        <v>55</v>
      </c>
      <c r="I234" s="1">
        <v>125</v>
      </c>
      <c r="J234" s="1">
        <v>1366</v>
      </c>
      <c r="K234" s="17">
        <v>19</v>
      </c>
    </row>
    <row r="235" spans="2:11" x14ac:dyDescent="0.2">
      <c r="D235" s="102"/>
      <c r="E235" s="5" t="s">
        <v>43</v>
      </c>
      <c r="F235" s="6"/>
      <c r="G235" s="7">
        <v>464</v>
      </c>
      <c r="H235" s="10">
        <v>11</v>
      </c>
      <c r="I235" s="1">
        <v>31</v>
      </c>
      <c r="J235" s="1">
        <v>418</v>
      </c>
      <c r="K235" s="17">
        <v>4</v>
      </c>
    </row>
    <row r="236" spans="2:11" x14ac:dyDescent="0.2">
      <c r="D236" s="103"/>
      <c r="E236" s="50" t="s">
        <v>44</v>
      </c>
      <c r="F236" s="53"/>
      <c r="G236" s="49">
        <v>545</v>
      </c>
      <c r="H236" s="62">
        <v>20</v>
      </c>
      <c r="I236" s="22">
        <v>49</v>
      </c>
      <c r="J236" s="22">
        <v>469</v>
      </c>
      <c r="K236" s="68">
        <v>7</v>
      </c>
    </row>
    <row r="238" spans="2:11" x14ac:dyDescent="0.2">
      <c r="B238" s="34" t="str">
        <f xml:space="preserve"> HYPERLINK("#'目次'!B16", "[10]")</f>
        <v>[10]</v>
      </c>
      <c r="C238" s="27" t="s">
        <v>128</v>
      </c>
    </row>
    <row r="239" spans="2:11" x14ac:dyDescent="0.2">
      <c r="C239" s="84" t="s">
        <v>51</v>
      </c>
    </row>
    <row r="241" spans="3:11" x14ac:dyDescent="0.2">
      <c r="C241" s="27" t="s">
        <v>13</v>
      </c>
    </row>
    <row r="242" spans="3:11" ht="36" x14ac:dyDescent="0.2">
      <c r="D242" s="97"/>
      <c r="E242" s="98"/>
      <c r="F242" s="98"/>
      <c r="G242" s="38" t="s">
        <v>14</v>
      </c>
      <c r="H242" s="36" t="s">
        <v>120</v>
      </c>
      <c r="I242" s="4" t="s">
        <v>121</v>
      </c>
      <c r="J242" s="4" t="s">
        <v>122</v>
      </c>
      <c r="K242" s="35" t="s">
        <v>24</v>
      </c>
    </row>
    <row r="243" spans="3:11" x14ac:dyDescent="0.2">
      <c r="D243" s="99"/>
      <c r="E243" s="100"/>
      <c r="F243" s="100"/>
      <c r="G243" s="40"/>
      <c r="H243" s="42"/>
      <c r="I243" s="8"/>
      <c r="J243" s="8"/>
      <c r="K243" s="39"/>
    </row>
    <row r="244" spans="3:11" x14ac:dyDescent="0.2">
      <c r="D244" s="48"/>
      <c r="E244" s="47" t="s">
        <v>14</v>
      </c>
      <c r="F244" s="51"/>
      <c r="G244" s="37">
        <v>6493</v>
      </c>
      <c r="H244" s="16">
        <v>34</v>
      </c>
      <c r="I244" s="16">
        <v>254</v>
      </c>
      <c r="J244" s="16">
        <v>6120</v>
      </c>
      <c r="K244" s="57">
        <v>85</v>
      </c>
    </row>
    <row r="245" spans="3:11" x14ac:dyDescent="0.2">
      <c r="D245" s="101" t="s">
        <v>25</v>
      </c>
      <c r="E245" s="26" t="s">
        <v>26</v>
      </c>
      <c r="F245" s="25"/>
      <c r="G245" s="28">
        <v>285</v>
      </c>
      <c r="H245" s="30">
        <v>1</v>
      </c>
      <c r="I245" s="3">
        <v>7</v>
      </c>
      <c r="J245" s="3">
        <v>274</v>
      </c>
      <c r="K245" s="32">
        <v>3</v>
      </c>
    </row>
    <row r="246" spans="3:11" x14ac:dyDescent="0.2">
      <c r="D246" s="102"/>
      <c r="E246" s="5" t="s">
        <v>27</v>
      </c>
      <c r="F246" s="6"/>
      <c r="G246" s="7">
        <v>470</v>
      </c>
      <c r="H246" s="10">
        <v>1</v>
      </c>
      <c r="I246" s="1">
        <v>17</v>
      </c>
      <c r="J246" s="1">
        <v>443</v>
      </c>
      <c r="K246" s="17">
        <v>9</v>
      </c>
    </row>
    <row r="247" spans="3:11" x14ac:dyDescent="0.2">
      <c r="D247" s="102"/>
      <c r="E247" s="5" t="s">
        <v>28</v>
      </c>
      <c r="F247" s="6"/>
      <c r="G247" s="7">
        <v>1448</v>
      </c>
      <c r="H247" s="10">
        <v>4</v>
      </c>
      <c r="I247" s="1">
        <v>77</v>
      </c>
      <c r="J247" s="1">
        <v>1343</v>
      </c>
      <c r="K247" s="17">
        <v>24</v>
      </c>
    </row>
    <row r="248" spans="3:11" x14ac:dyDescent="0.2">
      <c r="D248" s="102"/>
      <c r="E248" s="5" t="s">
        <v>29</v>
      </c>
      <c r="F248" s="6"/>
      <c r="G248" s="7">
        <v>782</v>
      </c>
      <c r="H248" s="10">
        <v>6</v>
      </c>
      <c r="I248" s="1">
        <v>51</v>
      </c>
      <c r="J248" s="1">
        <v>716</v>
      </c>
      <c r="K248" s="17">
        <v>9</v>
      </c>
    </row>
    <row r="249" spans="3:11" x14ac:dyDescent="0.2">
      <c r="D249" s="102"/>
      <c r="E249" s="5" t="s">
        <v>30</v>
      </c>
      <c r="F249" s="6"/>
      <c r="G249" s="7">
        <v>263</v>
      </c>
      <c r="H249" s="10">
        <v>1</v>
      </c>
      <c r="I249" s="1">
        <v>8</v>
      </c>
      <c r="J249" s="1">
        <v>247</v>
      </c>
      <c r="K249" s="17">
        <v>7</v>
      </c>
    </row>
    <row r="250" spans="3:11" x14ac:dyDescent="0.2">
      <c r="D250" s="102"/>
      <c r="E250" s="5" t="s">
        <v>31</v>
      </c>
      <c r="F250" s="6"/>
      <c r="G250" s="7">
        <v>135</v>
      </c>
      <c r="H250" s="10">
        <v>2</v>
      </c>
      <c r="I250" s="1">
        <v>4</v>
      </c>
      <c r="J250" s="1">
        <v>128</v>
      </c>
      <c r="K250" s="17">
        <v>1</v>
      </c>
    </row>
    <row r="251" spans="3:11" x14ac:dyDescent="0.2">
      <c r="D251" s="102"/>
      <c r="E251" s="5" t="s">
        <v>32</v>
      </c>
      <c r="F251" s="6"/>
      <c r="G251" s="7">
        <v>754</v>
      </c>
      <c r="H251" s="10">
        <v>6</v>
      </c>
      <c r="I251" s="1">
        <v>21</v>
      </c>
      <c r="J251" s="1">
        <v>721</v>
      </c>
      <c r="K251" s="17">
        <v>6</v>
      </c>
    </row>
    <row r="252" spans="3:11" x14ac:dyDescent="0.2">
      <c r="D252" s="102"/>
      <c r="E252" s="5" t="s">
        <v>33</v>
      </c>
      <c r="F252" s="6"/>
      <c r="G252" s="7">
        <v>632</v>
      </c>
      <c r="H252" s="10">
        <v>5</v>
      </c>
      <c r="I252" s="1">
        <v>13</v>
      </c>
      <c r="J252" s="1">
        <v>613</v>
      </c>
      <c r="K252" s="17">
        <v>1</v>
      </c>
    </row>
    <row r="253" spans="3:11" x14ac:dyDescent="0.2">
      <c r="D253" s="102"/>
      <c r="E253" s="5" t="s">
        <v>34</v>
      </c>
      <c r="F253" s="6"/>
      <c r="G253" s="7">
        <v>441</v>
      </c>
      <c r="H253" s="10">
        <v>3</v>
      </c>
      <c r="I253" s="1">
        <v>20</v>
      </c>
      <c r="J253" s="1">
        <v>414</v>
      </c>
      <c r="K253" s="17">
        <v>4</v>
      </c>
    </row>
    <row r="254" spans="3:11" x14ac:dyDescent="0.2">
      <c r="D254" s="102"/>
      <c r="E254" s="5" t="s">
        <v>35</v>
      </c>
      <c r="F254" s="6"/>
      <c r="G254" s="7">
        <v>382</v>
      </c>
      <c r="H254" s="10">
        <v>3</v>
      </c>
      <c r="I254" s="1">
        <v>9</v>
      </c>
      <c r="J254" s="1">
        <v>363</v>
      </c>
      <c r="K254" s="17">
        <v>7</v>
      </c>
    </row>
    <row r="255" spans="3:11" x14ac:dyDescent="0.2">
      <c r="D255" s="102"/>
      <c r="E255" s="5" t="s">
        <v>36</v>
      </c>
      <c r="F255" s="6"/>
      <c r="G255" s="7">
        <v>194</v>
      </c>
      <c r="H255" s="10">
        <v>0</v>
      </c>
      <c r="I255" s="1">
        <v>6</v>
      </c>
      <c r="J255" s="1">
        <v>178</v>
      </c>
      <c r="K255" s="17">
        <v>10</v>
      </c>
    </row>
    <row r="256" spans="3:11" x14ac:dyDescent="0.2">
      <c r="D256" s="102"/>
      <c r="E256" s="5" t="s">
        <v>37</v>
      </c>
      <c r="F256" s="6"/>
      <c r="G256" s="7">
        <v>647</v>
      </c>
      <c r="H256" s="10">
        <v>2</v>
      </c>
      <c r="I256" s="1">
        <v>20</v>
      </c>
      <c r="J256" s="1">
        <v>622</v>
      </c>
      <c r="K256" s="17">
        <v>3</v>
      </c>
    </row>
    <row r="257" spans="2:17" x14ac:dyDescent="0.2">
      <c r="D257" s="102"/>
      <c r="E257" s="5" t="s">
        <v>38</v>
      </c>
      <c r="F257" s="6"/>
      <c r="G257" s="7">
        <v>60</v>
      </c>
      <c r="H257" s="10">
        <v>0</v>
      </c>
      <c r="I257" s="1">
        <v>1</v>
      </c>
      <c r="J257" s="1">
        <v>58</v>
      </c>
      <c r="K257" s="17">
        <v>1</v>
      </c>
    </row>
    <row r="258" spans="2:17" x14ac:dyDescent="0.2">
      <c r="D258" s="101" t="s">
        <v>39</v>
      </c>
      <c r="E258" s="26" t="s">
        <v>40</v>
      </c>
      <c r="F258" s="25"/>
      <c r="G258" s="28">
        <v>1920</v>
      </c>
      <c r="H258" s="30">
        <v>13</v>
      </c>
      <c r="I258" s="3">
        <v>105</v>
      </c>
      <c r="J258" s="3">
        <v>1788</v>
      </c>
      <c r="K258" s="32">
        <v>14</v>
      </c>
    </row>
    <row r="259" spans="2:17" x14ac:dyDescent="0.2">
      <c r="D259" s="102"/>
      <c r="E259" s="5" t="s">
        <v>41</v>
      </c>
      <c r="F259" s="6"/>
      <c r="G259" s="7">
        <v>1999</v>
      </c>
      <c r="H259" s="10">
        <v>11</v>
      </c>
      <c r="I259" s="1">
        <v>78</v>
      </c>
      <c r="J259" s="1">
        <v>1880</v>
      </c>
      <c r="K259" s="17">
        <v>30</v>
      </c>
    </row>
    <row r="260" spans="2:17" x14ac:dyDescent="0.2">
      <c r="D260" s="102"/>
      <c r="E260" s="5" t="s">
        <v>42</v>
      </c>
      <c r="F260" s="6"/>
      <c r="G260" s="7">
        <v>1565</v>
      </c>
      <c r="H260" s="10">
        <v>6</v>
      </c>
      <c r="I260" s="1">
        <v>42</v>
      </c>
      <c r="J260" s="1">
        <v>1492</v>
      </c>
      <c r="K260" s="17">
        <v>25</v>
      </c>
    </row>
    <row r="261" spans="2:17" x14ac:dyDescent="0.2">
      <c r="D261" s="102"/>
      <c r="E261" s="5" t="s">
        <v>43</v>
      </c>
      <c r="F261" s="6"/>
      <c r="G261" s="7">
        <v>464</v>
      </c>
      <c r="H261" s="10">
        <v>1</v>
      </c>
      <c r="I261" s="1">
        <v>11</v>
      </c>
      <c r="J261" s="1">
        <v>445</v>
      </c>
      <c r="K261" s="17">
        <v>7</v>
      </c>
    </row>
    <row r="262" spans="2:17" x14ac:dyDescent="0.2">
      <c r="D262" s="103"/>
      <c r="E262" s="50" t="s">
        <v>44</v>
      </c>
      <c r="F262" s="53"/>
      <c r="G262" s="49">
        <v>545</v>
      </c>
      <c r="H262" s="62">
        <v>3</v>
      </c>
      <c r="I262" s="22">
        <v>18</v>
      </c>
      <c r="J262" s="22">
        <v>515</v>
      </c>
      <c r="K262" s="68">
        <v>9</v>
      </c>
    </row>
    <row r="264" spans="2:17" x14ac:dyDescent="0.2">
      <c r="B264" s="34" t="str">
        <f xml:space="preserve"> HYPERLINK("#'目次'!B17", "[11]")</f>
        <v>[11]</v>
      </c>
      <c r="C264" s="27" t="s">
        <v>131</v>
      </c>
    </row>
    <row r="267" spans="2:17" x14ac:dyDescent="0.2">
      <c r="C267" s="27" t="s">
        <v>13</v>
      </c>
    </row>
    <row r="268" spans="2:17" ht="36" x14ac:dyDescent="0.2">
      <c r="D268" s="97"/>
      <c r="E268" s="98"/>
      <c r="F268" s="98"/>
      <c r="G268" s="38" t="s">
        <v>14</v>
      </c>
      <c r="H268" s="36" t="s">
        <v>15</v>
      </c>
      <c r="I268" s="4" t="s">
        <v>16</v>
      </c>
      <c r="J268" s="4" t="s">
        <v>17</v>
      </c>
      <c r="K268" s="4" t="s">
        <v>18</v>
      </c>
      <c r="L268" s="4" t="s">
        <v>19</v>
      </c>
      <c r="M268" s="4" t="s">
        <v>20</v>
      </c>
      <c r="N268" s="4" t="s">
        <v>21</v>
      </c>
      <c r="O268" s="4" t="s">
        <v>22</v>
      </c>
      <c r="P268" s="4" t="s">
        <v>132</v>
      </c>
      <c r="Q268" s="35" t="s">
        <v>24</v>
      </c>
    </row>
    <row r="269" spans="2:17" x14ac:dyDescent="0.2">
      <c r="D269" s="99"/>
      <c r="E269" s="100"/>
      <c r="F269" s="100"/>
      <c r="G269" s="40"/>
      <c r="H269" s="42"/>
      <c r="I269" s="8"/>
      <c r="J269" s="8"/>
      <c r="K269" s="8"/>
      <c r="L269" s="8"/>
      <c r="M269" s="8"/>
      <c r="N269" s="8"/>
      <c r="O269" s="8"/>
      <c r="P269" s="8"/>
      <c r="Q269" s="39"/>
    </row>
    <row r="270" spans="2:17" x14ac:dyDescent="0.2">
      <c r="D270" s="48"/>
      <c r="E270" s="47" t="s">
        <v>14</v>
      </c>
      <c r="F270" s="51"/>
      <c r="G270" s="37">
        <v>7000</v>
      </c>
      <c r="H270" s="16">
        <v>3831</v>
      </c>
      <c r="I270" s="16">
        <v>250</v>
      </c>
      <c r="J270" s="16">
        <v>1269</v>
      </c>
      <c r="K270" s="16">
        <v>1012</v>
      </c>
      <c r="L270" s="16">
        <v>221</v>
      </c>
      <c r="M270" s="16">
        <v>31</v>
      </c>
      <c r="N270" s="16">
        <v>49</v>
      </c>
      <c r="O270" s="16">
        <v>41</v>
      </c>
      <c r="P270" s="16">
        <v>2443</v>
      </c>
      <c r="Q270" s="57">
        <v>36</v>
      </c>
    </row>
    <row r="271" spans="2:17" x14ac:dyDescent="0.2">
      <c r="D271" s="101" t="s">
        <v>25</v>
      </c>
      <c r="E271" s="26" t="s">
        <v>26</v>
      </c>
      <c r="F271" s="25"/>
      <c r="G271" s="28">
        <v>308</v>
      </c>
      <c r="H271" s="30">
        <v>177</v>
      </c>
      <c r="I271" s="3">
        <v>13</v>
      </c>
      <c r="J271" s="3">
        <v>34</v>
      </c>
      <c r="K271" s="3">
        <v>32</v>
      </c>
      <c r="L271" s="3">
        <v>9</v>
      </c>
      <c r="M271" s="3">
        <v>2</v>
      </c>
      <c r="N271" s="3">
        <v>2</v>
      </c>
      <c r="O271" s="3">
        <v>1</v>
      </c>
      <c r="P271" s="3">
        <v>110</v>
      </c>
      <c r="Q271" s="32">
        <v>1</v>
      </c>
    </row>
    <row r="272" spans="2:17" x14ac:dyDescent="0.2">
      <c r="D272" s="102"/>
      <c r="E272" s="5" t="s">
        <v>27</v>
      </c>
      <c r="F272" s="6"/>
      <c r="G272" s="7">
        <v>504</v>
      </c>
      <c r="H272" s="10">
        <v>301</v>
      </c>
      <c r="I272" s="1">
        <v>11</v>
      </c>
      <c r="J272" s="1">
        <v>52</v>
      </c>
      <c r="K272" s="1">
        <v>66</v>
      </c>
      <c r="L272" s="1">
        <v>8</v>
      </c>
      <c r="M272" s="1">
        <v>3</v>
      </c>
      <c r="N272" s="1">
        <v>1</v>
      </c>
      <c r="O272" s="1">
        <v>2</v>
      </c>
      <c r="P272" s="1">
        <v>169</v>
      </c>
      <c r="Q272" s="17">
        <v>4</v>
      </c>
    </row>
    <row r="273" spans="4:17" x14ac:dyDescent="0.2">
      <c r="D273" s="102"/>
      <c r="E273" s="5" t="s">
        <v>28</v>
      </c>
      <c r="F273" s="6"/>
      <c r="G273" s="7">
        <v>1554</v>
      </c>
      <c r="H273" s="10">
        <v>798</v>
      </c>
      <c r="I273" s="1">
        <v>64</v>
      </c>
      <c r="J273" s="1">
        <v>338</v>
      </c>
      <c r="K273" s="1">
        <v>251</v>
      </c>
      <c r="L273" s="1">
        <v>67</v>
      </c>
      <c r="M273" s="1">
        <v>8</v>
      </c>
      <c r="N273" s="1">
        <v>11</v>
      </c>
      <c r="O273" s="1">
        <v>12</v>
      </c>
      <c r="P273" s="1">
        <v>551</v>
      </c>
      <c r="Q273" s="17">
        <v>12</v>
      </c>
    </row>
    <row r="274" spans="4:17" x14ac:dyDescent="0.2">
      <c r="D274" s="102"/>
      <c r="E274" s="5" t="s">
        <v>29</v>
      </c>
      <c r="F274" s="6"/>
      <c r="G274" s="7">
        <v>840</v>
      </c>
      <c r="H274" s="10">
        <v>490</v>
      </c>
      <c r="I274" s="1">
        <v>45</v>
      </c>
      <c r="J274" s="1">
        <v>197</v>
      </c>
      <c r="K274" s="1">
        <v>150</v>
      </c>
      <c r="L274" s="1">
        <v>40</v>
      </c>
      <c r="M274" s="1">
        <v>5</v>
      </c>
      <c r="N274" s="1">
        <v>13</v>
      </c>
      <c r="O274" s="1">
        <v>8</v>
      </c>
      <c r="P274" s="1">
        <v>249</v>
      </c>
      <c r="Q274" s="17">
        <v>3</v>
      </c>
    </row>
    <row r="275" spans="4:17" x14ac:dyDescent="0.2">
      <c r="D275" s="102"/>
      <c r="E275" s="5" t="s">
        <v>30</v>
      </c>
      <c r="F275" s="6"/>
      <c r="G275" s="7">
        <v>280</v>
      </c>
      <c r="H275" s="10">
        <v>152</v>
      </c>
      <c r="I275" s="1">
        <v>6</v>
      </c>
      <c r="J275" s="1">
        <v>48</v>
      </c>
      <c r="K275" s="1">
        <v>37</v>
      </c>
      <c r="L275" s="1">
        <v>9</v>
      </c>
      <c r="M275" s="1">
        <v>1</v>
      </c>
      <c r="N275" s="1">
        <v>3</v>
      </c>
      <c r="O275" s="1">
        <v>2</v>
      </c>
      <c r="P275" s="1">
        <v>100</v>
      </c>
      <c r="Q275" s="17">
        <v>0</v>
      </c>
    </row>
    <row r="276" spans="4:17" x14ac:dyDescent="0.2">
      <c r="D276" s="102"/>
      <c r="E276" s="5" t="s">
        <v>31</v>
      </c>
      <c r="F276" s="6"/>
      <c r="G276" s="7">
        <v>154</v>
      </c>
      <c r="H276" s="10">
        <v>77</v>
      </c>
      <c r="I276" s="1">
        <v>7</v>
      </c>
      <c r="J276" s="1">
        <v>26</v>
      </c>
      <c r="K276" s="1">
        <v>21</v>
      </c>
      <c r="L276" s="1">
        <v>4</v>
      </c>
      <c r="M276" s="1">
        <v>1</v>
      </c>
      <c r="N276" s="1">
        <v>2</v>
      </c>
      <c r="O276" s="1">
        <v>1</v>
      </c>
      <c r="P276" s="1">
        <v>59</v>
      </c>
      <c r="Q276" s="17">
        <v>0</v>
      </c>
    </row>
    <row r="277" spans="4:17" x14ac:dyDescent="0.2">
      <c r="D277" s="102"/>
      <c r="E277" s="5" t="s">
        <v>32</v>
      </c>
      <c r="F277" s="6"/>
      <c r="G277" s="7">
        <v>826</v>
      </c>
      <c r="H277" s="10">
        <v>444</v>
      </c>
      <c r="I277" s="1">
        <v>26</v>
      </c>
      <c r="J277" s="1">
        <v>175</v>
      </c>
      <c r="K277" s="1">
        <v>100</v>
      </c>
      <c r="L277" s="1">
        <v>21</v>
      </c>
      <c r="M277" s="1">
        <v>3</v>
      </c>
      <c r="N277" s="1">
        <v>5</v>
      </c>
      <c r="O277" s="1">
        <v>4</v>
      </c>
      <c r="P277" s="1">
        <v>305</v>
      </c>
      <c r="Q277" s="17">
        <v>1</v>
      </c>
    </row>
    <row r="278" spans="4:17" x14ac:dyDescent="0.2">
      <c r="D278" s="102"/>
      <c r="E278" s="5" t="s">
        <v>33</v>
      </c>
      <c r="F278" s="6"/>
      <c r="G278" s="7">
        <v>672</v>
      </c>
      <c r="H278" s="10">
        <v>371</v>
      </c>
      <c r="I278" s="1">
        <v>22</v>
      </c>
      <c r="J278" s="1">
        <v>106</v>
      </c>
      <c r="K278" s="1">
        <v>108</v>
      </c>
      <c r="L278" s="1">
        <v>12</v>
      </c>
      <c r="M278" s="1">
        <v>3</v>
      </c>
      <c r="N278" s="1">
        <v>3</v>
      </c>
      <c r="O278" s="1">
        <v>4</v>
      </c>
      <c r="P278" s="1">
        <v>226</v>
      </c>
      <c r="Q278" s="17">
        <v>2</v>
      </c>
    </row>
    <row r="279" spans="4:17" x14ac:dyDescent="0.2">
      <c r="D279" s="102"/>
      <c r="E279" s="5" t="s">
        <v>34</v>
      </c>
      <c r="F279" s="6"/>
      <c r="G279" s="7">
        <v>462</v>
      </c>
      <c r="H279" s="10">
        <v>303</v>
      </c>
      <c r="I279" s="1">
        <v>15</v>
      </c>
      <c r="J279" s="1">
        <v>96</v>
      </c>
      <c r="K279" s="1">
        <v>73</v>
      </c>
      <c r="L279" s="1">
        <v>19</v>
      </c>
      <c r="M279" s="1">
        <v>3</v>
      </c>
      <c r="N279" s="1">
        <v>3</v>
      </c>
      <c r="O279" s="1">
        <v>0</v>
      </c>
      <c r="P279" s="1">
        <v>120</v>
      </c>
      <c r="Q279" s="17">
        <v>1</v>
      </c>
    </row>
    <row r="280" spans="4:17" x14ac:dyDescent="0.2">
      <c r="D280" s="102"/>
      <c r="E280" s="5" t="s">
        <v>35</v>
      </c>
      <c r="F280" s="6"/>
      <c r="G280" s="7">
        <v>406</v>
      </c>
      <c r="H280" s="10">
        <v>217</v>
      </c>
      <c r="I280" s="1">
        <v>13</v>
      </c>
      <c r="J280" s="1">
        <v>71</v>
      </c>
      <c r="K280" s="1">
        <v>55</v>
      </c>
      <c r="L280" s="1">
        <v>7</v>
      </c>
      <c r="M280" s="1">
        <v>0</v>
      </c>
      <c r="N280" s="1">
        <v>2</v>
      </c>
      <c r="O280" s="1">
        <v>3</v>
      </c>
      <c r="P280" s="1">
        <v>153</v>
      </c>
      <c r="Q280" s="17">
        <v>0</v>
      </c>
    </row>
    <row r="281" spans="4:17" x14ac:dyDescent="0.2">
      <c r="D281" s="102"/>
      <c r="E281" s="5" t="s">
        <v>36</v>
      </c>
      <c r="F281" s="6"/>
      <c r="G281" s="7">
        <v>210</v>
      </c>
      <c r="H281" s="10">
        <v>96</v>
      </c>
      <c r="I281" s="1">
        <v>9</v>
      </c>
      <c r="J281" s="1">
        <v>40</v>
      </c>
      <c r="K281" s="1">
        <v>23</v>
      </c>
      <c r="L281" s="1">
        <v>4</v>
      </c>
      <c r="M281" s="1">
        <v>0</v>
      </c>
      <c r="N281" s="1">
        <v>1</v>
      </c>
      <c r="O281" s="1">
        <v>0</v>
      </c>
      <c r="P281" s="1">
        <v>92</v>
      </c>
      <c r="Q281" s="17">
        <v>2</v>
      </c>
    </row>
    <row r="282" spans="4:17" x14ac:dyDescent="0.2">
      <c r="D282" s="102"/>
      <c r="E282" s="5" t="s">
        <v>37</v>
      </c>
      <c r="F282" s="6"/>
      <c r="G282" s="7">
        <v>714</v>
      </c>
      <c r="H282" s="10">
        <v>368</v>
      </c>
      <c r="I282" s="1">
        <v>16</v>
      </c>
      <c r="J282" s="1">
        <v>78</v>
      </c>
      <c r="K282" s="1">
        <v>85</v>
      </c>
      <c r="L282" s="1">
        <v>19</v>
      </c>
      <c r="M282" s="1">
        <v>2</v>
      </c>
      <c r="N282" s="1">
        <v>3</v>
      </c>
      <c r="O282" s="1">
        <v>4</v>
      </c>
      <c r="P282" s="1">
        <v>286</v>
      </c>
      <c r="Q282" s="17">
        <v>9</v>
      </c>
    </row>
    <row r="283" spans="4:17" x14ac:dyDescent="0.2">
      <c r="D283" s="102"/>
      <c r="E283" s="5" t="s">
        <v>38</v>
      </c>
      <c r="F283" s="6"/>
      <c r="G283" s="7">
        <v>70</v>
      </c>
      <c r="H283" s="10">
        <v>37</v>
      </c>
      <c r="I283" s="1">
        <v>3</v>
      </c>
      <c r="J283" s="1">
        <v>8</v>
      </c>
      <c r="K283" s="1">
        <v>11</v>
      </c>
      <c r="L283" s="1">
        <v>2</v>
      </c>
      <c r="M283" s="1">
        <v>0</v>
      </c>
      <c r="N283" s="1">
        <v>0</v>
      </c>
      <c r="O283" s="1">
        <v>0</v>
      </c>
      <c r="P283" s="1">
        <v>23</v>
      </c>
      <c r="Q283" s="17">
        <v>1</v>
      </c>
    </row>
    <row r="284" spans="4:17" x14ac:dyDescent="0.2">
      <c r="D284" s="101" t="s">
        <v>39</v>
      </c>
      <c r="E284" s="26" t="s">
        <v>40</v>
      </c>
      <c r="F284" s="25"/>
      <c r="G284" s="28">
        <v>2044</v>
      </c>
      <c r="H284" s="30">
        <v>1190</v>
      </c>
      <c r="I284" s="3">
        <v>99</v>
      </c>
      <c r="J284" s="3">
        <v>448</v>
      </c>
      <c r="K284" s="3">
        <v>358</v>
      </c>
      <c r="L284" s="3">
        <v>92</v>
      </c>
      <c r="M284" s="3">
        <v>11</v>
      </c>
      <c r="N284" s="3">
        <v>20</v>
      </c>
      <c r="O284" s="3">
        <v>17</v>
      </c>
      <c r="P284" s="3">
        <v>619</v>
      </c>
      <c r="Q284" s="32">
        <v>7</v>
      </c>
    </row>
    <row r="285" spans="4:17" x14ac:dyDescent="0.2">
      <c r="D285" s="102"/>
      <c r="E285" s="5" t="s">
        <v>41</v>
      </c>
      <c r="F285" s="6"/>
      <c r="G285" s="7">
        <v>2156</v>
      </c>
      <c r="H285" s="10">
        <v>1178</v>
      </c>
      <c r="I285" s="1">
        <v>79</v>
      </c>
      <c r="J285" s="1">
        <v>415</v>
      </c>
      <c r="K285" s="1">
        <v>308</v>
      </c>
      <c r="L285" s="1">
        <v>67</v>
      </c>
      <c r="M285" s="1">
        <v>14</v>
      </c>
      <c r="N285" s="1">
        <v>13</v>
      </c>
      <c r="O285" s="1">
        <v>12</v>
      </c>
      <c r="P285" s="1">
        <v>747</v>
      </c>
      <c r="Q285" s="17">
        <v>12</v>
      </c>
    </row>
    <row r="286" spans="4:17" x14ac:dyDescent="0.2">
      <c r="D286" s="102"/>
      <c r="E286" s="5" t="s">
        <v>42</v>
      </c>
      <c r="F286" s="6"/>
      <c r="G286" s="7">
        <v>1680</v>
      </c>
      <c r="H286" s="10">
        <v>935</v>
      </c>
      <c r="I286" s="1">
        <v>49</v>
      </c>
      <c r="J286" s="1">
        <v>270</v>
      </c>
      <c r="K286" s="1">
        <v>211</v>
      </c>
      <c r="L286" s="1">
        <v>41</v>
      </c>
      <c r="M286" s="1">
        <v>5</v>
      </c>
      <c r="N286" s="1">
        <v>10</v>
      </c>
      <c r="O286" s="1">
        <v>3</v>
      </c>
      <c r="P286" s="1">
        <v>596</v>
      </c>
      <c r="Q286" s="17">
        <v>6</v>
      </c>
    </row>
    <row r="287" spans="4:17" x14ac:dyDescent="0.2">
      <c r="D287" s="102"/>
      <c r="E287" s="5" t="s">
        <v>43</v>
      </c>
      <c r="F287" s="6"/>
      <c r="G287" s="7">
        <v>518</v>
      </c>
      <c r="H287" s="10">
        <v>244</v>
      </c>
      <c r="I287" s="1">
        <v>12</v>
      </c>
      <c r="J287" s="1">
        <v>50</v>
      </c>
      <c r="K287" s="1">
        <v>54</v>
      </c>
      <c r="L287" s="1">
        <v>9</v>
      </c>
      <c r="M287" s="1">
        <v>0</v>
      </c>
      <c r="N287" s="1">
        <v>2</v>
      </c>
      <c r="O287" s="1">
        <v>5</v>
      </c>
      <c r="P287" s="1">
        <v>233</v>
      </c>
      <c r="Q287" s="17">
        <v>7</v>
      </c>
    </row>
    <row r="288" spans="4:17" x14ac:dyDescent="0.2">
      <c r="D288" s="103"/>
      <c r="E288" s="50" t="s">
        <v>44</v>
      </c>
      <c r="F288" s="53"/>
      <c r="G288" s="49">
        <v>602</v>
      </c>
      <c r="H288" s="62">
        <v>284</v>
      </c>
      <c r="I288" s="22">
        <v>11</v>
      </c>
      <c r="J288" s="22">
        <v>86</v>
      </c>
      <c r="K288" s="22">
        <v>81</v>
      </c>
      <c r="L288" s="22">
        <v>12</v>
      </c>
      <c r="M288" s="22">
        <v>1</v>
      </c>
      <c r="N288" s="22">
        <v>4</v>
      </c>
      <c r="O288" s="22">
        <v>4</v>
      </c>
      <c r="P288" s="22">
        <v>248</v>
      </c>
      <c r="Q288" s="68">
        <v>4</v>
      </c>
    </row>
    <row r="290" spans="2:10" x14ac:dyDescent="0.2">
      <c r="B290" s="34" t="str">
        <f xml:space="preserve"> HYPERLINK("#'目次'!B18", "[12]")</f>
        <v>[12]</v>
      </c>
      <c r="C290" s="27" t="s">
        <v>135</v>
      </c>
    </row>
    <row r="293" spans="2:10" x14ac:dyDescent="0.2">
      <c r="C293" s="27" t="s">
        <v>13</v>
      </c>
    </row>
    <row r="294" spans="2:10" ht="24" x14ac:dyDescent="0.2">
      <c r="D294" s="97"/>
      <c r="E294" s="98"/>
      <c r="F294" s="98"/>
      <c r="G294" s="38" t="s">
        <v>14</v>
      </c>
      <c r="H294" s="36" t="s">
        <v>136</v>
      </c>
      <c r="I294" s="4" t="s">
        <v>137</v>
      </c>
      <c r="J294" s="35" t="s">
        <v>24</v>
      </c>
    </row>
    <row r="295" spans="2:10" x14ac:dyDescent="0.2">
      <c r="D295" s="99"/>
      <c r="E295" s="100"/>
      <c r="F295" s="100"/>
      <c r="G295" s="40"/>
      <c r="H295" s="42"/>
      <c r="I295" s="8"/>
      <c r="J295" s="39"/>
    </row>
    <row r="296" spans="2:10" x14ac:dyDescent="0.2">
      <c r="D296" s="48"/>
      <c r="E296" s="47" t="s">
        <v>14</v>
      </c>
      <c r="F296" s="51"/>
      <c r="G296" s="37">
        <v>7000</v>
      </c>
      <c r="H296" s="16">
        <v>2164</v>
      </c>
      <c r="I296" s="16">
        <v>4825</v>
      </c>
      <c r="J296" s="57">
        <v>11</v>
      </c>
    </row>
    <row r="297" spans="2:10" x14ac:dyDescent="0.2">
      <c r="D297" s="101" t="s">
        <v>25</v>
      </c>
      <c r="E297" s="26" t="s">
        <v>26</v>
      </c>
      <c r="F297" s="25"/>
      <c r="G297" s="28">
        <v>308</v>
      </c>
      <c r="H297" s="30">
        <v>79</v>
      </c>
      <c r="I297" s="3">
        <v>228</v>
      </c>
      <c r="J297" s="32">
        <v>1</v>
      </c>
    </row>
    <row r="298" spans="2:10" x14ac:dyDescent="0.2">
      <c r="D298" s="102"/>
      <c r="E298" s="5" t="s">
        <v>27</v>
      </c>
      <c r="F298" s="6"/>
      <c r="G298" s="7">
        <v>504</v>
      </c>
      <c r="H298" s="10">
        <v>111</v>
      </c>
      <c r="I298" s="1">
        <v>392</v>
      </c>
      <c r="J298" s="17">
        <v>1</v>
      </c>
    </row>
    <row r="299" spans="2:10" x14ac:dyDescent="0.2">
      <c r="D299" s="102"/>
      <c r="E299" s="5" t="s">
        <v>28</v>
      </c>
      <c r="F299" s="6"/>
      <c r="G299" s="7">
        <v>1554</v>
      </c>
      <c r="H299" s="10">
        <v>534</v>
      </c>
      <c r="I299" s="1">
        <v>1017</v>
      </c>
      <c r="J299" s="17">
        <v>3</v>
      </c>
    </row>
    <row r="300" spans="2:10" x14ac:dyDescent="0.2">
      <c r="D300" s="102"/>
      <c r="E300" s="5" t="s">
        <v>29</v>
      </c>
      <c r="F300" s="6"/>
      <c r="G300" s="7">
        <v>840</v>
      </c>
      <c r="H300" s="10">
        <v>317</v>
      </c>
      <c r="I300" s="1">
        <v>523</v>
      </c>
      <c r="J300" s="17">
        <v>0</v>
      </c>
    </row>
    <row r="301" spans="2:10" x14ac:dyDescent="0.2">
      <c r="D301" s="102"/>
      <c r="E301" s="5" t="s">
        <v>30</v>
      </c>
      <c r="F301" s="6"/>
      <c r="G301" s="7">
        <v>280</v>
      </c>
      <c r="H301" s="10">
        <v>82</v>
      </c>
      <c r="I301" s="1">
        <v>198</v>
      </c>
      <c r="J301" s="17">
        <v>0</v>
      </c>
    </row>
    <row r="302" spans="2:10" x14ac:dyDescent="0.2">
      <c r="D302" s="102"/>
      <c r="E302" s="5" t="s">
        <v>31</v>
      </c>
      <c r="F302" s="6"/>
      <c r="G302" s="7">
        <v>154</v>
      </c>
      <c r="H302" s="10">
        <v>54</v>
      </c>
      <c r="I302" s="1">
        <v>100</v>
      </c>
      <c r="J302" s="17">
        <v>0</v>
      </c>
    </row>
    <row r="303" spans="2:10" x14ac:dyDescent="0.2">
      <c r="D303" s="102"/>
      <c r="E303" s="5" t="s">
        <v>32</v>
      </c>
      <c r="F303" s="6"/>
      <c r="G303" s="7">
        <v>826</v>
      </c>
      <c r="H303" s="10">
        <v>257</v>
      </c>
      <c r="I303" s="1">
        <v>569</v>
      </c>
      <c r="J303" s="17">
        <v>0</v>
      </c>
    </row>
    <row r="304" spans="2:10" x14ac:dyDescent="0.2">
      <c r="D304" s="102"/>
      <c r="E304" s="5" t="s">
        <v>33</v>
      </c>
      <c r="F304" s="6"/>
      <c r="G304" s="7">
        <v>672</v>
      </c>
      <c r="H304" s="10">
        <v>188</v>
      </c>
      <c r="I304" s="1">
        <v>484</v>
      </c>
      <c r="J304" s="17">
        <v>0</v>
      </c>
    </row>
    <row r="305" spans="2:14" x14ac:dyDescent="0.2">
      <c r="D305" s="102"/>
      <c r="E305" s="5" t="s">
        <v>34</v>
      </c>
      <c r="F305" s="6"/>
      <c r="G305" s="7">
        <v>462</v>
      </c>
      <c r="H305" s="10">
        <v>150</v>
      </c>
      <c r="I305" s="1">
        <v>312</v>
      </c>
      <c r="J305" s="17">
        <v>0</v>
      </c>
    </row>
    <row r="306" spans="2:14" x14ac:dyDescent="0.2">
      <c r="D306" s="102"/>
      <c r="E306" s="5" t="s">
        <v>35</v>
      </c>
      <c r="F306" s="6"/>
      <c r="G306" s="7">
        <v>406</v>
      </c>
      <c r="H306" s="10">
        <v>122</v>
      </c>
      <c r="I306" s="1">
        <v>284</v>
      </c>
      <c r="J306" s="17">
        <v>0</v>
      </c>
    </row>
    <row r="307" spans="2:14" x14ac:dyDescent="0.2">
      <c r="D307" s="102"/>
      <c r="E307" s="5" t="s">
        <v>36</v>
      </c>
      <c r="F307" s="6"/>
      <c r="G307" s="7">
        <v>210</v>
      </c>
      <c r="H307" s="10">
        <v>53</v>
      </c>
      <c r="I307" s="1">
        <v>154</v>
      </c>
      <c r="J307" s="17">
        <v>3</v>
      </c>
    </row>
    <row r="308" spans="2:14" x14ac:dyDescent="0.2">
      <c r="D308" s="102"/>
      <c r="E308" s="5" t="s">
        <v>37</v>
      </c>
      <c r="F308" s="6"/>
      <c r="G308" s="7">
        <v>714</v>
      </c>
      <c r="H308" s="10">
        <v>197</v>
      </c>
      <c r="I308" s="1">
        <v>514</v>
      </c>
      <c r="J308" s="17">
        <v>3</v>
      </c>
    </row>
    <row r="309" spans="2:14" x14ac:dyDescent="0.2">
      <c r="D309" s="102"/>
      <c r="E309" s="5" t="s">
        <v>38</v>
      </c>
      <c r="F309" s="6"/>
      <c r="G309" s="7">
        <v>70</v>
      </c>
      <c r="H309" s="10">
        <v>20</v>
      </c>
      <c r="I309" s="1">
        <v>50</v>
      </c>
      <c r="J309" s="17">
        <v>0</v>
      </c>
    </row>
    <row r="310" spans="2:14" x14ac:dyDescent="0.2">
      <c r="D310" s="101" t="s">
        <v>39</v>
      </c>
      <c r="E310" s="26" t="s">
        <v>40</v>
      </c>
      <c r="F310" s="25"/>
      <c r="G310" s="28">
        <v>2044</v>
      </c>
      <c r="H310" s="30">
        <v>736</v>
      </c>
      <c r="I310" s="3">
        <v>1308</v>
      </c>
      <c r="J310" s="32">
        <v>0</v>
      </c>
    </row>
    <row r="311" spans="2:14" x14ac:dyDescent="0.2">
      <c r="D311" s="102"/>
      <c r="E311" s="5" t="s">
        <v>41</v>
      </c>
      <c r="F311" s="6"/>
      <c r="G311" s="7">
        <v>2156</v>
      </c>
      <c r="H311" s="10">
        <v>641</v>
      </c>
      <c r="I311" s="1">
        <v>1509</v>
      </c>
      <c r="J311" s="17">
        <v>6</v>
      </c>
    </row>
    <row r="312" spans="2:14" x14ac:dyDescent="0.2">
      <c r="D312" s="102"/>
      <c r="E312" s="5" t="s">
        <v>42</v>
      </c>
      <c r="F312" s="6"/>
      <c r="G312" s="7">
        <v>1680</v>
      </c>
      <c r="H312" s="10">
        <v>500</v>
      </c>
      <c r="I312" s="1">
        <v>1178</v>
      </c>
      <c r="J312" s="17">
        <v>2</v>
      </c>
    </row>
    <row r="313" spans="2:14" x14ac:dyDescent="0.2">
      <c r="D313" s="102"/>
      <c r="E313" s="5" t="s">
        <v>43</v>
      </c>
      <c r="F313" s="6"/>
      <c r="G313" s="7">
        <v>518</v>
      </c>
      <c r="H313" s="10">
        <v>121</v>
      </c>
      <c r="I313" s="1">
        <v>395</v>
      </c>
      <c r="J313" s="17">
        <v>2</v>
      </c>
    </row>
    <row r="314" spans="2:14" x14ac:dyDescent="0.2">
      <c r="D314" s="103"/>
      <c r="E314" s="50" t="s">
        <v>44</v>
      </c>
      <c r="F314" s="53"/>
      <c r="G314" s="49">
        <v>602</v>
      </c>
      <c r="H314" s="62">
        <v>166</v>
      </c>
      <c r="I314" s="22">
        <v>435</v>
      </c>
      <c r="J314" s="68">
        <v>1</v>
      </c>
    </row>
    <row r="316" spans="2:14" x14ac:dyDescent="0.2">
      <c r="B316" s="34" t="str">
        <f xml:space="preserve"> HYPERLINK("#'目次'!B19", "[13]")</f>
        <v>[13]</v>
      </c>
      <c r="C316" s="27" t="s">
        <v>140</v>
      </c>
    </row>
    <row r="317" spans="2:14" x14ac:dyDescent="0.2">
      <c r="C317" s="84" t="s">
        <v>141</v>
      </c>
    </row>
    <row r="319" spans="2:14" x14ac:dyDescent="0.2">
      <c r="C319" s="27" t="s">
        <v>13</v>
      </c>
    </row>
    <row r="320" spans="2:14" ht="48" x14ac:dyDescent="0.2">
      <c r="D320" s="97"/>
      <c r="E320" s="98"/>
      <c r="F320" s="98"/>
      <c r="G320" s="38" t="s">
        <v>14</v>
      </c>
      <c r="H320" s="36" t="s">
        <v>142</v>
      </c>
      <c r="I320" s="4" t="s">
        <v>143</v>
      </c>
      <c r="J320" s="4" t="s">
        <v>144</v>
      </c>
      <c r="K320" s="4" t="s">
        <v>145</v>
      </c>
      <c r="L320" s="4" t="s">
        <v>22</v>
      </c>
      <c r="M320" s="4" t="s">
        <v>146</v>
      </c>
      <c r="N320" s="35" t="s">
        <v>24</v>
      </c>
    </row>
    <row r="321" spans="4:14" x14ac:dyDescent="0.2">
      <c r="D321" s="99"/>
      <c r="E321" s="100"/>
      <c r="F321" s="100"/>
      <c r="G321" s="40"/>
      <c r="H321" s="42"/>
      <c r="I321" s="8"/>
      <c r="J321" s="8"/>
      <c r="K321" s="8"/>
      <c r="L321" s="8"/>
      <c r="M321" s="8"/>
      <c r="N321" s="39"/>
    </row>
    <row r="322" spans="4:14" x14ac:dyDescent="0.2">
      <c r="D322" s="48"/>
      <c r="E322" s="47" t="s">
        <v>14</v>
      </c>
      <c r="F322" s="51"/>
      <c r="G322" s="37">
        <v>2164</v>
      </c>
      <c r="H322" s="16">
        <v>1282</v>
      </c>
      <c r="I322" s="16">
        <v>704</v>
      </c>
      <c r="J322" s="16">
        <v>1379</v>
      </c>
      <c r="K322" s="16">
        <v>308</v>
      </c>
      <c r="L322" s="16">
        <v>18</v>
      </c>
      <c r="M322" s="16">
        <v>95</v>
      </c>
      <c r="N322" s="57">
        <v>2</v>
      </c>
    </row>
    <row r="323" spans="4:14" x14ac:dyDescent="0.2">
      <c r="D323" s="101" t="s">
        <v>25</v>
      </c>
      <c r="E323" s="26" t="s">
        <v>26</v>
      </c>
      <c r="F323" s="25"/>
      <c r="G323" s="28">
        <v>79</v>
      </c>
      <c r="H323" s="30">
        <v>51</v>
      </c>
      <c r="I323" s="3">
        <v>28</v>
      </c>
      <c r="J323" s="3">
        <v>50</v>
      </c>
      <c r="K323" s="3">
        <v>7</v>
      </c>
      <c r="L323" s="3">
        <v>1</v>
      </c>
      <c r="M323" s="3">
        <v>3</v>
      </c>
      <c r="N323" s="32">
        <v>1</v>
      </c>
    </row>
    <row r="324" spans="4:14" x14ac:dyDescent="0.2">
      <c r="D324" s="102"/>
      <c r="E324" s="5" t="s">
        <v>27</v>
      </c>
      <c r="F324" s="6"/>
      <c r="G324" s="7">
        <v>111</v>
      </c>
      <c r="H324" s="10">
        <v>59</v>
      </c>
      <c r="I324" s="1">
        <v>40</v>
      </c>
      <c r="J324" s="1">
        <v>73</v>
      </c>
      <c r="K324" s="1">
        <v>17</v>
      </c>
      <c r="L324" s="1">
        <v>2</v>
      </c>
      <c r="M324" s="1">
        <v>9</v>
      </c>
      <c r="N324" s="17">
        <v>0</v>
      </c>
    </row>
    <row r="325" spans="4:14" x14ac:dyDescent="0.2">
      <c r="D325" s="102"/>
      <c r="E325" s="5" t="s">
        <v>28</v>
      </c>
      <c r="F325" s="6"/>
      <c r="G325" s="7">
        <v>534</v>
      </c>
      <c r="H325" s="10">
        <v>323</v>
      </c>
      <c r="I325" s="1">
        <v>171</v>
      </c>
      <c r="J325" s="1">
        <v>347</v>
      </c>
      <c r="K325" s="1">
        <v>75</v>
      </c>
      <c r="L325" s="1">
        <v>2</v>
      </c>
      <c r="M325" s="1">
        <v>17</v>
      </c>
      <c r="N325" s="17">
        <v>0</v>
      </c>
    </row>
    <row r="326" spans="4:14" x14ac:dyDescent="0.2">
      <c r="D326" s="102"/>
      <c r="E326" s="5" t="s">
        <v>29</v>
      </c>
      <c r="F326" s="6"/>
      <c r="G326" s="7">
        <v>317</v>
      </c>
      <c r="H326" s="10">
        <v>192</v>
      </c>
      <c r="I326" s="1">
        <v>112</v>
      </c>
      <c r="J326" s="1">
        <v>218</v>
      </c>
      <c r="K326" s="1">
        <v>53</v>
      </c>
      <c r="L326" s="1">
        <v>3</v>
      </c>
      <c r="M326" s="1">
        <v>11</v>
      </c>
      <c r="N326" s="17">
        <v>0</v>
      </c>
    </row>
    <row r="327" spans="4:14" x14ac:dyDescent="0.2">
      <c r="D327" s="102"/>
      <c r="E327" s="5" t="s">
        <v>30</v>
      </c>
      <c r="F327" s="6"/>
      <c r="G327" s="7">
        <v>82</v>
      </c>
      <c r="H327" s="10">
        <v>46</v>
      </c>
      <c r="I327" s="1">
        <v>32</v>
      </c>
      <c r="J327" s="1">
        <v>57</v>
      </c>
      <c r="K327" s="1">
        <v>12</v>
      </c>
      <c r="L327" s="1">
        <v>1</v>
      </c>
      <c r="M327" s="1">
        <v>1</v>
      </c>
      <c r="N327" s="17">
        <v>0</v>
      </c>
    </row>
    <row r="328" spans="4:14" x14ac:dyDescent="0.2">
      <c r="D328" s="102"/>
      <c r="E328" s="5" t="s">
        <v>31</v>
      </c>
      <c r="F328" s="6"/>
      <c r="G328" s="7">
        <v>54</v>
      </c>
      <c r="H328" s="10">
        <v>38</v>
      </c>
      <c r="I328" s="1">
        <v>21</v>
      </c>
      <c r="J328" s="1">
        <v>33</v>
      </c>
      <c r="K328" s="1">
        <v>7</v>
      </c>
      <c r="L328" s="1">
        <v>0</v>
      </c>
      <c r="M328" s="1">
        <v>1</v>
      </c>
      <c r="N328" s="17">
        <v>0</v>
      </c>
    </row>
    <row r="329" spans="4:14" x14ac:dyDescent="0.2">
      <c r="D329" s="102"/>
      <c r="E329" s="5" t="s">
        <v>32</v>
      </c>
      <c r="F329" s="6"/>
      <c r="G329" s="7">
        <v>257</v>
      </c>
      <c r="H329" s="10">
        <v>151</v>
      </c>
      <c r="I329" s="1">
        <v>71</v>
      </c>
      <c r="J329" s="1">
        <v>155</v>
      </c>
      <c r="K329" s="1">
        <v>32</v>
      </c>
      <c r="L329" s="1">
        <v>4</v>
      </c>
      <c r="M329" s="1">
        <v>18</v>
      </c>
      <c r="N329" s="17">
        <v>0</v>
      </c>
    </row>
    <row r="330" spans="4:14" x14ac:dyDescent="0.2">
      <c r="D330" s="102"/>
      <c r="E330" s="5" t="s">
        <v>33</v>
      </c>
      <c r="F330" s="6"/>
      <c r="G330" s="7">
        <v>188</v>
      </c>
      <c r="H330" s="10">
        <v>109</v>
      </c>
      <c r="I330" s="1">
        <v>53</v>
      </c>
      <c r="J330" s="1">
        <v>109</v>
      </c>
      <c r="K330" s="1">
        <v>25</v>
      </c>
      <c r="L330" s="1">
        <v>3</v>
      </c>
      <c r="M330" s="1">
        <v>8</v>
      </c>
      <c r="N330" s="17">
        <v>0</v>
      </c>
    </row>
    <row r="331" spans="4:14" x14ac:dyDescent="0.2">
      <c r="D331" s="102"/>
      <c r="E331" s="5" t="s">
        <v>34</v>
      </c>
      <c r="F331" s="6"/>
      <c r="G331" s="7">
        <v>150</v>
      </c>
      <c r="H331" s="10">
        <v>78</v>
      </c>
      <c r="I331" s="1">
        <v>49</v>
      </c>
      <c r="J331" s="1">
        <v>107</v>
      </c>
      <c r="K331" s="1">
        <v>19</v>
      </c>
      <c r="L331" s="1">
        <v>1</v>
      </c>
      <c r="M331" s="1">
        <v>5</v>
      </c>
      <c r="N331" s="17">
        <v>0</v>
      </c>
    </row>
    <row r="332" spans="4:14" x14ac:dyDescent="0.2">
      <c r="D332" s="102"/>
      <c r="E332" s="5" t="s">
        <v>35</v>
      </c>
      <c r="F332" s="6"/>
      <c r="G332" s="7">
        <v>122</v>
      </c>
      <c r="H332" s="10">
        <v>59</v>
      </c>
      <c r="I332" s="1">
        <v>30</v>
      </c>
      <c r="J332" s="1">
        <v>74</v>
      </c>
      <c r="K332" s="1">
        <v>19</v>
      </c>
      <c r="L332" s="1">
        <v>0</v>
      </c>
      <c r="M332" s="1">
        <v>8</v>
      </c>
      <c r="N332" s="17">
        <v>1</v>
      </c>
    </row>
    <row r="333" spans="4:14" x14ac:dyDescent="0.2">
      <c r="D333" s="102"/>
      <c r="E333" s="5" t="s">
        <v>36</v>
      </c>
      <c r="F333" s="6"/>
      <c r="G333" s="7">
        <v>53</v>
      </c>
      <c r="H333" s="10">
        <v>30</v>
      </c>
      <c r="I333" s="1">
        <v>19</v>
      </c>
      <c r="J333" s="1">
        <v>32</v>
      </c>
      <c r="K333" s="1">
        <v>12</v>
      </c>
      <c r="L333" s="1">
        <v>0</v>
      </c>
      <c r="M333" s="1">
        <v>4</v>
      </c>
      <c r="N333" s="17">
        <v>0</v>
      </c>
    </row>
    <row r="334" spans="4:14" x14ac:dyDescent="0.2">
      <c r="D334" s="102"/>
      <c r="E334" s="5" t="s">
        <v>37</v>
      </c>
      <c r="F334" s="6"/>
      <c r="G334" s="7">
        <v>197</v>
      </c>
      <c r="H334" s="10">
        <v>131</v>
      </c>
      <c r="I334" s="1">
        <v>71</v>
      </c>
      <c r="J334" s="1">
        <v>113</v>
      </c>
      <c r="K334" s="1">
        <v>27</v>
      </c>
      <c r="L334" s="1">
        <v>1</v>
      </c>
      <c r="M334" s="1">
        <v>10</v>
      </c>
      <c r="N334" s="17">
        <v>0</v>
      </c>
    </row>
    <row r="335" spans="4:14" x14ac:dyDescent="0.2">
      <c r="D335" s="102"/>
      <c r="E335" s="5" t="s">
        <v>38</v>
      </c>
      <c r="F335" s="6"/>
      <c r="G335" s="7">
        <v>20</v>
      </c>
      <c r="H335" s="10">
        <v>15</v>
      </c>
      <c r="I335" s="1">
        <v>7</v>
      </c>
      <c r="J335" s="1">
        <v>11</v>
      </c>
      <c r="K335" s="1">
        <v>3</v>
      </c>
      <c r="L335" s="1">
        <v>0</v>
      </c>
      <c r="M335" s="1">
        <v>0</v>
      </c>
      <c r="N335" s="17">
        <v>0</v>
      </c>
    </row>
    <row r="336" spans="4:14" x14ac:dyDescent="0.2">
      <c r="D336" s="101" t="s">
        <v>39</v>
      </c>
      <c r="E336" s="26" t="s">
        <v>40</v>
      </c>
      <c r="F336" s="25"/>
      <c r="G336" s="28">
        <v>736</v>
      </c>
      <c r="H336" s="30">
        <v>432</v>
      </c>
      <c r="I336" s="3">
        <v>248</v>
      </c>
      <c r="J336" s="3">
        <v>499</v>
      </c>
      <c r="K336" s="3">
        <v>112</v>
      </c>
      <c r="L336" s="3">
        <v>4</v>
      </c>
      <c r="M336" s="3">
        <v>32</v>
      </c>
      <c r="N336" s="32">
        <v>0</v>
      </c>
    </row>
    <row r="337" spans="2:19" x14ac:dyDescent="0.2">
      <c r="D337" s="102"/>
      <c r="E337" s="5" t="s">
        <v>41</v>
      </c>
      <c r="F337" s="6"/>
      <c r="G337" s="7">
        <v>641</v>
      </c>
      <c r="H337" s="10">
        <v>385</v>
      </c>
      <c r="I337" s="1">
        <v>220</v>
      </c>
      <c r="J337" s="1">
        <v>410</v>
      </c>
      <c r="K337" s="1">
        <v>96</v>
      </c>
      <c r="L337" s="1">
        <v>6</v>
      </c>
      <c r="M337" s="1">
        <v>23</v>
      </c>
      <c r="N337" s="17">
        <v>1</v>
      </c>
    </row>
    <row r="338" spans="2:19" x14ac:dyDescent="0.2">
      <c r="D338" s="102"/>
      <c r="E338" s="5" t="s">
        <v>42</v>
      </c>
      <c r="F338" s="6"/>
      <c r="G338" s="7">
        <v>500</v>
      </c>
      <c r="H338" s="10">
        <v>312</v>
      </c>
      <c r="I338" s="1">
        <v>163</v>
      </c>
      <c r="J338" s="1">
        <v>301</v>
      </c>
      <c r="K338" s="1">
        <v>57</v>
      </c>
      <c r="L338" s="1">
        <v>5</v>
      </c>
      <c r="M338" s="1">
        <v>16</v>
      </c>
      <c r="N338" s="17">
        <v>0</v>
      </c>
    </row>
    <row r="339" spans="2:19" x14ac:dyDescent="0.2">
      <c r="D339" s="102"/>
      <c r="E339" s="5" t="s">
        <v>43</v>
      </c>
      <c r="F339" s="6"/>
      <c r="G339" s="7">
        <v>121</v>
      </c>
      <c r="H339" s="10">
        <v>65</v>
      </c>
      <c r="I339" s="1">
        <v>29</v>
      </c>
      <c r="J339" s="1">
        <v>69</v>
      </c>
      <c r="K339" s="1">
        <v>18</v>
      </c>
      <c r="L339" s="1">
        <v>2</v>
      </c>
      <c r="M339" s="1">
        <v>11</v>
      </c>
      <c r="N339" s="17">
        <v>1</v>
      </c>
    </row>
    <row r="340" spans="2:19" x14ac:dyDescent="0.2">
      <c r="D340" s="103"/>
      <c r="E340" s="50" t="s">
        <v>44</v>
      </c>
      <c r="F340" s="53"/>
      <c r="G340" s="49">
        <v>166</v>
      </c>
      <c r="H340" s="62">
        <v>88</v>
      </c>
      <c r="I340" s="22">
        <v>44</v>
      </c>
      <c r="J340" s="22">
        <v>100</v>
      </c>
      <c r="K340" s="22">
        <v>25</v>
      </c>
      <c r="L340" s="22">
        <v>1</v>
      </c>
      <c r="M340" s="22">
        <v>13</v>
      </c>
      <c r="N340" s="68">
        <v>0</v>
      </c>
    </row>
    <row r="342" spans="2:19" x14ac:dyDescent="0.2">
      <c r="B342" s="34" t="str">
        <f xml:space="preserve"> HYPERLINK("#'目次'!B20", "[14]")</f>
        <v>[14]</v>
      </c>
      <c r="C342" s="27" t="s">
        <v>150</v>
      </c>
    </row>
    <row r="343" spans="2:19" x14ac:dyDescent="0.2">
      <c r="C343" s="84" t="s">
        <v>141</v>
      </c>
    </row>
    <row r="345" spans="2:19" x14ac:dyDescent="0.2">
      <c r="C345" s="27" t="s">
        <v>13</v>
      </c>
    </row>
    <row r="346" spans="2:19" ht="60" x14ac:dyDescent="0.2">
      <c r="D346" s="97"/>
      <c r="E346" s="98"/>
      <c r="F346" s="98"/>
      <c r="G346" s="38" t="s">
        <v>14</v>
      </c>
      <c r="H346" s="36" t="s">
        <v>151</v>
      </c>
      <c r="I346" s="4" t="s">
        <v>152</v>
      </c>
      <c r="J346" s="4" t="s">
        <v>153</v>
      </c>
      <c r="K346" s="4" t="s">
        <v>154</v>
      </c>
      <c r="L346" s="4" t="s">
        <v>155</v>
      </c>
      <c r="M346" s="4" t="s">
        <v>156</v>
      </c>
      <c r="N346" s="4" t="s">
        <v>157</v>
      </c>
      <c r="O346" s="4" t="s">
        <v>158</v>
      </c>
      <c r="P346" s="4" t="s">
        <v>159</v>
      </c>
      <c r="Q346" s="4" t="s">
        <v>160</v>
      </c>
      <c r="R346" s="4" t="s">
        <v>161</v>
      </c>
      <c r="S346" s="35" t="s">
        <v>24</v>
      </c>
    </row>
    <row r="347" spans="2:19" x14ac:dyDescent="0.2">
      <c r="D347" s="99"/>
      <c r="E347" s="100"/>
      <c r="F347" s="100"/>
      <c r="G347" s="40"/>
      <c r="H347" s="42"/>
      <c r="I347" s="8"/>
      <c r="J347" s="8"/>
      <c r="K347" s="8"/>
      <c r="L347" s="8"/>
      <c r="M347" s="8"/>
      <c r="N347" s="8"/>
      <c r="O347" s="8"/>
      <c r="P347" s="8"/>
      <c r="Q347" s="8"/>
      <c r="R347" s="8"/>
      <c r="S347" s="39"/>
    </row>
    <row r="348" spans="2:19" x14ac:dyDescent="0.2">
      <c r="D348" s="48"/>
      <c r="E348" s="47" t="s">
        <v>14</v>
      </c>
      <c r="F348" s="51"/>
      <c r="G348" s="37">
        <v>2164</v>
      </c>
      <c r="H348" s="16">
        <v>569</v>
      </c>
      <c r="I348" s="16">
        <v>987</v>
      </c>
      <c r="J348" s="16">
        <v>626</v>
      </c>
      <c r="K348" s="16">
        <v>998</v>
      </c>
      <c r="L348" s="16">
        <v>606</v>
      </c>
      <c r="M348" s="16">
        <v>516</v>
      </c>
      <c r="N348" s="16">
        <v>749</v>
      </c>
      <c r="O348" s="16">
        <v>378</v>
      </c>
      <c r="P348" s="16">
        <v>343</v>
      </c>
      <c r="Q348" s="16">
        <v>125</v>
      </c>
      <c r="R348" s="16">
        <v>194</v>
      </c>
      <c r="S348" s="57">
        <v>13</v>
      </c>
    </row>
    <row r="349" spans="2:19" x14ac:dyDescent="0.2">
      <c r="D349" s="101" t="s">
        <v>25</v>
      </c>
      <c r="E349" s="26" t="s">
        <v>26</v>
      </c>
      <c r="F349" s="25"/>
      <c r="G349" s="28">
        <v>79</v>
      </c>
      <c r="H349" s="30">
        <v>26</v>
      </c>
      <c r="I349" s="3">
        <v>45</v>
      </c>
      <c r="J349" s="3">
        <v>26</v>
      </c>
      <c r="K349" s="3">
        <v>37</v>
      </c>
      <c r="L349" s="3">
        <v>28</v>
      </c>
      <c r="M349" s="3">
        <v>15</v>
      </c>
      <c r="N349" s="3">
        <v>29</v>
      </c>
      <c r="O349" s="3">
        <v>18</v>
      </c>
      <c r="P349" s="3">
        <v>14</v>
      </c>
      <c r="Q349" s="3">
        <v>4</v>
      </c>
      <c r="R349" s="3">
        <v>5</v>
      </c>
      <c r="S349" s="32">
        <v>0</v>
      </c>
    </row>
    <row r="350" spans="2:19" x14ac:dyDescent="0.2">
      <c r="D350" s="102"/>
      <c r="E350" s="5" t="s">
        <v>27</v>
      </c>
      <c r="F350" s="6"/>
      <c r="G350" s="7">
        <v>111</v>
      </c>
      <c r="H350" s="10">
        <v>29</v>
      </c>
      <c r="I350" s="1">
        <v>57</v>
      </c>
      <c r="J350" s="1">
        <v>37</v>
      </c>
      <c r="K350" s="1">
        <v>52</v>
      </c>
      <c r="L350" s="1">
        <v>25</v>
      </c>
      <c r="M350" s="1">
        <v>27</v>
      </c>
      <c r="N350" s="1">
        <v>44</v>
      </c>
      <c r="O350" s="1">
        <v>23</v>
      </c>
      <c r="P350" s="1">
        <v>12</v>
      </c>
      <c r="Q350" s="1">
        <v>13</v>
      </c>
      <c r="R350" s="1">
        <v>6</v>
      </c>
      <c r="S350" s="17">
        <v>1</v>
      </c>
    </row>
    <row r="351" spans="2:19" x14ac:dyDescent="0.2">
      <c r="D351" s="102"/>
      <c r="E351" s="5" t="s">
        <v>28</v>
      </c>
      <c r="F351" s="6"/>
      <c r="G351" s="7">
        <v>534</v>
      </c>
      <c r="H351" s="10">
        <v>144</v>
      </c>
      <c r="I351" s="1">
        <v>242</v>
      </c>
      <c r="J351" s="1">
        <v>155</v>
      </c>
      <c r="K351" s="1">
        <v>245</v>
      </c>
      <c r="L351" s="1">
        <v>160</v>
      </c>
      <c r="M351" s="1">
        <v>134</v>
      </c>
      <c r="N351" s="1">
        <v>196</v>
      </c>
      <c r="O351" s="1">
        <v>99</v>
      </c>
      <c r="P351" s="1">
        <v>96</v>
      </c>
      <c r="Q351" s="1">
        <v>30</v>
      </c>
      <c r="R351" s="1">
        <v>44</v>
      </c>
      <c r="S351" s="17">
        <v>3</v>
      </c>
    </row>
    <row r="352" spans="2:19" x14ac:dyDescent="0.2">
      <c r="D352" s="102"/>
      <c r="E352" s="5" t="s">
        <v>29</v>
      </c>
      <c r="F352" s="6"/>
      <c r="G352" s="7">
        <v>317</v>
      </c>
      <c r="H352" s="10">
        <v>100</v>
      </c>
      <c r="I352" s="1">
        <v>152</v>
      </c>
      <c r="J352" s="1">
        <v>103</v>
      </c>
      <c r="K352" s="1">
        <v>182</v>
      </c>
      <c r="L352" s="1">
        <v>105</v>
      </c>
      <c r="M352" s="1">
        <v>90</v>
      </c>
      <c r="N352" s="1">
        <v>127</v>
      </c>
      <c r="O352" s="1">
        <v>56</v>
      </c>
      <c r="P352" s="1">
        <v>52</v>
      </c>
      <c r="Q352" s="1">
        <v>8</v>
      </c>
      <c r="R352" s="1">
        <v>24</v>
      </c>
      <c r="S352" s="17">
        <v>0</v>
      </c>
    </row>
    <row r="353" spans="2:19" x14ac:dyDescent="0.2">
      <c r="D353" s="102"/>
      <c r="E353" s="5" t="s">
        <v>30</v>
      </c>
      <c r="F353" s="6"/>
      <c r="G353" s="7">
        <v>82</v>
      </c>
      <c r="H353" s="10">
        <v>23</v>
      </c>
      <c r="I353" s="1">
        <v>43</v>
      </c>
      <c r="J353" s="1">
        <v>31</v>
      </c>
      <c r="K353" s="1">
        <v>35</v>
      </c>
      <c r="L353" s="1">
        <v>18</v>
      </c>
      <c r="M353" s="1">
        <v>21</v>
      </c>
      <c r="N353" s="1">
        <v>25</v>
      </c>
      <c r="O353" s="1">
        <v>14</v>
      </c>
      <c r="P353" s="1">
        <v>13</v>
      </c>
      <c r="Q353" s="1">
        <v>2</v>
      </c>
      <c r="R353" s="1">
        <v>7</v>
      </c>
      <c r="S353" s="17">
        <v>1</v>
      </c>
    </row>
    <row r="354" spans="2:19" x14ac:dyDescent="0.2">
      <c r="D354" s="102"/>
      <c r="E354" s="5" t="s">
        <v>31</v>
      </c>
      <c r="F354" s="6"/>
      <c r="G354" s="7">
        <v>54</v>
      </c>
      <c r="H354" s="10">
        <v>15</v>
      </c>
      <c r="I354" s="1">
        <v>27</v>
      </c>
      <c r="J354" s="1">
        <v>13</v>
      </c>
      <c r="K354" s="1">
        <v>26</v>
      </c>
      <c r="L354" s="1">
        <v>15</v>
      </c>
      <c r="M354" s="1">
        <v>13</v>
      </c>
      <c r="N354" s="1">
        <v>17</v>
      </c>
      <c r="O354" s="1">
        <v>11</v>
      </c>
      <c r="P354" s="1">
        <v>9</v>
      </c>
      <c r="Q354" s="1">
        <v>1</v>
      </c>
      <c r="R354" s="1">
        <v>2</v>
      </c>
      <c r="S354" s="17">
        <v>1</v>
      </c>
    </row>
    <row r="355" spans="2:19" x14ac:dyDescent="0.2">
      <c r="D355" s="102"/>
      <c r="E355" s="5" t="s">
        <v>32</v>
      </c>
      <c r="F355" s="6"/>
      <c r="G355" s="7">
        <v>257</v>
      </c>
      <c r="H355" s="10">
        <v>69</v>
      </c>
      <c r="I355" s="1">
        <v>104</v>
      </c>
      <c r="J355" s="1">
        <v>76</v>
      </c>
      <c r="K355" s="1">
        <v>111</v>
      </c>
      <c r="L355" s="1">
        <v>69</v>
      </c>
      <c r="M355" s="1">
        <v>59</v>
      </c>
      <c r="N355" s="1">
        <v>91</v>
      </c>
      <c r="O355" s="1">
        <v>49</v>
      </c>
      <c r="P355" s="1">
        <v>39</v>
      </c>
      <c r="Q355" s="1">
        <v>20</v>
      </c>
      <c r="R355" s="1">
        <v>22</v>
      </c>
      <c r="S355" s="17">
        <v>1</v>
      </c>
    </row>
    <row r="356" spans="2:19" x14ac:dyDescent="0.2">
      <c r="D356" s="102"/>
      <c r="E356" s="5" t="s">
        <v>33</v>
      </c>
      <c r="F356" s="6"/>
      <c r="G356" s="7">
        <v>188</v>
      </c>
      <c r="H356" s="10">
        <v>42</v>
      </c>
      <c r="I356" s="1">
        <v>77</v>
      </c>
      <c r="J356" s="1">
        <v>47</v>
      </c>
      <c r="K356" s="1">
        <v>70</v>
      </c>
      <c r="L356" s="1">
        <v>42</v>
      </c>
      <c r="M356" s="1">
        <v>39</v>
      </c>
      <c r="N356" s="1">
        <v>51</v>
      </c>
      <c r="O356" s="1">
        <v>28</v>
      </c>
      <c r="P356" s="1">
        <v>26</v>
      </c>
      <c r="Q356" s="1">
        <v>14</v>
      </c>
      <c r="R356" s="1">
        <v>16</v>
      </c>
      <c r="S356" s="17">
        <v>4</v>
      </c>
    </row>
    <row r="357" spans="2:19" x14ac:dyDescent="0.2">
      <c r="D357" s="102"/>
      <c r="E357" s="5" t="s">
        <v>34</v>
      </c>
      <c r="F357" s="6"/>
      <c r="G357" s="7">
        <v>150</v>
      </c>
      <c r="H357" s="10">
        <v>41</v>
      </c>
      <c r="I357" s="1">
        <v>78</v>
      </c>
      <c r="J357" s="1">
        <v>46</v>
      </c>
      <c r="K357" s="1">
        <v>74</v>
      </c>
      <c r="L357" s="1">
        <v>50</v>
      </c>
      <c r="M357" s="1">
        <v>37</v>
      </c>
      <c r="N357" s="1">
        <v>58</v>
      </c>
      <c r="O357" s="1">
        <v>21</v>
      </c>
      <c r="P357" s="1">
        <v>22</v>
      </c>
      <c r="Q357" s="1">
        <v>7</v>
      </c>
      <c r="R357" s="1">
        <v>11</v>
      </c>
      <c r="S357" s="17">
        <v>0</v>
      </c>
    </row>
    <row r="358" spans="2:19" x14ac:dyDescent="0.2">
      <c r="D358" s="102"/>
      <c r="E358" s="5" t="s">
        <v>35</v>
      </c>
      <c r="F358" s="6"/>
      <c r="G358" s="7">
        <v>122</v>
      </c>
      <c r="H358" s="10">
        <v>18</v>
      </c>
      <c r="I358" s="1">
        <v>53</v>
      </c>
      <c r="J358" s="1">
        <v>24</v>
      </c>
      <c r="K358" s="1">
        <v>58</v>
      </c>
      <c r="L358" s="1">
        <v>24</v>
      </c>
      <c r="M358" s="1">
        <v>25</v>
      </c>
      <c r="N358" s="1">
        <v>38</v>
      </c>
      <c r="O358" s="1">
        <v>14</v>
      </c>
      <c r="P358" s="1">
        <v>13</v>
      </c>
      <c r="Q358" s="1">
        <v>7</v>
      </c>
      <c r="R358" s="1">
        <v>15</v>
      </c>
      <c r="S358" s="17">
        <v>1</v>
      </c>
    </row>
    <row r="359" spans="2:19" x14ac:dyDescent="0.2">
      <c r="D359" s="102"/>
      <c r="E359" s="5" t="s">
        <v>36</v>
      </c>
      <c r="F359" s="6"/>
      <c r="G359" s="7">
        <v>53</v>
      </c>
      <c r="H359" s="10">
        <v>17</v>
      </c>
      <c r="I359" s="1">
        <v>21</v>
      </c>
      <c r="J359" s="1">
        <v>17</v>
      </c>
      <c r="K359" s="1">
        <v>19</v>
      </c>
      <c r="L359" s="1">
        <v>16</v>
      </c>
      <c r="M359" s="1">
        <v>15</v>
      </c>
      <c r="N359" s="1">
        <v>15</v>
      </c>
      <c r="O359" s="1">
        <v>10</v>
      </c>
      <c r="P359" s="1">
        <v>10</v>
      </c>
      <c r="Q359" s="1">
        <v>3</v>
      </c>
      <c r="R359" s="1">
        <v>6</v>
      </c>
      <c r="S359" s="17">
        <v>0</v>
      </c>
    </row>
    <row r="360" spans="2:19" x14ac:dyDescent="0.2">
      <c r="D360" s="102"/>
      <c r="E360" s="5" t="s">
        <v>37</v>
      </c>
      <c r="F360" s="6"/>
      <c r="G360" s="7">
        <v>197</v>
      </c>
      <c r="H360" s="10">
        <v>39</v>
      </c>
      <c r="I360" s="1">
        <v>77</v>
      </c>
      <c r="J360" s="1">
        <v>46</v>
      </c>
      <c r="K360" s="1">
        <v>80</v>
      </c>
      <c r="L360" s="1">
        <v>47</v>
      </c>
      <c r="M360" s="1">
        <v>35</v>
      </c>
      <c r="N360" s="1">
        <v>53</v>
      </c>
      <c r="O360" s="1">
        <v>31</v>
      </c>
      <c r="P360" s="1">
        <v>35</v>
      </c>
      <c r="Q360" s="1">
        <v>16</v>
      </c>
      <c r="R360" s="1">
        <v>33</v>
      </c>
      <c r="S360" s="17">
        <v>1</v>
      </c>
    </row>
    <row r="361" spans="2:19" x14ac:dyDescent="0.2">
      <c r="D361" s="102"/>
      <c r="E361" s="5" t="s">
        <v>38</v>
      </c>
      <c r="F361" s="6"/>
      <c r="G361" s="7">
        <v>20</v>
      </c>
      <c r="H361" s="10">
        <v>6</v>
      </c>
      <c r="I361" s="1">
        <v>11</v>
      </c>
      <c r="J361" s="1">
        <v>5</v>
      </c>
      <c r="K361" s="1">
        <v>9</v>
      </c>
      <c r="L361" s="1">
        <v>7</v>
      </c>
      <c r="M361" s="1">
        <v>6</v>
      </c>
      <c r="N361" s="1">
        <v>5</v>
      </c>
      <c r="O361" s="1">
        <v>4</v>
      </c>
      <c r="P361" s="1">
        <v>2</v>
      </c>
      <c r="Q361" s="1">
        <v>0</v>
      </c>
      <c r="R361" s="1">
        <v>3</v>
      </c>
      <c r="S361" s="17">
        <v>0</v>
      </c>
    </row>
    <row r="362" spans="2:19" x14ac:dyDescent="0.2">
      <c r="D362" s="101" t="s">
        <v>39</v>
      </c>
      <c r="E362" s="26" t="s">
        <v>40</v>
      </c>
      <c r="F362" s="25"/>
      <c r="G362" s="28">
        <v>736</v>
      </c>
      <c r="H362" s="30">
        <v>205</v>
      </c>
      <c r="I362" s="3">
        <v>364</v>
      </c>
      <c r="J362" s="3">
        <v>220</v>
      </c>
      <c r="K362" s="3">
        <v>377</v>
      </c>
      <c r="L362" s="3">
        <v>229</v>
      </c>
      <c r="M362" s="3">
        <v>188</v>
      </c>
      <c r="N362" s="3">
        <v>289</v>
      </c>
      <c r="O362" s="3">
        <v>119</v>
      </c>
      <c r="P362" s="3">
        <v>124</v>
      </c>
      <c r="Q362" s="3">
        <v>34</v>
      </c>
      <c r="R362" s="3">
        <v>59</v>
      </c>
      <c r="S362" s="32">
        <v>2</v>
      </c>
    </row>
    <row r="363" spans="2:19" x14ac:dyDescent="0.2">
      <c r="D363" s="102"/>
      <c r="E363" s="5" t="s">
        <v>41</v>
      </c>
      <c r="F363" s="6"/>
      <c r="G363" s="7">
        <v>641</v>
      </c>
      <c r="H363" s="10">
        <v>169</v>
      </c>
      <c r="I363" s="1">
        <v>294</v>
      </c>
      <c r="J363" s="1">
        <v>189</v>
      </c>
      <c r="K363" s="1">
        <v>302</v>
      </c>
      <c r="L363" s="1">
        <v>186</v>
      </c>
      <c r="M363" s="1">
        <v>157</v>
      </c>
      <c r="N363" s="1">
        <v>219</v>
      </c>
      <c r="O363" s="1">
        <v>118</v>
      </c>
      <c r="P363" s="1">
        <v>105</v>
      </c>
      <c r="Q363" s="1">
        <v>29</v>
      </c>
      <c r="R363" s="1">
        <v>53</v>
      </c>
      <c r="S363" s="17">
        <v>3</v>
      </c>
    </row>
    <row r="364" spans="2:19" x14ac:dyDescent="0.2">
      <c r="D364" s="102"/>
      <c r="E364" s="5" t="s">
        <v>42</v>
      </c>
      <c r="F364" s="6"/>
      <c r="G364" s="7">
        <v>500</v>
      </c>
      <c r="H364" s="10">
        <v>129</v>
      </c>
      <c r="I364" s="1">
        <v>218</v>
      </c>
      <c r="J364" s="1">
        <v>142</v>
      </c>
      <c r="K364" s="1">
        <v>205</v>
      </c>
      <c r="L364" s="1">
        <v>129</v>
      </c>
      <c r="M364" s="1">
        <v>117</v>
      </c>
      <c r="N364" s="1">
        <v>161</v>
      </c>
      <c r="O364" s="1">
        <v>96</v>
      </c>
      <c r="P364" s="1">
        <v>74</v>
      </c>
      <c r="Q364" s="1">
        <v>38</v>
      </c>
      <c r="R364" s="1">
        <v>49</v>
      </c>
      <c r="S364" s="17">
        <v>5</v>
      </c>
    </row>
    <row r="365" spans="2:19" x14ac:dyDescent="0.2">
      <c r="D365" s="102"/>
      <c r="E365" s="5" t="s">
        <v>43</v>
      </c>
      <c r="F365" s="6"/>
      <c r="G365" s="7">
        <v>121</v>
      </c>
      <c r="H365" s="10">
        <v>26</v>
      </c>
      <c r="I365" s="1">
        <v>45</v>
      </c>
      <c r="J365" s="1">
        <v>31</v>
      </c>
      <c r="K365" s="1">
        <v>51</v>
      </c>
      <c r="L365" s="1">
        <v>25</v>
      </c>
      <c r="M365" s="1">
        <v>22</v>
      </c>
      <c r="N365" s="1">
        <v>35</v>
      </c>
      <c r="O365" s="1">
        <v>25</v>
      </c>
      <c r="P365" s="1">
        <v>19</v>
      </c>
      <c r="Q365" s="1">
        <v>4</v>
      </c>
      <c r="R365" s="1">
        <v>20</v>
      </c>
      <c r="S365" s="17">
        <v>0</v>
      </c>
    </row>
    <row r="366" spans="2:19" x14ac:dyDescent="0.2">
      <c r="D366" s="103"/>
      <c r="E366" s="50" t="s">
        <v>44</v>
      </c>
      <c r="F366" s="53"/>
      <c r="G366" s="49">
        <v>166</v>
      </c>
      <c r="H366" s="62">
        <v>40</v>
      </c>
      <c r="I366" s="22">
        <v>66</v>
      </c>
      <c r="J366" s="22">
        <v>44</v>
      </c>
      <c r="K366" s="22">
        <v>63</v>
      </c>
      <c r="L366" s="22">
        <v>37</v>
      </c>
      <c r="M366" s="22">
        <v>32</v>
      </c>
      <c r="N366" s="22">
        <v>45</v>
      </c>
      <c r="O366" s="22">
        <v>20</v>
      </c>
      <c r="P366" s="22">
        <v>21</v>
      </c>
      <c r="Q366" s="22">
        <v>20</v>
      </c>
      <c r="R366" s="22">
        <v>13</v>
      </c>
      <c r="S366" s="68">
        <v>3</v>
      </c>
    </row>
    <row r="368" spans="2:19" x14ac:dyDescent="0.2">
      <c r="B368" s="34" t="str">
        <f xml:space="preserve"> HYPERLINK("#'目次'!B21", "[15]")</f>
        <v>[15]</v>
      </c>
      <c r="C368" s="27" t="s">
        <v>164</v>
      </c>
    </row>
    <row r="369" spans="3:18" x14ac:dyDescent="0.2">
      <c r="C369" s="84" t="s">
        <v>141</v>
      </c>
    </row>
    <row r="371" spans="3:18" x14ac:dyDescent="0.2">
      <c r="C371" s="27" t="s">
        <v>13</v>
      </c>
    </row>
    <row r="372" spans="3:18" ht="48" x14ac:dyDescent="0.2">
      <c r="D372" s="97"/>
      <c r="E372" s="98"/>
      <c r="F372" s="98"/>
      <c r="G372" s="38" t="s">
        <v>14</v>
      </c>
      <c r="H372" s="36" t="s">
        <v>165</v>
      </c>
      <c r="I372" s="4" t="s">
        <v>166</v>
      </c>
      <c r="J372" s="4" t="s">
        <v>167</v>
      </c>
      <c r="K372" s="4" t="s">
        <v>168</v>
      </c>
      <c r="L372" s="4" t="s">
        <v>169</v>
      </c>
      <c r="M372" s="4" t="s">
        <v>170</v>
      </c>
      <c r="N372" s="4" t="s">
        <v>171</v>
      </c>
      <c r="O372" s="4" t="s">
        <v>172</v>
      </c>
      <c r="P372" s="4" t="s">
        <v>173</v>
      </c>
      <c r="Q372" s="4" t="s">
        <v>161</v>
      </c>
      <c r="R372" s="35" t="s">
        <v>24</v>
      </c>
    </row>
    <row r="373" spans="3:18" x14ac:dyDescent="0.2">
      <c r="D373" s="99"/>
      <c r="E373" s="100"/>
      <c r="F373" s="100"/>
      <c r="G373" s="40"/>
      <c r="H373" s="42"/>
      <c r="I373" s="8"/>
      <c r="J373" s="8"/>
      <c r="K373" s="8"/>
      <c r="L373" s="8"/>
      <c r="M373" s="8"/>
      <c r="N373" s="8"/>
      <c r="O373" s="8"/>
      <c r="P373" s="8"/>
      <c r="Q373" s="8"/>
      <c r="R373" s="39"/>
    </row>
    <row r="374" spans="3:18" x14ac:dyDescent="0.2">
      <c r="D374" s="48"/>
      <c r="E374" s="47" t="s">
        <v>14</v>
      </c>
      <c r="F374" s="51"/>
      <c r="G374" s="37">
        <v>2164</v>
      </c>
      <c r="H374" s="16">
        <v>684</v>
      </c>
      <c r="I374" s="16">
        <v>443</v>
      </c>
      <c r="J374" s="16">
        <v>585</v>
      </c>
      <c r="K374" s="16">
        <v>250</v>
      </c>
      <c r="L374" s="16">
        <v>363</v>
      </c>
      <c r="M374" s="16">
        <v>797</v>
      </c>
      <c r="N374" s="16">
        <v>721</v>
      </c>
      <c r="O374" s="16">
        <v>358</v>
      </c>
      <c r="P374" s="16">
        <v>512</v>
      </c>
      <c r="Q374" s="16">
        <v>228</v>
      </c>
      <c r="R374" s="57">
        <v>5</v>
      </c>
    </row>
    <row r="375" spans="3:18" x14ac:dyDescent="0.2">
      <c r="D375" s="101" t="s">
        <v>25</v>
      </c>
      <c r="E375" s="26" t="s">
        <v>26</v>
      </c>
      <c r="F375" s="25"/>
      <c r="G375" s="28">
        <v>79</v>
      </c>
      <c r="H375" s="30">
        <v>22</v>
      </c>
      <c r="I375" s="3">
        <v>15</v>
      </c>
      <c r="J375" s="3">
        <v>18</v>
      </c>
      <c r="K375" s="3">
        <v>8</v>
      </c>
      <c r="L375" s="3">
        <v>11</v>
      </c>
      <c r="M375" s="3">
        <v>31</v>
      </c>
      <c r="N375" s="3">
        <v>31</v>
      </c>
      <c r="O375" s="3">
        <v>10</v>
      </c>
      <c r="P375" s="3">
        <v>24</v>
      </c>
      <c r="Q375" s="3">
        <v>11</v>
      </c>
      <c r="R375" s="32">
        <v>0</v>
      </c>
    </row>
    <row r="376" spans="3:18" x14ac:dyDescent="0.2">
      <c r="D376" s="102"/>
      <c r="E376" s="5" t="s">
        <v>27</v>
      </c>
      <c r="F376" s="6"/>
      <c r="G376" s="7">
        <v>111</v>
      </c>
      <c r="H376" s="10">
        <v>32</v>
      </c>
      <c r="I376" s="1">
        <v>29</v>
      </c>
      <c r="J376" s="1">
        <v>31</v>
      </c>
      <c r="K376" s="1">
        <v>13</v>
      </c>
      <c r="L376" s="1">
        <v>21</v>
      </c>
      <c r="M376" s="1">
        <v>39</v>
      </c>
      <c r="N376" s="1">
        <v>37</v>
      </c>
      <c r="O376" s="1">
        <v>19</v>
      </c>
      <c r="P376" s="1">
        <v>24</v>
      </c>
      <c r="Q376" s="1">
        <v>11</v>
      </c>
      <c r="R376" s="17">
        <v>0</v>
      </c>
    </row>
    <row r="377" spans="3:18" x14ac:dyDescent="0.2">
      <c r="D377" s="102"/>
      <c r="E377" s="5" t="s">
        <v>28</v>
      </c>
      <c r="F377" s="6"/>
      <c r="G377" s="7">
        <v>534</v>
      </c>
      <c r="H377" s="10">
        <v>176</v>
      </c>
      <c r="I377" s="1">
        <v>103</v>
      </c>
      <c r="J377" s="1">
        <v>145</v>
      </c>
      <c r="K377" s="1">
        <v>62</v>
      </c>
      <c r="L377" s="1">
        <v>106</v>
      </c>
      <c r="M377" s="1">
        <v>199</v>
      </c>
      <c r="N377" s="1">
        <v>184</v>
      </c>
      <c r="O377" s="1">
        <v>119</v>
      </c>
      <c r="P377" s="1">
        <v>130</v>
      </c>
      <c r="Q377" s="1">
        <v>47</v>
      </c>
      <c r="R377" s="17">
        <v>2</v>
      </c>
    </row>
    <row r="378" spans="3:18" x14ac:dyDescent="0.2">
      <c r="D378" s="102"/>
      <c r="E378" s="5" t="s">
        <v>29</v>
      </c>
      <c r="F378" s="6"/>
      <c r="G378" s="7">
        <v>317</v>
      </c>
      <c r="H378" s="10">
        <v>113</v>
      </c>
      <c r="I378" s="1">
        <v>82</v>
      </c>
      <c r="J378" s="1">
        <v>92</v>
      </c>
      <c r="K378" s="1">
        <v>47</v>
      </c>
      <c r="L378" s="1">
        <v>60</v>
      </c>
      <c r="M378" s="1">
        <v>136</v>
      </c>
      <c r="N378" s="1">
        <v>122</v>
      </c>
      <c r="O378" s="1">
        <v>50</v>
      </c>
      <c r="P378" s="1">
        <v>90</v>
      </c>
      <c r="Q378" s="1">
        <v>31</v>
      </c>
      <c r="R378" s="17">
        <v>0</v>
      </c>
    </row>
    <row r="379" spans="3:18" x14ac:dyDescent="0.2">
      <c r="D379" s="102"/>
      <c r="E379" s="5" t="s">
        <v>30</v>
      </c>
      <c r="F379" s="6"/>
      <c r="G379" s="7">
        <v>82</v>
      </c>
      <c r="H379" s="10">
        <v>27</v>
      </c>
      <c r="I379" s="1">
        <v>19</v>
      </c>
      <c r="J379" s="1">
        <v>22</v>
      </c>
      <c r="K379" s="1">
        <v>10</v>
      </c>
      <c r="L379" s="1">
        <v>14</v>
      </c>
      <c r="M379" s="1">
        <v>41</v>
      </c>
      <c r="N379" s="1">
        <v>25</v>
      </c>
      <c r="O379" s="1">
        <v>9</v>
      </c>
      <c r="P379" s="1">
        <v>17</v>
      </c>
      <c r="Q379" s="1">
        <v>8</v>
      </c>
      <c r="R379" s="17">
        <v>0</v>
      </c>
    </row>
    <row r="380" spans="3:18" x14ac:dyDescent="0.2">
      <c r="D380" s="102"/>
      <c r="E380" s="5" t="s">
        <v>31</v>
      </c>
      <c r="F380" s="6"/>
      <c r="G380" s="7">
        <v>54</v>
      </c>
      <c r="H380" s="10">
        <v>16</v>
      </c>
      <c r="I380" s="1">
        <v>6</v>
      </c>
      <c r="J380" s="1">
        <v>22</v>
      </c>
      <c r="K380" s="1">
        <v>5</v>
      </c>
      <c r="L380" s="1">
        <v>9</v>
      </c>
      <c r="M380" s="1">
        <v>17</v>
      </c>
      <c r="N380" s="1">
        <v>16</v>
      </c>
      <c r="O380" s="1">
        <v>8</v>
      </c>
      <c r="P380" s="1">
        <v>10</v>
      </c>
      <c r="Q380" s="1">
        <v>5</v>
      </c>
      <c r="R380" s="17">
        <v>0</v>
      </c>
    </row>
    <row r="381" spans="3:18" x14ac:dyDescent="0.2">
      <c r="D381" s="102"/>
      <c r="E381" s="5" t="s">
        <v>32</v>
      </c>
      <c r="F381" s="6"/>
      <c r="G381" s="7">
        <v>257</v>
      </c>
      <c r="H381" s="10">
        <v>86</v>
      </c>
      <c r="I381" s="1">
        <v>58</v>
      </c>
      <c r="J381" s="1">
        <v>69</v>
      </c>
      <c r="K381" s="1">
        <v>30</v>
      </c>
      <c r="L381" s="1">
        <v>30</v>
      </c>
      <c r="M381" s="1">
        <v>93</v>
      </c>
      <c r="N381" s="1">
        <v>84</v>
      </c>
      <c r="O381" s="1">
        <v>46</v>
      </c>
      <c r="P381" s="1">
        <v>54</v>
      </c>
      <c r="Q381" s="1">
        <v>25</v>
      </c>
      <c r="R381" s="17">
        <v>0</v>
      </c>
    </row>
    <row r="382" spans="3:18" x14ac:dyDescent="0.2">
      <c r="D382" s="102"/>
      <c r="E382" s="5" t="s">
        <v>33</v>
      </c>
      <c r="F382" s="6"/>
      <c r="G382" s="7">
        <v>188</v>
      </c>
      <c r="H382" s="10">
        <v>48</v>
      </c>
      <c r="I382" s="1">
        <v>27</v>
      </c>
      <c r="J382" s="1">
        <v>48</v>
      </c>
      <c r="K382" s="1">
        <v>25</v>
      </c>
      <c r="L382" s="1">
        <v>27</v>
      </c>
      <c r="M382" s="1">
        <v>67</v>
      </c>
      <c r="N382" s="1">
        <v>60</v>
      </c>
      <c r="O382" s="1">
        <v>29</v>
      </c>
      <c r="P382" s="1">
        <v>40</v>
      </c>
      <c r="Q382" s="1">
        <v>23</v>
      </c>
      <c r="R382" s="17">
        <v>1</v>
      </c>
    </row>
    <row r="383" spans="3:18" x14ac:dyDescent="0.2">
      <c r="D383" s="102"/>
      <c r="E383" s="5" t="s">
        <v>34</v>
      </c>
      <c r="F383" s="6"/>
      <c r="G383" s="7">
        <v>150</v>
      </c>
      <c r="H383" s="10">
        <v>53</v>
      </c>
      <c r="I383" s="1">
        <v>29</v>
      </c>
      <c r="J383" s="1">
        <v>31</v>
      </c>
      <c r="K383" s="1">
        <v>15</v>
      </c>
      <c r="L383" s="1">
        <v>25</v>
      </c>
      <c r="M383" s="1">
        <v>56</v>
      </c>
      <c r="N383" s="1">
        <v>52</v>
      </c>
      <c r="O383" s="1">
        <v>24</v>
      </c>
      <c r="P383" s="1">
        <v>34</v>
      </c>
      <c r="Q383" s="1">
        <v>9</v>
      </c>
      <c r="R383" s="17">
        <v>0</v>
      </c>
    </row>
    <row r="384" spans="3:18" x14ac:dyDescent="0.2">
      <c r="D384" s="102"/>
      <c r="E384" s="5" t="s">
        <v>35</v>
      </c>
      <c r="F384" s="6"/>
      <c r="G384" s="7">
        <v>122</v>
      </c>
      <c r="H384" s="10">
        <v>34</v>
      </c>
      <c r="I384" s="1">
        <v>21</v>
      </c>
      <c r="J384" s="1">
        <v>41</v>
      </c>
      <c r="K384" s="1">
        <v>11</v>
      </c>
      <c r="L384" s="1">
        <v>22</v>
      </c>
      <c r="M384" s="1">
        <v>38</v>
      </c>
      <c r="N384" s="1">
        <v>39</v>
      </c>
      <c r="O384" s="1">
        <v>16</v>
      </c>
      <c r="P384" s="1">
        <v>28</v>
      </c>
      <c r="Q384" s="1">
        <v>15</v>
      </c>
      <c r="R384" s="17">
        <v>0</v>
      </c>
    </row>
    <row r="385" spans="2:18" x14ac:dyDescent="0.2">
      <c r="D385" s="102"/>
      <c r="E385" s="5" t="s">
        <v>36</v>
      </c>
      <c r="F385" s="6"/>
      <c r="G385" s="7">
        <v>53</v>
      </c>
      <c r="H385" s="10">
        <v>17</v>
      </c>
      <c r="I385" s="1">
        <v>14</v>
      </c>
      <c r="J385" s="1">
        <v>13</v>
      </c>
      <c r="K385" s="1">
        <v>4</v>
      </c>
      <c r="L385" s="1">
        <v>7</v>
      </c>
      <c r="M385" s="1">
        <v>18</v>
      </c>
      <c r="N385" s="1">
        <v>13</v>
      </c>
      <c r="O385" s="1">
        <v>7</v>
      </c>
      <c r="P385" s="1">
        <v>15</v>
      </c>
      <c r="Q385" s="1">
        <v>8</v>
      </c>
      <c r="R385" s="17">
        <v>0</v>
      </c>
    </row>
    <row r="386" spans="2:18" x14ac:dyDescent="0.2">
      <c r="D386" s="102"/>
      <c r="E386" s="5" t="s">
        <v>37</v>
      </c>
      <c r="F386" s="6"/>
      <c r="G386" s="7">
        <v>197</v>
      </c>
      <c r="H386" s="10">
        <v>55</v>
      </c>
      <c r="I386" s="1">
        <v>37</v>
      </c>
      <c r="J386" s="1">
        <v>45</v>
      </c>
      <c r="K386" s="1">
        <v>18</v>
      </c>
      <c r="L386" s="1">
        <v>28</v>
      </c>
      <c r="M386" s="1">
        <v>52</v>
      </c>
      <c r="N386" s="1">
        <v>50</v>
      </c>
      <c r="O386" s="1">
        <v>19</v>
      </c>
      <c r="P386" s="1">
        <v>41</v>
      </c>
      <c r="Q386" s="1">
        <v>34</v>
      </c>
      <c r="R386" s="17">
        <v>2</v>
      </c>
    </row>
    <row r="387" spans="2:18" x14ac:dyDescent="0.2">
      <c r="D387" s="102"/>
      <c r="E387" s="5" t="s">
        <v>38</v>
      </c>
      <c r="F387" s="6"/>
      <c r="G387" s="7">
        <v>20</v>
      </c>
      <c r="H387" s="10">
        <v>5</v>
      </c>
      <c r="I387" s="1">
        <v>3</v>
      </c>
      <c r="J387" s="1">
        <v>8</v>
      </c>
      <c r="K387" s="1">
        <v>2</v>
      </c>
      <c r="L387" s="1">
        <v>3</v>
      </c>
      <c r="M387" s="1">
        <v>10</v>
      </c>
      <c r="N387" s="1">
        <v>8</v>
      </c>
      <c r="O387" s="1">
        <v>2</v>
      </c>
      <c r="P387" s="1">
        <v>5</v>
      </c>
      <c r="Q387" s="1">
        <v>1</v>
      </c>
      <c r="R387" s="17">
        <v>0</v>
      </c>
    </row>
    <row r="388" spans="2:18" x14ac:dyDescent="0.2">
      <c r="D388" s="101" t="s">
        <v>39</v>
      </c>
      <c r="E388" s="26" t="s">
        <v>40</v>
      </c>
      <c r="F388" s="25"/>
      <c r="G388" s="28">
        <v>736</v>
      </c>
      <c r="H388" s="30">
        <v>259</v>
      </c>
      <c r="I388" s="3">
        <v>159</v>
      </c>
      <c r="J388" s="3">
        <v>196</v>
      </c>
      <c r="K388" s="3">
        <v>85</v>
      </c>
      <c r="L388" s="3">
        <v>135</v>
      </c>
      <c r="M388" s="3">
        <v>281</v>
      </c>
      <c r="N388" s="3">
        <v>246</v>
      </c>
      <c r="O388" s="3">
        <v>118</v>
      </c>
      <c r="P388" s="3">
        <v>180</v>
      </c>
      <c r="Q388" s="3">
        <v>77</v>
      </c>
      <c r="R388" s="32">
        <v>1</v>
      </c>
    </row>
    <row r="389" spans="2:18" x14ac:dyDescent="0.2">
      <c r="D389" s="102"/>
      <c r="E389" s="5" t="s">
        <v>41</v>
      </c>
      <c r="F389" s="6"/>
      <c r="G389" s="7">
        <v>641</v>
      </c>
      <c r="H389" s="10">
        <v>209</v>
      </c>
      <c r="I389" s="1">
        <v>140</v>
      </c>
      <c r="J389" s="1">
        <v>171</v>
      </c>
      <c r="K389" s="1">
        <v>78</v>
      </c>
      <c r="L389" s="1">
        <v>116</v>
      </c>
      <c r="M389" s="1">
        <v>232</v>
      </c>
      <c r="N389" s="1">
        <v>222</v>
      </c>
      <c r="O389" s="1">
        <v>115</v>
      </c>
      <c r="P389" s="1">
        <v>165</v>
      </c>
      <c r="Q389" s="1">
        <v>60</v>
      </c>
      <c r="R389" s="17">
        <v>1</v>
      </c>
    </row>
    <row r="390" spans="2:18" x14ac:dyDescent="0.2">
      <c r="D390" s="102"/>
      <c r="E390" s="5" t="s">
        <v>42</v>
      </c>
      <c r="F390" s="6"/>
      <c r="G390" s="7">
        <v>500</v>
      </c>
      <c r="H390" s="10">
        <v>144</v>
      </c>
      <c r="I390" s="1">
        <v>99</v>
      </c>
      <c r="J390" s="1">
        <v>145</v>
      </c>
      <c r="K390" s="1">
        <v>54</v>
      </c>
      <c r="L390" s="1">
        <v>64</v>
      </c>
      <c r="M390" s="1">
        <v>188</v>
      </c>
      <c r="N390" s="1">
        <v>181</v>
      </c>
      <c r="O390" s="1">
        <v>79</v>
      </c>
      <c r="P390" s="1">
        <v>111</v>
      </c>
      <c r="Q390" s="1">
        <v>50</v>
      </c>
      <c r="R390" s="17">
        <v>0</v>
      </c>
    </row>
    <row r="391" spans="2:18" x14ac:dyDescent="0.2">
      <c r="D391" s="102"/>
      <c r="E391" s="5" t="s">
        <v>43</v>
      </c>
      <c r="F391" s="6"/>
      <c r="G391" s="7">
        <v>121</v>
      </c>
      <c r="H391" s="10">
        <v>35</v>
      </c>
      <c r="I391" s="1">
        <v>16</v>
      </c>
      <c r="J391" s="1">
        <v>33</v>
      </c>
      <c r="K391" s="1">
        <v>14</v>
      </c>
      <c r="L391" s="1">
        <v>20</v>
      </c>
      <c r="M391" s="1">
        <v>39</v>
      </c>
      <c r="N391" s="1">
        <v>24</v>
      </c>
      <c r="O391" s="1">
        <v>19</v>
      </c>
      <c r="P391" s="1">
        <v>22</v>
      </c>
      <c r="Q391" s="1">
        <v>25</v>
      </c>
      <c r="R391" s="17">
        <v>1</v>
      </c>
    </row>
    <row r="392" spans="2:18" x14ac:dyDescent="0.2">
      <c r="D392" s="103"/>
      <c r="E392" s="50" t="s">
        <v>44</v>
      </c>
      <c r="F392" s="53"/>
      <c r="G392" s="49">
        <v>166</v>
      </c>
      <c r="H392" s="62">
        <v>37</v>
      </c>
      <c r="I392" s="22">
        <v>29</v>
      </c>
      <c r="J392" s="22">
        <v>40</v>
      </c>
      <c r="K392" s="22">
        <v>19</v>
      </c>
      <c r="L392" s="22">
        <v>28</v>
      </c>
      <c r="M392" s="22">
        <v>57</v>
      </c>
      <c r="N392" s="22">
        <v>48</v>
      </c>
      <c r="O392" s="22">
        <v>27</v>
      </c>
      <c r="P392" s="22">
        <v>34</v>
      </c>
      <c r="Q392" s="22">
        <v>16</v>
      </c>
      <c r="R392" s="68">
        <v>2</v>
      </c>
    </row>
    <row r="394" spans="2:18" x14ac:dyDescent="0.2">
      <c r="B394" s="34" t="str">
        <f xml:space="preserve"> HYPERLINK("#'目次'!B22", "[16]")</f>
        <v>[16]</v>
      </c>
      <c r="C394" s="27" t="s">
        <v>176</v>
      </c>
    </row>
    <row r="395" spans="2:18" x14ac:dyDescent="0.2">
      <c r="C395" s="84" t="s">
        <v>177</v>
      </c>
    </row>
    <row r="397" spans="2:18" x14ac:dyDescent="0.2">
      <c r="C397" s="27" t="s">
        <v>13</v>
      </c>
    </row>
    <row r="398" spans="2:18" ht="48" x14ac:dyDescent="0.2">
      <c r="D398" s="97"/>
      <c r="E398" s="98"/>
      <c r="F398" s="98"/>
      <c r="G398" s="38" t="s">
        <v>14</v>
      </c>
      <c r="H398" s="36" t="s">
        <v>178</v>
      </c>
      <c r="I398" s="4" t="s">
        <v>179</v>
      </c>
      <c r="J398" s="4" t="s">
        <v>180</v>
      </c>
      <c r="K398" s="4" t="s">
        <v>181</v>
      </c>
      <c r="L398" s="4" t="s">
        <v>182</v>
      </c>
      <c r="M398" s="4" t="s">
        <v>183</v>
      </c>
      <c r="N398" s="4" t="s">
        <v>184</v>
      </c>
      <c r="O398" s="4" t="s">
        <v>22</v>
      </c>
      <c r="P398" s="4" t="s">
        <v>146</v>
      </c>
      <c r="Q398" s="35" t="s">
        <v>24</v>
      </c>
    </row>
    <row r="399" spans="2:18" x14ac:dyDescent="0.2">
      <c r="D399" s="99"/>
      <c r="E399" s="100"/>
      <c r="F399" s="100"/>
      <c r="G399" s="40"/>
      <c r="H399" s="42"/>
      <c r="I399" s="8"/>
      <c r="J399" s="8"/>
      <c r="K399" s="8"/>
      <c r="L399" s="8"/>
      <c r="M399" s="8"/>
      <c r="N399" s="8"/>
      <c r="O399" s="8"/>
      <c r="P399" s="8"/>
      <c r="Q399" s="39"/>
    </row>
    <row r="400" spans="2:18" x14ac:dyDescent="0.2">
      <c r="D400" s="48"/>
      <c r="E400" s="47" t="s">
        <v>14</v>
      </c>
      <c r="F400" s="51"/>
      <c r="G400" s="37">
        <v>4825</v>
      </c>
      <c r="H400" s="16">
        <v>2109</v>
      </c>
      <c r="I400" s="16">
        <v>1345</v>
      </c>
      <c r="J400" s="16">
        <v>1359</v>
      </c>
      <c r="K400" s="16">
        <v>996</v>
      </c>
      <c r="L400" s="16">
        <v>1459</v>
      </c>
      <c r="M400" s="16">
        <v>283</v>
      </c>
      <c r="N400" s="16">
        <v>110</v>
      </c>
      <c r="O400" s="16">
        <v>98</v>
      </c>
      <c r="P400" s="16">
        <v>1230</v>
      </c>
      <c r="Q400" s="57">
        <v>52</v>
      </c>
    </row>
    <row r="401" spans="4:17" x14ac:dyDescent="0.2">
      <c r="D401" s="101" t="s">
        <v>25</v>
      </c>
      <c r="E401" s="26" t="s">
        <v>26</v>
      </c>
      <c r="F401" s="25"/>
      <c r="G401" s="28">
        <v>228</v>
      </c>
      <c r="H401" s="30">
        <v>89</v>
      </c>
      <c r="I401" s="3">
        <v>65</v>
      </c>
      <c r="J401" s="3">
        <v>57</v>
      </c>
      <c r="K401" s="3">
        <v>35</v>
      </c>
      <c r="L401" s="3">
        <v>68</v>
      </c>
      <c r="M401" s="3">
        <v>10</v>
      </c>
      <c r="N401" s="3">
        <v>6</v>
      </c>
      <c r="O401" s="3">
        <v>3</v>
      </c>
      <c r="P401" s="3">
        <v>87</v>
      </c>
      <c r="Q401" s="32">
        <v>0</v>
      </c>
    </row>
    <row r="402" spans="4:17" x14ac:dyDescent="0.2">
      <c r="D402" s="102"/>
      <c r="E402" s="5" t="s">
        <v>27</v>
      </c>
      <c r="F402" s="6"/>
      <c r="G402" s="7">
        <v>392</v>
      </c>
      <c r="H402" s="10">
        <v>167</v>
      </c>
      <c r="I402" s="1">
        <v>95</v>
      </c>
      <c r="J402" s="1">
        <v>120</v>
      </c>
      <c r="K402" s="1">
        <v>82</v>
      </c>
      <c r="L402" s="1">
        <v>118</v>
      </c>
      <c r="M402" s="1">
        <v>38</v>
      </c>
      <c r="N402" s="1">
        <v>6</v>
      </c>
      <c r="O402" s="1">
        <v>8</v>
      </c>
      <c r="P402" s="1">
        <v>109</v>
      </c>
      <c r="Q402" s="17">
        <v>3</v>
      </c>
    </row>
    <row r="403" spans="4:17" x14ac:dyDescent="0.2">
      <c r="D403" s="102"/>
      <c r="E403" s="5" t="s">
        <v>28</v>
      </c>
      <c r="F403" s="6"/>
      <c r="G403" s="7">
        <v>1017</v>
      </c>
      <c r="H403" s="10">
        <v>461</v>
      </c>
      <c r="I403" s="1">
        <v>316</v>
      </c>
      <c r="J403" s="1">
        <v>296</v>
      </c>
      <c r="K403" s="1">
        <v>235</v>
      </c>
      <c r="L403" s="1">
        <v>323</v>
      </c>
      <c r="M403" s="1">
        <v>49</v>
      </c>
      <c r="N403" s="1">
        <v>29</v>
      </c>
      <c r="O403" s="1">
        <v>18</v>
      </c>
      <c r="P403" s="1">
        <v>227</v>
      </c>
      <c r="Q403" s="17">
        <v>16</v>
      </c>
    </row>
    <row r="404" spans="4:17" x14ac:dyDescent="0.2">
      <c r="D404" s="102"/>
      <c r="E404" s="5" t="s">
        <v>29</v>
      </c>
      <c r="F404" s="6"/>
      <c r="G404" s="7">
        <v>523</v>
      </c>
      <c r="H404" s="10">
        <v>244</v>
      </c>
      <c r="I404" s="1">
        <v>187</v>
      </c>
      <c r="J404" s="1">
        <v>178</v>
      </c>
      <c r="K404" s="1">
        <v>115</v>
      </c>
      <c r="L404" s="1">
        <v>164</v>
      </c>
      <c r="M404" s="1">
        <v>31</v>
      </c>
      <c r="N404" s="1">
        <v>12</v>
      </c>
      <c r="O404" s="1">
        <v>5</v>
      </c>
      <c r="P404" s="1">
        <v>103</v>
      </c>
      <c r="Q404" s="17">
        <v>5</v>
      </c>
    </row>
    <row r="405" spans="4:17" x14ac:dyDescent="0.2">
      <c r="D405" s="102"/>
      <c r="E405" s="5" t="s">
        <v>30</v>
      </c>
      <c r="F405" s="6"/>
      <c r="G405" s="7">
        <v>198</v>
      </c>
      <c r="H405" s="10">
        <v>78</v>
      </c>
      <c r="I405" s="1">
        <v>49</v>
      </c>
      <c r="J405" s="1">
        <v>49</v>
      </c>
      <c r="K405" s="1">
        <v>40</v>
      </c>
      <c r="L405" s="1">
        <v>49</v>
      </c>
      <c r="M405" s="1">
        <v>10</v>
      </c>
      <c r="N405" s="1">
        <v>5</v>
      </c>
      <c r="O405" s="1">
        <v>6</v>
      </c>
      <c r="P405" s="1">
        <v>64</v>
      </c>
      <c r="Q405" s="17">
        <v>5</v>
      </c>
    </row>
    <row r="406" spans="4:17" x14ac:dyDescent="0.2">
      <c r="D406" s="102"/>
      <c r="E406" s="5" t="s">
        <v>31</v>
      </c>
      <c r="F406" s="6"/>
      <c r="G406" s="7">
        <v>100</v>
      </c>
      <c r="H406" s="10">
        <v>47</v>
      </c>
      <c r="I406" s="1">
        <v>22</v>
      </c>
      <c r="J406" s="1">
        <v>38</v>
      </c>
      <c r="K406" s="1">
        <v>24</v>
      </c>
      <c r="L406" s="1">
        <v>30</v>
      </c>
      <c r="M406" s="1">
        <v>9</v>
      </c>
      <c r="N406" s="1">
        <v>2</v>
      </c>
      <c r="O406" s="1">
        <v>2</v>
      </c>
      <c r="P406" s="1">
        <v>19</v>
      </c>
      <c r="Q406" s="17">
        <v>0</v>
      </c>
    </row>
    <row r="407" spans="4:17" x14ac:dyDescent="0.2">
      <c r="D407" s="102"/>
      <c r="E407" s="5" t="s">
        <v>32</v>
      </c>
      <c r="F407" s="6"/>
      <c r="G407" s="7">
        <v>569</v>
      </c>
      <c r="H407" s="10">
        <v>273</v>
      </c>
      <c r="I407" s="1">
        <v>157</v>
      </c>
      <c r="J407" s="1">
        <v>164</v>
      </c>
      <c r="K407" s="1">
        <v>136</v>
      </c>
      <c r="L407" s="1">
        <v>187</v>
      </c>
      <c r="M407" s="1">
        <v>35</v>
      </c>
      <c r="N407" s="1">
        <v>17</v>
      </c>
      <c r="O407" s="1">
        <v>12</v>
      </c>
      <c r="P407" s="1">
        <v>117</v>
      </c>
      <c r="Q407" s="17">
        <v>5</v>
      </c>
    </row>
    <row r="408" spans="4:17" x14ac:dyDescent="0.2">
      <c r="D408" s="102"/>
      <c r="E408" s="5" t="s">
        <v>33</v>
      </c>
      <c r="F408" s="6"/>
      <c r="G408" s="7">
        <v>484</v>
      </c>
      <c r="H408" s="10">
        <v>210</v>
      </c>
      <c r="I408" s="1">
        <v>129</v>
      </c>
      <c r="J408" s="1">
        <v>125</v>
      </c>
      <c r="K408" s="1">
        <v>77</v>
      </c>
      <c r="L408" s="1">
        <v>135</v>
      </c>
      <c r="M408" s="1">
        <v>27</v>
      </c>
      <c r="N408" s="1">
        <v>8</v>
      </c>
      <c r="O408" s="1">
        <v>12</v>
      </c>
      <c r="P408" s="1">
        <v>138</v>
      </c>
      <c r="Q408" s="17">
        <v>3</v>
      </c>
    </row>
    <row r="409" spans="4:17" x14ac:dyDescent="0.2">
      <c r="D409" s="102"/>
      <c r="E409" s="5" t="s">
        <v>34</v>
      </c>
      <c r="F409" s="6"/>
      <c r="G409" s="7">
        <v>312</v>
      </c>
      <c r="H409" s="10">
        <v>163</v>
      </c>
      <c r="I409" s="1">
        <v>102</v>
      </c>
      <c r="J409" s="1">
        <v>83</v>
      </c>
      <c r="K409" s="1">
        <v>68</v>
      </c>
      <c r="L409" s="1">
        <v>108</v>
      </c>
      <c r="M409" s="1">
        <v>21</v>
      </c>
      <c r="N409" s="1">
        <v>4</v>
      </c>
      <c r="O409" s="1">
        <v>9</v>
      </c>
      <c r="P409" s="1">
        <v>61</v>
      </c>
      <c r="Q409" s="17">
        <v>3</v>
      </c>
    </row>
    <row r="410" spans="4:17" x14ac:dyDescent="0.2">
      <c r="D410" s="102"/>
      <c r="E410" s="5" t="s">
        <v>35</v>
      </c>
      <c r="F410" s="6"/>
      <c r="G410" s="7">
        <v>284</v>
      </c>
      <c r="H410" s="10">
        <v>115</v>
      </c>
      <c r="I410" s="1">
        <v>72</v>
      </c>
      <c r="J410" s="1">
        <v>71</v>
      </c>
      <c r="K410" s="1">
        <v>56</v>
      </c>
      <c r="L410" s="1">
        <v>90</v>
      </c>
      <c r="M410" s="1">
        <v>11</v>
      </c>
      <c r="N410" s="1">
        <v>8</v>
      </c>
      <c r="O410" s="1">
        <v>4</v>
      </c>
      <c r="P410" s="1">
        <v>73</v>
      </c>
      <c r="Q410" s="17">
        <v>5</v>
      </c>
    </row>
    <row r="411" spans="4:17" x14ac:dyDescent="0.2">
      <c r="D411" s="102"/>
      <c r="E411" s="5" t="s">
        <v>36</v>
      </c>
      <c r="F411" s="6"/>
      <c r="G411" s="7">
        <v>154</v>
      </c>
      <c r="H411" s="10">
        <v>55</v>
      </c>
      <c r="I411" s="1">
        <v>26</v>
      </c>
      <c r="J411" s="1">
        <v>36</v>
      </c>
      <c r="K411" s="1">
        <v>24</v>
      </c>
      <c r="L411" s="1">
        <v>42</v>
      </c>
      <c r="M411" s="1">
        <v>10</v>
      </c>
      <c r="N411" s="1">
        <v>1</v>
      </c>
      <c r="O411" s="1">
        <v>3</v>
      </c>
      <c r="P411" s="1">
        <v>57</v>
      </c>
      <c r="Q411" s="17">
        <v>3</v>
      </c>
    </row>
    <row r="412" spans="4:17" x14ac:dyDescent="0.2">
      <c r="D412" s="102"/>
      <c r="E412" s="5" t="s">
        <v>37</v>
      </c>
      <c r="F412" s="6"/>
      <c r="G412" s="7">
        <v>514</v>
      </c>
      <c r="H412" s="10">
        <v>188</v>
      </c>
      <c r="I412" s="1">
        <v>112</v>
      </c>
      <c r="J412" s="1">
        <v>126</v>
      </c>
      <c r="K412" s="1">
        <v>88</v>
      </c>
      <c r="L412" s="1">
        <v>129</v>
      </c>
      <c r="M412" s="1">
        <v>23</v>
      </c>
      <c r="N412" s="1">
        <v>9</v>
      </c>
      <c r="O412" s="1">
        <v>12</v>
      </c>
      <c r="P412" s="1">
        <v>167</v>
      </c>
      <c r="Q412" s="17">
        <v>4</v>
      </c>
    </row>
    <row r="413" spans="4:17" x14ac:dyDescent="0.2">
      <c r="D413" s="102"/>
      <c r="E413" s="5" t="s">
        <v>38</v>
      </c>
      <c r="F413" s="6"/>
      <c r="G413" s="7">
        <v>50</v>
      </c>
      <c r="H413" s="10">
        <v>19</v>
      </c>
      <c r="I413" s="1">
        <v>13</v>
      </c>
      <c r="J413" s="1">
        <v>16</v>
      </c>
      <c r="K413" s="1">
        <v>16</v>
      </c>
      <c r="L413" s="1">
        <v>16</v>
      </c>
      <c r="M413" s="1">
        <v>9</v>
      </c>
      <c r="N413" s="1">
        <v>3</v>
      </c>
      <c r="O413" s="1">
        <v>4</v>
      </c>
      <c r="P413" s="1">
        <v>8</v>
      </c>
      <c r="Q413" s="17">
        <v>0</v>
      </c>
    </row>
    <row r="414" spans="4:17" x14ac:dyDescent="0.2">
      <c r="D414" s="101" t="s">
        <v>39</v>
      </c>
      <c r="E414" s="26" t="s">
        <v>40</v>
      </c>
      <c r="F414" s="25"/>
      <c r="G414" s="28">
        <v>1308</v>
      </c>
      <c r="H414" s="30">
        <v>615</v>
      </c>
      <c r="I414" s="3">
        <v>428</v>
      </c>
      <c r="J414" s="3">
        <v>400</v>
      </c>
      <c r="K414" s="3">
        <v>287</v>
      </c>
      <c r="L414" s="3">
        <v>433</v>
      </c>
      <c r="M414" s="3">
        <v>65</v>
      </c>
      <c r="N414" s="3">
        <v>26</v>
      </c>
      <c r="O414" s="3">
        <v>24</v>
      </c>
      <c r="P414" s="3">
        <v>284</v>
      </c>
      <c r="Q414" s="32">
        <v>11</v>
      </c>
    </row>
    <row r="415" spans="4:17" x14ac:dyDescent="0.2">
      <c r="D415" s="102"/>
      <c r="E415" s="5" t="s">
        <v>41</v>
      </c>
      <c r="F415" s="6"/>
      <c r="G415" s="7">
        <v>1509</v>
      </c>
      <c r="H415" s="10">
        <v>676</v>
      </c>
      <c r="I415" s="1">
        <v>437</v>
      </c>
      <c r="J415" s="1">
        <v>422</v>
      </c>
      <c r="K415" s="1">
        <v>324</v>
      </c>
      <c r="L415" s="1">
        <v>474</v>
      </c>
      <c r="M415" s="1">
        <v>84</v>
      </c>
      <c r="N415" s="1">
        <v>39</v>
      </c>
      <c r="O415" s="1">
        <v>32</v>
      </c>
      <c r="P415" s="1">
        <v>358</v>
      </c>
      <c r="Q415" s="17">
        <v>19</v>
      </c>
    </row>
    <row r="416" spans="4:17" x14ac:dyDescent="0.2">
      <c r="D416" s="102"/>
      <c r="E416" s="5" t="s">
        <v>42</v>
      </c>
      <c r="F416" s="6"/>
      <c r="G416" s="7">
        <v>1178</v>
      </c>
      <c r="H416" s="10">
        <v>505</v>
      </c>
      <c r="I416" s="1">
        <v>304</v>
      </c>
      <c r="J416" s="1">
        <v>320</v>
      </c>
      <c r="K416" s="1">
        <v>228</v>
      </c>
      <c r="L416" s="1">
        <v>352</v>
      </c>
      <c r="M416" s="1">
        <v>92</v>
      </c>
      <c r="N416" s="1">
        <v>25</v>
      </c>
      <c r="O416" s="1">
        <v>30</v>
      </c>
      <c r="P416" s="1">
        <v>309</v>
      </c>
      <c r="Q416" s="17">
        <v>7</v>
      </c>
    </row>
    <row r="417" spans="2:17" x14ac:dyDescent="0.2">
      <c r="D417" s="102"/>
      <c r="E417" s="5" t="s">
        <v>43</v>
      </c>
      <c r="F417" s="6"/>
      <c r="G417" s="7">
        <v>395</v>
      </c>
      <c r="H417" s="10">
        <v>143</v>
      </c>
      <c r="I417" s="1">
        <v>82</v>
      </c>
      <c r="J417" s="1">
        <v>101</v>
      </c>
      <c r="K417" s="1">
        <v>76</v>
      </c>
      <c r="L417" s="1">
        <v>96</v>
      </c>
      <c r="M417" s="1">
        <v>23</v>
      </c>
      <c r="N417" s="1">
        <v>11</v>
      </c>
      <c r="O417" s="1">
        <v>5</v>
      </c>
      <c r="P417" s="1">
        <v>145</v>
      </c>
      <c r="Q417" s="17">
        <v>5</v>
      </c>
    </row>
    <row r="418" spans="2:17" x14ac:dyDescent="0.2">
      <c r="D418" s="103"/>
      <c r="E418" s="50" t="s">
        <v>44</v>
      </c>
      <c r="F418" s="53"/>
      <c r="G418" s="49">
        <v>435</v>
      </c>
      <c r="H418" s="62">
        <v>170</v>
      </c>
      <c r="I418" s="22">
        <v>94</v>
      </c>
      <c r="J418" s="22">
        <v>116</v>
      </c>
      <c r="K418" s="22">
        <v>81</v>
      </c>
      <c r="L418" s="22">
        <v>104</v>
      </c>
      <c r="M418" s="22">
        <v>19</v>
      </c>
      <c r="N418" s="22">
        <v>9</v>
      </c>
      <c r="O418" s="22">
        <v>7</v>
      </c>
      <c r="P418" s="22">
        <v>134</v>
      </c>
      <c r="Q418" s="68">
        <v>10</v>
      </c>
    </row>
    <row r="420" spans="2:17" x14ac:dyDescent="0.2">
      <c r="B420" s="34" t="str">
        <f xml:space="preserve"> HYPERLINK("#'目次'!B23", "[17]")</f>
        <v>[17]</v>
      </c>
      <c r="C420" s="27" t="s">
        <v>188</v>
      </c>
    </row>
    <row r="423" spans="2:17" x14ac:dyDescent="0.2">
      <c r="C423" s="27" t="s">
        <v>13</v>
      </c>
    </row>
    <row r="424" spans="2:17" ht="84" x14ac:dyDescent="0.2">
      <c r="D424" s="97"/>
      <c r="E424" s="98"/>
      <c r="F424" s="98"/>
      <c r="G424" s="38" t="s">
        <v>14</v>
      </c>
      <c r="H424" s="36" t="s">
        <v>189</v>
      </c>
      <c r="I424" s="4" t="s">
        <v>190</v>
      </c>
      <c r="J424" s="4" t="s">
        <v>191</v>
      </c>
      <c r="K424" s="4" t="s">
        <v>192</v>
      </c>
      <c r="L424" s="4" t="s">
        <v>193</v>
      </c>
      <c r="M424" s="4" t="s">
        <v>194</v>
      </c>
      <c r="N424" s="4" t="s">
        <v>22</v>
      </c>
      <c r="O424" s="35" t="s">
        <v>24</v>
      </c>
    </row>
    <row r="425" spans="2:17" x14ac:dyDescent="0.2">
      <c r="D425" s="99"/>
      <c r="E425" s="100"/>
      <c r="F425" s="100"/>
      <c r="G425" s="40"/>
      <c r="H425" s="42"/>
      <c r="I425" s="8"/>
      <c r="J425" s="8"/>
      <c r="K425" s="8"/>
      <c r="L425" s="8"/>
      <c r="M425" s="8"/>
      <c r="N425" s="8"/>
      <c r="O425" s="39"/>
    </row>
    <row r="426" spans="2:17" x14ac:dyDescent="0.2">
      <c r="D426" s="48"/>
      <c r="E426" s="47" t="s">
        <v>14</v>
      </c>
      <c r="F426" s="51"/>
      <c r="G426" s="37">
        <v>7000</v>
      </c>
      <c r="H426" s="16">
        <v>94</v>
      </c>
      <c r="I426" s="16">
        <v>52</v>
      </c>
      <c r="J426" s="16">
        <v>893</v>
      </c>
      <c r="K426" s="16">
        <v>91</v>
      </c>
      <c r="L426" s="16">
        <v>427</v>
      </c>
      <c r="M426" s="16">
        <v>5007</v>
      </c>
      <c r="N426" s="16">
        <v>300</v>
      </c>
      <c r="O426" s="57">
        <v>136</v>
      </c>
    </row>
    <row r="427" spans="2:17" x14ac:dyDescent="0.2">
      <c r="D427" s="101" t="s">
        <v>25</v>
      </c>
      <c r="E427" s="26" t="s">
        <v>26</v>
      </c>
      <c r="F427" s="25"/>
      <c r="G427" s="28">
        <v>308</v>
      </c>
      <c r="H427" s="30">
        <v>5</v>
      </c>
      <c r="I427" s="3">
        <v>2</v>
      </c>
      <c r="J427" s="3">
        <v>13</v>
      </c>
      <c r="K427" s="3">
        <v>3</v>
      </c>
      <c r="L427" s="3">
        <v>19</v>
      </c>
      <c r="M427" s="3">
        <v>243</v>
      </c>
      <c r="N427" s="3">
        <v>19</v>
      </c>
      <c r="O427" s="32">
        <v>4</v>
      </c>
    </row>
    <row r="428" spans="2:17" x14ac:dyDescent="0.2">
      <c r="D428" s="102"/>
      <c r="E428" s="5" t="s">
        <v>27</v>
      </c>
      <c r="F428" s="6"/>
      <c r="G428" s="7">
        <v>504</v>
      </c>
      <c r="H428" s="10">
        <v>8</v>
      </c>
      <c r="I428" s="1">
        <v>1</v>
      </c>
      <c r="J428" s="1">
        <v>46</v>
      </c>
      <c r="K428" s="1">
        <v>7</v>
      </c>
      <c r="L428" s="1">
        <v>27</v>
      </c>
      <c r="M428" s="1">
        <v>385</v>
      </c>
      <c r="N428" s="1">
        <v>20</v>
      </c>
      <c r="O428" s="17">
        <v>10</v>
      </c>
    </row>
    <row r="429" spans="2:17" x14ac:dyDescent="0.2">
      <c r="D429" s="102"/>
      <c r="E429" s="5" t="s">
        <v>28</v>
      </c>
      <c r="F429" s="6"/>
      <c r="G429" s="7">
        <v>1554</v>
      </c>
      <c r="H429" s="10">
        <v>30</v>
      </c>
      <c r="I429" s="1">
        <v>14</v>
      </c>
      <c r="J429" s="1">
        <v>232</v>
      </c>
      <c r="K429" s="1">
        <v>19</v>
      </c>
      <c r="L429" s="1">
        <v>106</v>
      </c>
      <c r="M429" s="1">
        <v>1040</v>
      </c>
      <c r="N429" s="1">
        <v>84</v>
      </c>
      <c r="O429" s="17">
        <v>29</v>
      </c>
    </row>
    <row r="430" spans="2:17" x14ac:dyDescent="0.2">
      <c r="D430" s="102"/>
      <c r="E430" s="5" t="s">
        <v>29</v>
      </c>
      <c r="F430" s="6"/>
      <c r="G430" s="7">
        <v>840</v>
      </c>
      <c r="H430" s="10">
        <v>14</v>
      </c>
      <c r="I430" s="1">
        <v>7</v>
      </c>
      <c r="J430" s="1">
        <v>134</v>
      </c>
      <c r="K430" s="1">
        <v>15</v>
      </c>
      <c r="L430" s="1">
        <v>71</v>
      </c>
      <c r="M430" s="1">
        <v>549</v>
      </c>
      <c r="N430" s="1">
        <v>36</v>
      </c>
      <c r="O430" s="17">
        <v>14</v>
      </c>
    </row>
    <row r="431" spans="2:17" x14ac:dyDescent="0.2">
      <c r="D431" s="102"/>
      <c r="E431" s="5" t="s">
        <v>30</v>
      </c>
      <c r="F431" s="6"/>
      <c r="G431" s="7">
        <v>280</v>
      </c>
      <c r="H431" s="10">
        <v>1</v>
      </c>
      <c r="I431" s="1">
        <v>3</v>
      </c>
      <c r="J431" s="1">
        <v>23</v>
      </c>
      <c r="K431" s="1">
        <v>4</v>
      </c>
      <c r="L431" s="1">
        <v>21</v>
      </c>
      <c r="M431" s="1">
        <v>199</v>
      </c>
      <c r="N431" s="1">
        <v>13</v>
      </c>
      <c r="O431" s="17">
        <v>16</v>
      </c>
    </row>
    <row r="432" spans="2:17" x14ac:dyDescent="0.2">
      <c r="D432" s="102"/>
      <c r="E432" s="5" t="s">
        <v>31</v>
      </c>
      <c r="F432" s="6"/>
      <c r="G432" s="7">
        <v>154</v>
      </c>
      <c r="H432" s="10">
        <v>2</v>
      </c>
      <c r="I432" s="1">
        <v>1</v>
      </c>
      <c r="J432" s="1">
        <v>23</v>
      </c>
      <c r="K432" s="1">
        <v>3</v>
      </c>
      <c r="L432" s="1">
        <v>7</v>
      </c>
      <c r="M432" s="1">
        <v>113</v>
      </c>
      <c r="N432" s="1">
        <v>3</v>
      </c>
      <c r="O432" s="17">
        <v>2</v>
      </c>
    </row>
    <row r="433" spans="2:15" x14ac:dyDescent="0.2">
      <c r="D433" s="102"/>
      <c r="E433" s="5" t="s">
        <v>32</v>
      </c>
      <c r="F433" s="6"/>
      <c r="G433" s="7">
        <v>826</v>
      </c>
      <c r="H433" s="10">
        <v>9</v>
      </c>
      <c r="I433" s="1">
        <v>6</v>
      </c>
      <c r="J433" s="1">
        <v>113</v>
      </c>
      <c r="K433" s="1">
        <v>11</v>
      </c>
      <c r="L433" s="1">
        <v>43</v>
      </c>
      <c r="M433" s="1">
        <v>605</v>
      </c>
      <c r="N433" s="1">
        <v>31</v>
      </c>
      <c r="O433" s="17">
        <v>8</v>
      </c>
    </row>
    <row r="434" spans="2:15" x14ac:dyDescent="0.2">
      <c r="D434" s="102"/>
      <c r="E434" s="5" t="s">
        <v>33</v>
      </c>
      <c r="F434" s="6"/>
      <c r="G434" s="7">
        <v>672</v>
      </c>
      <c r="H434" s="10">
        <v>3</v>
      </c>
      <c r="I434" s="1">
        <v>2</v>
      </c>
      <c r="J434" s="1">
        <v>101</v>
      </c>
      <c r="K434" s="1">
        <v>7</v>
      </c>
      <c r="L434" s="1">
        <v>38</v>
      </c>
      <c r="M434" s="1">
        <v>486</v>
      </c>
      <c r="N434" s="1">
        <v>24</v>
      </c>
      <c r="O434" s="17">
        <v>11</v>
      </c>
    </row>
    <row r="435" spans="2:15" x14ac:dyDescent="0.2">
      <c r="D435" s="102"/>
      <c r="E435" s="5" t="s">
        <v>34</v>
      </c>
      <c r="F435" s="6"/>
      <c r="G435" s="7">
        <v>462</v>
      </c>
      <c r="H435" s="10">
        <v>5</v>
      </c>
      <c r="I435" s="1">
        <v>4</v>
      </c>
      <c r="J435" s="1">
        <v>64</v>
      </c>
      <c r="K435" s="1">
        <v>10</v>
      </c>
      <c r="L435" s="1">
        <v>31</v>
      </c>
      <c r="M435" s="1">
        <v>327</v>
      </c>
      <c r="N435" s="1">
        <v>20</v>
      </c>
      <c r="O435" s="17">
        <v>1</v>
      </c>
    </row>
    <row r="436" spans="2:15" x14ac:dyDescent="0.2">
      <c r="D436" s="102"/>
      <c r="E436" s="5" t="s">
        <v>35</v>
      </c>
      <c r="F436" s="6"/>
      <c r="G436" s="7">
        <v>406</v>
      </c>
      <c r="H436" s="10">
        <v>4</v>
      </c>
      <c r="I436" s="1">
        <v>1</v>
      </c>
      <c r="J436" s="1">
        <v>55</v>
      </c>
      <c r="K436" s="1">
        <v>5</v>
      </c>
      <c r="L436" s="1">
        <v>23</v>
      </c>
      <c r="M436" s="1">
        <v>290</v>
      </c>
      <c r="N436" s="1">
        <v>16</v>
      </c>
      <c r="O436" s="17">
        <v>12</v>
      </c>
    </row>
    <row r="437" spans="2:15" x14ac:dyDescent="0.2">
      <c r="D437" s="102"/>
      <c r="E437" s="5" t="s">
        <v>36</v>
      </c>
      <c r="F437" s="6"/>
      <c r="G437" s="7">
        <v>210</v>
      </c>
      <c r="H437" s="10">
        <v>4</v>
      </c>
      <c r="I437" s="1">
        <v>4</v>
      </c>
      <c r="J437" s="1">
        <v>22</v>
      </c>
      <c r="K437" s="1">
        <v>1</v>
      </c>
      <c r="L437" s="1">
        <v>9</v>
      </c>
      <c r="M437" s="1">
        <v>154</v>
      </c>
      <c r="N437" s="1">
        <v>6</v>
      </c>
      <c r="O437" s="17">
        <v>10</v>
      </c>
    </row>
    <row r="438" spans="2:15" x14ac:dyDescent="0.2">
      <c r="D438" s="102"/>
      <c r="E438" s="5" t="s">
        <v>37</v>
      </c>
      <c r="F438" s="6"/>
      <c r="G438" s="7">
        <v>714</v>
      </c>
      <c r="H438" s="10">
        <v>8</v>
      </c>
      <c r="I438" s="1">
        <v>7</v>
      </c>
      <c r="J438" s="1">
        <v>62</v>
      </c>
      <c r="K438" s="1">
        <v>5</v>
      </c>
      <c r="L438" s="1">
        <v>25</v>
      </c>
      <c r="M438" s="1">
        <v>562</v>
      </c>
      <c r="N438" s="1">
        <v>26</v>
      </c>
      <c r="O438" s="17">
        <v>19</v>
      </c>
    </row>
    <row r="439" spans="2:15" x14ac:dyDescent="0.2">
      <c r="D439" s="102"/>
      <c r="E439" s="5" t="s">
        <v>38</v>
      </c>
      <c r="F439" s="6"/>
      <c r="G439" s="7">
        <v>70</v>
      </c>
      <c r="H439" s="10">
        <v>1</v>
      </c>
      <c r="I439" s="1">
        <v>0</v>
      </c>
      <c r="J439" s="1">
        <v>5</v>
      </c>
      <c r="K439" s="1">
        <v>1</v>
      </c>
      <c r="L439" s="1">
        <v>7</v>
      </c>
      <c r="M439" s="1">
        <v>54</v>
      </c>
      <c r="N439" s="1">
        <v>2</v>
      </c>
      <c r="O439" s="17">
        <v>0</v>
      </c>
    </row>
    <row r="440" spans="2:15" x14ac:dyDescent="0.2">
      <c r="D440" s="101" t="s">
        <v>39</v>
      </c>
      <c r="E440" s="26" t="s">
        <v>40</v>
      </c>
      <c r="F440" s="25"/>
      <c r="G440" s="28">
        <v>2044</v>
      </c>
      <c r="H440" s="30">
        <v>27</v>
      </c>
      <c r="I440" s="3">
        <v>16</v>
      </c>
      <c r="J440" s="3">
        <v>318</v>
      </c>
      <c r="K440" s="3">
        <v>35</v>
      </c>
      <c r="L440" s="3">
        <v>148</v>
      </c>
      <c r="M440" s="3">
        <v>1384</v>
      </c>
      <c r="N440" s="3">
        <v>85</v>
      </c>
      <c r="O440" s="32">
        <v>31</v>
      </c>
    </row>
    <row r="441" spans="2:15" x14ac:dyDescent="0.2">
      <c r="D441" s="102"/>
      <c r="E441" s="5" t="s">
        <v>41</v>
      </c>
      <c r="F441" s="6"/>
      <c r="G441" s="7">
        <v>2156</v>
      </c>
      <c r="H441" s="10">
        <v>31</v>
      </c>
      <c r="I441" s="1">
        <v>14</v>
      </c>
      <c r="J441" s="1">
        <v>274</v>
      </c>
      <c r="K441" s="1">
        <v>24</v>
      </c>
      <c r="L441" s="1">
        <v>129</v>
      </c>
      <c r="M441" s="1">
        <v>1552</v>
      </c>
      <c r="N441" s="1">
        <v>95</v>
      </c>
      <c r="O441" s="17">
        <v>37</v>
      </c>
    </row>
    <row r="442" spans="2:15" x14ac:dyDescent="0.2">
      <c r="D442" s="102"/>
      <c r="E442" s="5" t="s">
        <v>42</v>
      </c>
      <c r="F442" s="6"/>
      <c r="G442" s="7">
        <v>1680</v>
      </c>
      <c r="H442" s="10">
        <v>14</v>
      </c>
      <c r="I442" s="1">
        <v>14</v>
      </c>
      <c r="J442" s="1">
        <v>201</v>
      </c>
      <c r="K442" s="1">
        <v>20</v>
      </c>
      <c r="L442" s="1">
        <v>103</v>
      </c>
      <c r="M442" s="1">
        <v>1238</v>
      </c>
      <c r="N442" s="1">
        <v>61</v>
      </c>
      <c r="O442" s="17">
        <v>29</v>
      </c>
    </row>
    <row r="443" spans="2:15" x14ac:dyDescent="0.2">
      <c r="D443" s="102"/>
      <c r="E443" s="5" t="s">
        <v>43</v>
      </c>
      <c r="F443" s="6"/>
      <c r="G443" s="7">
        <v>518</v>
      </c>
      <c r="H443" s="10">
        <v>7</v>
      </c>
      <c r="I443" s="1">
        <v>0</v>
      </c>
      <c r="J443" s="1">
        <v>41</v>
      </c>
      <c r="K443" s="1">
        <v>4</v>
      </c>
      <c r="L443" s="1">
        <v>15</v>
      </c>
      <c r="M443" s="1">
        <v>403</v>
      </c>
      <c r="N443" s="1">
        <v>27</v>
      </c>
      <c r="O443" s="17">
        <v>21</v>
      </c>
    </row>
    <row r="444" spans="2:15" x14ac:dyDescent="0.2">
      <c r="D444" s="103"/>
      <c r="E444" s="50" t="s">
        <v>44</v>
      </c>
      <c r="F444" s="53"/>
      <c r="G444" s="49">
        <v>602</v>
      </c>
      <c r="H444" s="62">
        <v>15</v>
      </c>
      <c r="I444" s="22">
        <v>8</v>
      </c>
      <c r="J444" s="22">
        <v>59</v>
      </c>
      <c r="K444" s="22">
        <v>8</v>
      </c>
      <c r="L444" s="22">
        <v>32</v>
      </c>
      <c r="M444" s="22">
        <v>430</v>
      </c>
      <c r="N444" s="22">
        <v>32</v>
      </c>
      <c r="O444" s="68">
        <v>18</v>
      </c>
    </row>
    <row r="446" spans="2:15" x14ac:dyDescent="0.2">
      <c r="B446" s="34" t="str">
        <f xml:space="preserve"> HYPERLINK("#'目次'!B24", "[18]")</f>
        <v>[18]</v>
      </c>
      <c r="C446" s="27" t="s">
        <v>197</v>
      </c>
    </row>
    <row r="449" spans="3:11" x14ac:dyDescent="0.2">
      <c r="C449" s="27" t="s">
        <v>13</v>
      </c>
    </row>
    <row r="450" spans="3:11" ht="36" x14ac:dyDescent="0.2">
      <c r="D450" s="97"/>
      <c r="E450" s="98"/>
      <c r="F450" s="98"/>
      <c r="G450" s="38" t="s">
        <v>14</v>
      </c>
      <c r="H450" s="36" t="s">
        <v>198</v>
      </c>
      <c r="I450" s="4" t="s">
        <v>199</v>
      </c>
      <c r="J450" s="4" t="s">
        <v>200</v>
      </c>
      <c r="K450" s="35" t="s">
        <v>24</v>
      </c>
    </row>
    <row r="451" spans="3:11" x14ac:dyDescent="0.2">
      <c r="D451" s="99"/>
      <c r="E451" s="100"/>
      <c r="F451" s="100"/>
      <c r="G451" s="40"/>
      <c r="H451" s="42"/>
      <c r="I451" s="8"/>
      <c r="J451" s="8"/>
      <c r="K451" s="39"/>
    </row>
    <row r="452" spans="3:11" x14ac:dyDescent="0.2">
      <c r="D452" s="48"/>
      <c r="E452" s="47" t="s">
        <v>14</v>
      </c>
      <c r="F452" s="51"/>
      <c r="G452" s="37">
        <v>7000</v>
      </c>
      <c r="H452" s="16">
        <v>450</v>
      </c>
      <c r="I452" s="16">
        <v>890</v>
      </c>
      <c r="J452" s="16">
        <v>5655</v>
      </c>
      <c r="K452" s="57">
        <v>5</v>
      </c>
    </row>
    <row r="453" spans="3:11" x14ac:dyDescent="0.2">
      <c r="D453" s="101" t="s">
        <v>25</v>
      </c>
      <c r="E453" s="26" t="s">
        <v>26</v>
      </c>
      <c r="F453" s="25"/>
      <c r="G453" s="28">
        <v>308</v>
      </c>
      <c r="H453" s="30">
        <v>16</v>
      </c>
      <c r="I453" s="3">
        <v>40</v>
      </c>
      <c r="J453" s="3">
        <v>252</v>
      </c>
      <c r="K453" s="32">
        <v>0</v>
      </c>
    </row>
    <row r="454" spans="3:11" x14ac:dyDescent="0.2">
      <c r="D454" s="102"/>
      <c r="E454" s="5" t="s">
        <v>27</v>
      </c>
      <c r="F454" s="6"/>
      <c r="G454" s="7">
        <v>504</v>
      </c>
      <c r="H454" s="10">
        <v>28</v>
      </c>
      <c r="I454" s="1">
        <v>83</v>
      </c>
      <c r="J454" s="1">
        <v>393</v>
      </c>
      <c r="K454" s="17">
        <v>0</v>
      </c>
    </row>
    <row r="455" spans="3:11" x14ac:dyDescent="0.2">
      <c r="D455" s="102"/>
      <c r="E455" s="5" t="s">
        <v>28</v>
      </c>
      <c r="F455" s="6"/>
      <c r="G455" s="7">
        <v>1554</v>
      </c>
      <c r="H455" s="10">
        <v>108</v>
      </c>
      <c r="I455" s="1">
        <v>189</v>
      </c>
      <c r="J455" s="1">
        <v>1255</v>
      </c>
      <c r="K455" s="17">
        <v>2</v>
      </c>
    </row>
    <row r="456" spans="3:11" x14ac:dyDescent="0.2">
      <c r="D456" s="102"/>
      <c r="E456" s="5" t="s">
        <v>29</v>
      </c>
      <c r="F456" s="6"/>
      <c r="G456" s="7">
        <v>840</v>
      </c>
      <c r="H456" s="10">
        <v>47</v>
      </c>
      <c r="I456" s="1">
        <v>115</v>
      </c>
      <c r="J456" s="1">
        <v>678</v>
      </c>
      <c r="K456" s="17">
        <v>0</v>
      </c>
    </row>
    <row r="457" spans="3:11" x14ac:dyDescent="0.2">
      <c r="D457" s="102"/>
      <c r="E457" s="5" t="s">
        <v>30</v>
      </c>
      <c r="F457" s="6"/>
      <c r="G457" s="7">
        <v>280</v>
      </c>
      <c r="H457" s="10">
        <v>22</v>
      </c>
      <c r="I457" s="1">
        <v>38</v>
      </c>
      <c r="J457" s="1">
        <v>220</v>
      </c>
      <c r="K457" s="17">
        <v>0</v>
      </c>
    </row>
    <row r="458" spans="3:11" x14ac:dyDescent="0.2">
      <c r="D458" s="102"/>
      <c r="E458" s="5" t="s">
        <v>31</v>
      </c>
      <c r="F458" s="6"/>
      <c r="G458" s="7">
        <v>154</v>
      </c>
      <c r="H458" s="10">
        <v>14</v>
      </c>
      <c r="I458" s="1">
        <v>16</v>
      </c>
      <c r="J458" s="1">
        <v>124</v>
      </c>
      <c r="K458" s="17">
        <v>0</v>
      </c>
    </row>
    <row r="459" spans="3:11" x14ac:dyDescent="0.2">
      <c r="D459" s="102"/>
      <c r="E459" s="5" t="s">
        <v>32</v>
      </c>
      <c r="F459" s="6"/>
      <c r="G459" s="7">
        <v>826</v>
      </c>
      <c r="H459" s="10">
        <v>59</v>
      </c>
      <c r="I459" s="1">
        <v>120</v>
      </c>
      <c r="J459" s="1">
        <v>647</v>
      </c>
      <c r="K459" s="17">
        <v>0</v>
      </c>
    </row>
    <row r="460" spans="3:11" x14ac:dyDescent="0.2">
      <c r="D460" s="102"/>
      <c r="E460" s="5" t="s">
        <v>33</v>
      </c>
      <c r="F460" s="6"/>
      <c r="G460" s="7">
        <v>672</v>
      </c>
      <c r="H460" s="10">
        <v>41</v>
      </c>
      <c r="I460" s="1">
        <v>70</v>
      </c>
      <c r="J460" s="1">
        <v>560</v>
      </c>
      <c r="K460" s="17">
        <v>1</v>
      </c>
    </row>
    <row r="461" spans="3:11" x14ac:dyDescent="0.2">
      <c r="D461" s="102"/>
      <c r="E461" s="5" t="s">
        <v>34</v>
      </c>
      <c r="F461" s="6"/>
      <c r="G461" s="7">
        <v>462</v>
      </c>
      <c r="H461" s="10">
        <v>26</v>
      </c>
      <c r="I461" s="1">
        <v>52</v>
      </c>
      <c r="J461" s="1">
        <v>384</v>
      </c>
      <c r="K461" s="17">
        <v>0</v>
      </c>
    </row>
    <row r="462" spans="3:11" x14ac:dyDescent="0.2">
      <c r="D462" s="102"/>
      <c r="E462" s="5" t="s">
        <v>35</v>
      </c>
      <c r="F462" s="6"/>
      <c r="G462" s="7">
        <v>406</v>
      </c>
      <c r="H462" s="10">
        <v>30</v>
      </c>
      <c r="I462" s="1">
        <v>46</v>
      </c>
      <c r="J462" s="1">
        <v>330</v>
      </c>
      <c r="K462" s="17">
        <v>0</v>
      </c>
    </row>
    <row r="463" spans="3:11" x14ac:dyDescent="0.2">
      <c r="D463" s="102"/>
      <c r="E463" s="5" t="s">
        <v>36</v>
      </c>
      <c r="F463" s="6"/>
      <c r="G463" s="7">
        <v>210</v>
      </c>
      <c r="H463" s="10">
        <v>21</v>
      </c>
      <c r="I463" s="1">
        <v>28</v>
      </c>
      <c r="J463" s="1">
        <v>159</v>
      </c>
      <c r="K463" s="17">
        <v>2</v>
      </c>
    </row>
    <row r="464" spans="3:11" x14ac:dyDescent="0.2">
      <c r="D464" s="102"/>
      <c r="E464" s="5" t="s">
        <v>37</v>
      </c>
      <c r="F464" s="6"/>
      <c r="G464" s="7">
        <v>714</v>
      </c>
      <c r="H464" s="10">
        <v>35</v>
      </c>
      <c r="I464" s="1">
        <v>85</v>
      </c>
      <c r="J464" s="1">
        <v>594</v>
      </c>
      <c r="K464" s="17">
        <v>0</v>
      </c>
    </row>
    <row r="465" spans="2:16" x14ac:dyDescent="0.2">
      <c r="D465" s="102"/>
      <c r="E465" s="5" t="s">
        <v>38</v>
      </c>
      <c r="F465" s="6"/>
      <c r="G465" s="7">
        <v>70</v>
      </c>
      <c r="H465" s="10">
        <v>3</v>
      </c>
      <c r="I465" s="1">
        <v>8</v>
      </c>
      <c r="J465" s="1">
        <v>59</v>
      </c>
      <c r="K465" s="17">
        <v>0</v>
      </c>
    </row>
    <row r="466" spans="2:16" x14ac:dyDescent="0.2">
      <c r="D466" s="101" t="s">
        <v>39</v>
      </c>
      <c r="E466" s="26" t="s">
        <v>40</v>
      </c>
      <c r="F466" s="25"/>
      <c r="G466" s="28">
        <v>2044</v>
      </c>
      <c r="H466" s="30">
        <v>134</v>
      </c>
      <c r="I466" s="3">
        <v>278</v>
      </c>
      <c r="J466" s="3">
        <v>1632</v>
      </c>
      <c r="K466" s="32">
        <v>0</v>
      </c>
    </row>
    <row r="467" spans="2:16" x14ac:dyDescent="0.2">
      <c r="D467" s="102"/>
      <c r="E467" s="5" t="s">
        <v>41</v>
      </c>
      <c r="F467" s="6"/>
      <c r="G467" s="7">
        <v>2156</v>
      </c>
      <c r="H467" s="10">
        <v>152</v>
      </c>
      <c r="I467" s="1">
        <v>275</v>
      </c>
      <c r="J467" s="1">
        <v>1727</v>
      </c>
      <c r="K467" s="17">
        <v>2</v>
      </c>
    </row>
    <row r="468" spans="2:16" x14ac:dyDescent="0.2">
      <c r="D468" s="102"/>
      <c r="E468" s="5" t="s">
        <v>42</v>
      </c>
      <c r="F468" s="6"/>
      <c r="G468" s="7">
        <v>1680</v>
      </c>
      <c r="H468" s="10">
        <v>102</v>
      </c>
      <c r="I468" s="1">
        <v>207</v>
      </c>
      <c r="J468" s="1">
        <v>1369</v>
      </c>
      <c r="K468" s="17">
        <v>2</v>
      </c>
    </row>
    <row r="469" spans="2:16" x14ac:dyDescent="0.2">
      <c r="D469" s="102"/>
      <c r="E469" s="5" t="s">
        <v>43</v>
      </c>
      <c r="F469" s="6"/>
      <c r="G469" s="7">
        <v>518</v>
      </c>
      <c r="H469" s="10">
        <v>28</v>
      </c>
      <c r="I469" s="1">
        <v>44</v>
      </c>
      <c r="J469" s="1">
        <v>446</v>
      </c>
      <c r="K469" s="17">
        <v>0</v>
      </c>
    </row>
    <row r="470" spans="2:16" x14ac:dyDescent="0.2">
      <c r="D470" s="103"/>
      <c r="E470" s="50" t="s">
        <v>44</v>
      </c>
      <c r="F470" s="53"/>
      <c r="G470" s="49">
        <v>602</v>
      </c>
      <c r="H470" s="62">
        <v>34</v>
      </c>
      <c r="I470" s="22">
        <v>86</v>
      </c>
      <c r="J470" s="22">
        <v>481</v>
      </c>
      <c r="K470" s="68">
        <v>1</v>
      </c>
    </row>
    <row r="472" spans="2:16" x14ac:dyDescent="0.2">
      <c r="B472" s="34" t="str">
        <f xml:space="preserve"> HYPERLINK("#'目次'!B25", "[19]")</f>
        <v>[19]</v>
      </c>
      <c r="C472" s="27" t="s">
        <v>203</v>
      </c>
    </row>
    <row r="475" spans="2:16" x14ac:dyDescent="0.2">
      <c r="C475" s="27" t="s">
        <v>13</v>
      </c>
    </row>
    <row r="476" spans="2:16" ht="24" x14ac:dyDescent="0.2">
      <c r="D476" s="97"/>
      <c r="E476" s="98"/>
      <c r="F476" s="98"/>
      <c r="G476" s="38" t="s">
        <v>14</v>
      </c>
      <c r="H476" s="36" t="s">
        <v>204</v>
      </c>
      <c r="I476" s="4" t="s">
        <v>205</v>
      </c>
      <c r="J476" s="4" t="s">
        <v>206</v>
      </c>
      <c r="K476" s="4" t="s">
        <v>207</v>
      </c>
      <c r="L476" s="4" t="s">
        <v>208</v>
      </c>
      <c r="M476" s="4" t="s">
        <v>209</v>
      </c>
      <c r="N476" s="4" t="s">
        <v>22</v>
      </c>
      <c r="O476" s="4" t="s">
        <v>210</v>
      </c>
      <c r="P476" s="35" t="s">
        <v>24</v>
      </c>
    </row>
    <row r="477" spans="2:16" x14ac:dyDescent="0.2">
      <c r="D477" s="99"/>
      <c r="E477" s="100"/>
      <c r="F477" s="100"/>
      <c r="G477" s="40"/>
      <c r="H477" s="42"/>
      <c r="I477" s="8"/>
      <c r="J477" s="8"/>
      <c r="K477" s="8"/>
      <c r="L477" s="8"/>
      <c r="M477" s="8"/>
      <c r="N477" s="8"/>
      <c r="O477" s="8"/>
      <c r="P477" s="39"/>
    </row>
    <row r="478" spans="2:16" x14ac:dyDescent="0.2">
      <c r="D478" s="48"/>
      <c r="E478" s="47" t="s">
        <v>14</v>
      </c>
      <c r="F478" s="51"/>
      <c r="G478" s="37">
        <v>7000</v>
      </c>
      <c r="H478" s="16">
        <v>74</v>
      </c>
      <c r="I478" s="16">
        <v>976</v>
      </c>
      <c r="J478" s="16">
        <v>1696</v>
      </c>
      <c r="K478" s="16">
        <v>1712</v>
      </c>
      <c r="L478" s="16">
        <v>511</v>
      </c>
      <c r="M478" s="16">
        <v>929</v>
      </c>
      <c r="N478" s="16">
        <v>57</v>
      </c>
      <c r="O478" s="16">
        <v>1019</v>
      </c>
      <c r="P478" s="57">
        <v>26</v>
      </c>
    </row>
    <row r="479" spans="2:16" x14ac:dyDescent="0.2">
      <c r="D479" s="101" t="s">
        <v>25</v>
      </c>
      <c r="E479" s="26" t="s">
        <v>26</v>
      </c>
      <c r="F479" s="25"/>
      <c r="G479" s="28">
        <v>308</v>
      </c>
      <c r="H479" s="30">
        <v>4</v>
      </c>
      <c r="I479" s="3">
        <v>37</v>
      </c>
      <c r="J479" s="3">
        <v>89</v>
      </c>
      <c r="K479" s="3">
        <v>70</v>
      </c>
      <c r="L479" s="3">
        <v>25</v>
      </c>
      <c r="M479" s="3">
        <v>26</v>
      </c>
      <c r="N479" s="3">
        <v>1</v>
      </c>
      <c r="O479" s="3">
        <v>56</v>
      </c>
      <c r="P479" s="32">
        <v>0</v>
      </c>
    </row>
    <row r="480" spans="2:16" x14ac:dyDescent="0.2">
      <c r="D480" s="102"/>
      <c r="E480" s="5" t="s">
        <v>27</v>
      </c>
      <c r="F480" s="6"/>
      <c r="G480" s="7">
        <v>504</v>
      </c>
      <c r="H480" s="10">
        <v>3</v>
      </c>
      <c r="I480" s="1">
        <v>68</v>
      </c>
      <c r="J480" s="1">
        <v>103</v>
      </c>
      <c r="K480" s="1">
        <v>116</v>
      </c>
      <c r="L480" s="1">
        <v>35</v>
      </c>
      <c r="M480" s="1">
        <v>72</v>
      </c>
      <c r="N480" s="1">
        <v>2</v>
      </c>
      <c r="O480" s="1">
        <v>105</v>
      </c>
      <c r="P480" s="17">
        <v>0</v>
      </c>
    </row>
    <row r="481" spans="4:16" x14ac:dyDescent="0.2">
      <c r="D481" s="102"/>
      <c r="E481" s="5" t="s">
        <v>28</v>
      </c>
      <c r="F481" s="6"/>
      <c r="G481" s="7">
        <v>1554</v>
      </c>
      <c r="H481" s="10">
        <v>19</v>
      </c>
      <c r="I481" s="1">
        <v>239</v>
      </c>
      <c r="J481" s="1">
        <v>371</v>
      </c>
      <c r="K481" s="1">
        <v>408</v>
      </c>
      <c r="L481" s="1">
        <v>117</v>
      </c>
      <c r="M481" s="1">
        <v>197</v>
      </c>
      <c r="N481" s="1">
        <v>20</v>
      </c>
      <c r="O481" s="1">
        <v>177</v>
      </c>
      <c r="P481" s="17">
        <v>6</v>
      </c>
    </row>
    <row r="482" spans="4:16" x14ac:dyDescent="0.2">
      <c r="D482" s="102"/>
      <c r="E482" s="5" t="s">
        <v>29</v>
      </c>
      <c r="F482" s="6"/>
      <c r="G482" s="7">
        <v>840</v>
      </c>
      <c r="H482" s="10">
        <v>4</v>
      </c>
      <c r="I482" s="1">
        <v>131</v>
      </c>
      <c r="J482" s="1">
        <v>223</v>
      </c>
      <c r="K482" s="1">
        <v>205</v>
      </c>
      <c r="L482" s="1">
        <v>59</v>
      </c>
      <c r="M482" s="1">
        <v>131</v>
      </c>
      <c r="N482" s="1">
        <v>2</v>
      </c>
      <c r="O482" s="1">
        <v>85</v>
      </c>
      <c r="P482" s="17">
        <v>0</v>
      </c>
    </row>
    <row r="483" spans="4:16" x14ac:dyDescent="0.2">
      <c r="D483" s="102"/>
      <c r="E483" s="5" t="s">
        <v>30</v>
      </c>
      <c r="F483" s="6"/>
      <c r="G483" s="7">
        <v>280</v>
      </c>
      <c r="H483" s="10">
        <v>3</v>
      </c>
      <c r="I483" s="1">
        <v>42</v>
      </c>
      <c r="J483" s="1">
        <v>70</v>
      </c>
      <c r="K483" s="1">
        <v>76</v>
      </c>
      <c r="L483" s="1">
        <v>15</v>
      </c>
      <c r="M483" s="1">
        <v>31</v>
      </c>
      <c r="N483" s="1">
        <v>6</v>
      </c>
      <c r="O483" s="1">
        <v>36</v>
      </c>
      <c r="P483" s="17">
        <v>1</v>
      </c>
    </row>
    <row r="484" spans="4:16" x14ac:dyDescent="0.2">
      <c r="D484" s="102"/>
      <c r="E484" s="5" t="s">
        <v>31</v>
      </c>
      <c r="F484" s="6"/>
      <c r="G484" s="7">
        <v>154</v>
      </c>
      <c r="H484" s="10">
        <v>0</v>
      </c>
      <c r="I484" s="1">
        <v>13</v>
      </c>
      <c r="J484" s="1">
        <v>38</v>
      </c>
      <c r="K484" s="1">
        <v>50</v>
      </c>
      <c r="L484" s="1">
        <v>11</v>
      </c>
      <c r="M484" s="1">
        <v>15</v>
      </c>
      <c r="N484" s="1">
        <v>1</v>
      </c>
      <c r="O484" s="1">
        <v>24</v>
      </c>
      <c r="P484" s="17">
        <v>2</v>
      </c>
    </row>
    <row r="485" spans="4:16" x14ac:dyDescent="0.2">
      <c r="D485" s="102"/>
      <c r="E485" s="5" t="s">
        <v>32</v>
      </c>
      <c r="F485" s="6"/>
      <c r="G485" s="7">
        <v>826</v>
      </c>
      <c r="H485" s="10">
        <v>13</v>
      </c>
      <c r="I485" s="1">
        <v>108</v>
      </c>
      <c r="J485" s="1">
        <v>219</v>
      </c>
      <c r="K485" s="1">
        <v>206</v>
      </c>
      <c r="L485" s="1">
        <v>61</v>
      </c>
      <c r="M485" s="1">
        <v>122</v>
      </c>
      <c r="N485" s="1">
        <v>4</v>
      </c>
      <c r="O485" s="1">
        <v>91</v>
      </c>
      <c r="P485" s="17">
        <v>2</v>
      </c>
    </row>
    <row r="486" spans="4:16" x14ac:dyDescent="0.2">
      <c r="D486" s="102"/>
      <c r="E486" s="5" t="s">
        <v>33</v>
      </c>
      <c r="F486" s="6"/>
      <c r="G486" s="7">
        <v>672</v>
      </c>
      <c r="H486" s="10">
        <v>9</v>
      </c>
      <c r="I486" s="1">
        <v>82</v>
      </c>
      <c r="J486" s="1">
        <v>143</v>
      </c>
      <c r="K486" s="1">
        <v>152</v>
      </c>
      <c r="L486" s="1">
        <v>58</v>
      </c>
      <c r="M486" s="1">
        <v>90</v>
      </c>
      <c r="N486" s="1">
        <v>3</v>
      </c>
      <c r="O486" s="1">
        <v>132</v>
      </c>
      <c r="P486" s="17">
        <v>3</v>
      </c>
    </row>
    <row r="487" spans="4:16" x14ac:dyDescent="0.2">
      <c r="D487" s="102"/>
      <c r="E487" s="5" t="s">
        <v>34</v>
      </c>
      <c r="F487" s="6"/>
      <c r="G487" s="7">
        <v>462</v>
      </c>
      <c r="H487" s="10">
        <v>1</v>
      </c>
      <c r="I487" s="1">
        <v>59</v>
      </c>
      <c r="J487" s="1">
        <v>106</v>
      </c>
      <c r="K487" s="1">
        <v>118</v>
      </c>
      <c r="L487" s="1">
        <v>43</v>
      </c>
      <c r="M487" s="1">
        <v>70</v>
      </c>
      <c r="N487" s="1">
        <v>1</v>
      </c>
      <c r="O487" s="1">
        <v>64</v>
      </c>
      <c r="P487" s="17">
        <v>0</v>
      </c>
    </row>
    <row r="488" spans="4:16" x14ac:dyDescent="0.2">
      <c r="D488" s="102"/>
      <c r="E488" s="5" t="s">
        <v>35</v>
      </c>
      <c r="F488" s="6"/>
      <c r="G488" s="7">
        <v>406</v>
      </c>
      <c r="H488" s="10">
        <v>3</v>
      </c>
      <c r="I488" s="1">
        <v>53</v>
      </c>
      <c r="J488" s="1">
        <v>108</v>
      </c>
      <c r="K488" s="1">
        <v>100</v>
      </c>
      <c r="L488" s="1">
        <v>28</v>
      </c>
      <c r="M488" s="1">
        <v>57</v>
      </c>
      <c r="N488" s="1">
        <v>3</v>
      </c>
      <c r="O488" s="1">
        <v>49</v>
      </c>
      <c r="P488" s="17">
        <v>5</v>
      </c>
    </row>
    <row r="489" spans="4:16" x14ac:dyDescent="0.2">
      <c r="D489" s="102"/>
      <c r="E489" s="5" t="s">
        <v>36</v>
      </c>
      <c r="F489" s="6"/>
      <c r="G489" s="7">
        <v>210</v>
      </c>
      <c r="H489" s="10">
        <v>0</v>
      </c>
      <c r="I489" s="1">
        <v>30</v>
      </c>
      <c r="J489" s="1">
        <v>34</v>
      </c>
      <c r="K489" s="1">
        <v>42</v>
      </c>
      <c r="L489" s="1">
        <v>22</v>
      </c>
      <c r="M489" s="1">
        <v>25</v>
      </c>
      <c r="N489" s="1">
        <v>4</v>
      </c>
      <c r="O489" s="1">
        <v>50</v>
      </c>
      <c r="P489" s="17">
        <v>3</v>
      </c>
    </row>
    <row r="490" spans="4:16" x14ac:dyDescent="0.2">
      <c r="D490" s="102"/>
      <c r="E490" s="5" t="s">
        <v>37</v>
      </c>
      <c r="F490" s="6"/>
      <c r="G490" s="7">
        <v>714</v>
      </c>
      <c r="H490" s="10">
        <v>13</v>
      </c>
      <c r="I490" s="1">
        <v>104</v>
      </c>
      <c r="J490" s="1">
        <v>166</v>
      </c>
      <c r="K490" s="1">
        <v>158</v>
      </c>
      <c r="L490" s="1">
        <v>31</v>
      </c>
      <c r="M490" s="1">
        <v>84</v>
      </c>
      <c r="N490" s="1">
        <v>8</v>
      </c>
      <c r="O490" s="1">
        <v>146</v>
      </c>
      <c r="P490" s="17">
        <v>4</v>
      </c>
    </row>
    <row r="491" spans="4:16" x14ac:dyDescent="0.2">
      <c r="D491" s="102"/>
      <c r="E491" s="5" t="s">
        <v>38</v>
      </c>
      <c r="F491" s="6"/>
      <c r="G491" s="7">
        <v>70</v>
      </c>
      <c r="H491" s="10">
        <v>2</v>
      </c>
      <c r="I491" s="1">
        <v>10</v>
      </c>
      <c r="J491" s="1">
        <v>26</v>
      </c>
      <c r="K491" s="1">
        <v>11</v>
      </c>
      <c r="L491" s="1">
        <v>6</v>
      </c>
      <c r="M491" s="1">
        <v>9</v>
      </c>
      <c r="N491" s="1">
        <v>2</v>
      </c>
      <c r="O491" s="1">
        <v>4</v>
      </c>
      <c r="P491" s="17">
        <v>0</v>
      </c>
    </row>
    <row r="492" spans="4:16" x14ac:dyDescent="0.2">
      <c r="D492" s="101" t="s">
        <v>39</v>
      </c>
      <c r="E492" s="26" t="s">
        <v>40</v>
      </c>
      <c r="F492" s="25"/>
      <c r="G492" s="28">
        <v>2044</v>
      </c>
      <c r="H492" s="30">
        <v>16</v>
      </c>
      <c r="I492" s="3">
        <v>303</v>
      </c>
      <c r="J492" s="3">
        <v>514</v>
      </c>
      <c r="K492" s="3">
        <v>508</v>
      </c>
      <c r="L492" s="3">
        <v>155</v>
      </c>
      <c r="M492" s="3">
        <v>303</v>
      </c>
      <c r="N492" s="3">
        <v>17</v>
      </c>
      <c r="O492" s="3">
        <v>227</v>
      </c>
      <c r="P492" s="32">
        <v>1</v>
      </c>
    </row>
    <row r="493" spans="4:16" x14ac:dyDescent="0.2">
      <c r="D493" s="102"/>
      <c r="E493" s="5" t="s">
        <v>41</v>
      </c>
      <c r="F493" s="6"/>
      <c r="G493" s="7">
        <v>2156</v>
      </c>
      <c r="H493" s="10">
        <v>25</v>
      </c>
      <c r="I493" s="1">
        <v>297</v>
      </c>
      <c r="J493" s="1">
        <v>575</v>
      </c>
      <c r="K493" s="1">
        <v>526</v>
      </c>
      <c r="L493" s="1">
        <v>168</v>
      </c>
      <c r="M493" s="1">
        <v>255</v>
      </c>
      <c r="N493" s="1">
        <v>17</v>
      </c>
      <c r="O493" s="1">
        <v>284</v>
      </c>
      <c r="P493" s="17">
        <v>9</v>
      </c>
    </row>
    <row r="494" spans="4:16" x14ac:dyDescent="0.2">
      <c r="D494" s="102"/>
      <c r="E494" s="5" t="s">
        <v>42</v>
      </c>
      <c r="F494" s="6"/>
      <c r="G494" s="7">
        <v>1680</v>
      </c>
      <c r="H494" s="10">
        <v>21</v>
      </c>
      <c r="I494" s="1">
        <v>232</v>
      </c>
      <c r="J494" s="1">
        <v>370</v>
      </c>
      <c r="K494" s="1">
        <v>421</v>
      </c>
      <c r="L494" s="1">
        <v>120</v>
      </c>
      <c r="M494" s="1">
        <v>238</v>
      </c>
      <c r="N494" s="1">
        <v>15</v>
      </c>
      <c r="O494" s="1">
        <v>259</v>
      </c>
      <c r="P494" s="17">
        <v>4</v>
      </c>
    </row>
    <row r="495" spans="4:16" x14ac:dyDescent="0.2">
      <c r="D495" s="102"/>
      <c r="E495" s="5" t="s">
        <v>43</v>
      </c>
      <c r="F495" s="6"/>
      <c r="G495" s="7">
        <v>518</v>
      </c>
      <c r="H495" s="10">
        <v>7</v>
      </c>
      <c r="I495" s="1">
        <v>65</v>
      </c>
      <c r="J495" s="1">
        <v>105</v>
      </c>
      <c r="K495" s="1">
        <v>111</v>
      </c>
      <c r="L495" s="1">
        <v>32</v>
      </c>
      <c r="M495" s="1">
        <v>59</v>
      </c>
      <c r="N495" s="1">
        <v>4</v>
      </c>
      <c r="O495" s="1">
        <v>131</v>
      </c>
      <c r="P495" s="17">
        <v>4</v>
      </c>
    </row>
    <row r="496" spans="4:16" x14ac:dyDescent="0.2">
      <c r="D496" s="103"/>
      <c r="E496" s="50" t="s">
        <v>44</v>
      </c>
      <c r="F496" s="53"/>
      <c r="G496" s="49">
        <v>602</v>
      </c>
      <c r="H496" s="62">
        <v>5</v>
      </c>
      <c r="I496" s="22">
        <v>79</v>
      </c>
      <c r="J496" s="22">
        <v>132</v>
      </c>
      <c r="K496" s="22">
        <v>146</v>
      </c>
      <c r="L496" s="22">
        <v>36</v>
      </c>
      <c r="M496" s="22">
        <v>74</v>
      </c>
      <c r="N496" s="22">
        <v>4</v>
      </c>
      <c r="O496" s="22">
        <v>118</v>
      </c>
      <c r="P496" s="68">
        <v>8</v>
      </c>
    </row>
    <row r="498" spans="2:19" x14ac:dyDescent="0.2">
      <c r="B498" s="34" t="str">
        <f xml:space="preserve"> HYPERLINK("#'目次'!B26", "[20]")</f>
        <v>[20]</v>
      </c>
      <c r="C498" s="27" t="s">
        <v>213</v>
      </c>
    </row>
    <row r="501" spans="2:19" x14ac:dyDescent="0.2">
      <c r="C501" s="27" t="s">
        <v>13</v>
      </c>
    </row>
    <row r="502" spans="2:19" ht="36" x14ac:dyDescent="0.2">
      <c r="D502" s="97"/>
      <c r="E502" s="98"/>
      <c r="F502" s="98"/>
      <c r="G502" s="38" t="s">
        <v>14</v>
      </c>
      <c r="H502" s="36" t="s">
        <v>214</v>
      </c>
      <c r="I502" s="4" t="s">
        <v>215</v>
      </c>
      <c r="J502" s="4" t="s">
        <v>216</v>
      </c>
      <c r="K502" s="4" t="s">
        <v>217</v>
      </c>
      <c r="L502" s="4" t="s">
        <v>218</v>
      </c>
      <c r="M502" s="4" t="s">
        <v>219</v>
      </c>
      <c r="N502" s="4" t="s">
        <v>220</v>
      </c>
      <c r="O502" s="4" t="s">
        <v>180</v>
      </c>
      <c r="P502" s="4" t="s">
        <v>221</v>
      </c>
      <c r="Q502" s="4" t="s">
        <v>222</v>
      </c>
      <c r="R502" s="4" t="s">
        <v>22</v>
      </c>
      <c r="S502" s="35" t="s">
        <v>24</v>
      </c>
    </row>
    <row r="503" spans="2:19" x14ac:dyDescent="0.2">
      <c r="D503" s="99"/>
      <c r="E503" s="100"/>
      <c r="F503" s="100"/>
      <c r="G503" s="40"/>
      <c r="H503" s="42"/>
      <c r="I503" s="8"/>
      <c r="J503" s="8"/>
      <c r="K503" s="8"/>
      <c r="L503" s="8"/>
      <c r="M503" s="8"/>
      <c r="N503" s="8"/>
      <c r="O503" s="8"/>
      <c r="P503" s="8"/>
      <c r="Q503" s="8"/>
      <c r="R503" s="8"/>
      <c r="S503" s="39"/>
    </row>
    <row r="504" spans="2:19" x14ac:dyDescent="0.2">
      <c r="D504" s="48"/>
      <c r="E504" s="47" t="s">
        <v>14</v>
      </c>
      <c r="F504" s="51"/>
      <c r="G504" s="37">
        <v>7000</v>
      </c>
      <c r="H504" s="16">
        <v>2633</v>
      </c>
      <c r="I504" s="16">
        <v>1447</v>
      </c>
      <c r="J504" s="16">
        <v>721</v>
      </c>
      <c r="K504" s="16">
        <v>193</v>
      </c>
      <c r="L504" s="16">
        <v>262</v>
      </c>
      <c r="M504" s="16">
        <v>3563</v>
      </c>
      <c r="N504" s="16">
        <v>1905</v>
      </c>
      <c r="O504" s="16">
        <v>2151</v>
      </c>
      <c r="P504" s="16">
        <v>2144</v>
      </c>
      <c r="Q504" s="16">
        <v>733</v>
      </c>
      <c r="R504" s="16">
        <v>144</v>
      </c>
      <c r="S504" s="57">
        <v>31</v>
      </c>
    </row>
    <row r="505" spans="2:19" x14ac:dyDescent="0.2">
      <c r="D505" s="101" t="s">
        <v>25</v>
      </c>
      <c r="E505" s="26" t="s">
        <v>26</v>
      </c>
      <c r="F505" s="25"/>
      <c r="G505" s="28">
        <v>308</v>
      </c>
      <c r="H505" s="30">
        <v>113</v>
      </c>
      <c r="I505" s="3">
        <v>64</v>
      </c>
      <c r="J505" s="3">
        <v>24</v>
      </c>
      <c r="K505" s="3">
        <v>13</v>
      </c>
      <c r="L505" s="3">
        <v>9</v>
      </c>
      <c r="M505" s="3">
        <v>164</v>
      </c>
      <c r="N505" s="3">
        <v>86</v>
      </c>
      <c r="O505" s="3">
        <v>91</v>
      </c>
      <c r="P505" s="3">
        <v>107</v>
      </c>
      <c r="Q505" s="3">
        <v>36</v>
      </c>
      <c r="R505" s="3">
        <v>10</v>
      </c>
      <c r="S505" s="32">
        <v>1</v>
      </c>
    </row>
    <row r="506" spans="2:19" x14ac:dyDescent="0.2">
      <c r="D506" s="102"/>
      <c r="E506" s="5" t="s">
        <v>27</v>
      </c>
      <c r="F506" s="6"/>
      <c r="G506" s="7">
        <v>504</v>
      </c>
      <c r="H506" s="10">
        <v>164</v>
      </c>
      <c r="I506" s="1">
        <v>79</v>
      </c>
      <c r="J506" s="1">
        <v>40</v>
      </c>
      <c r="K506" s="1">
        <v>21</v>
      </c>
      <c r="L506" s="1">
        <v>11</v>
      </c>
      <c r="M506" s="1">
        <v>227</v>
      </c>
      <c r="N506" s="1">
        <v>171</v>
      </c>
      <c r="O506" s="1">
        <v>173</v>
      </c>
      <c r="P506" s="1">
        <v>143</v>
      </c>
      <c r="Q506" s="1">
        <v>57</v>
      </c>
      <c r="R506" s="1">
        <v>12</v>
      </c>
      <c r="S506" s="17">
        <v>0</v>
      </c>
    </row>
    <row r="507" spans="2:19" x14ac:dyDescent="0.2">
      <c r="D507" s="102"/>
      <c r="E507" s="5" t="s">
        <v>28</v>
      </c>
      <c r="F507" s="6"/>
      <c r="G507" s="7">
        <v>1554</v>
      </c>
      <c r="H507" s="10">
        <v>622</v>
      </c>
      <c r="I507" s="1">
        <v>373</v>
      </c>
      <c r="J507" s="1">
        <v>182</v>
      </c>
      <c r="K507" s="1">
        <v>44</v>
      </c>
      <c r="L507" s="1">
        <v>69</v>
      </c>
      <c r="M507" s="1">
        <v>799</v>
      </c>
      <c r="N507" s="1">
        <v>435</v>
      </c>
      <c r="O507" s="1">
        <v>487</v>
      </c>
      <c r="P507" s="1">
        <v>501</v>
      </c>
      <c r="Q507" s="1">
        <v>155</v>
      </c>
      <c r="R507" s="1">
        <v>33</v>
      </c>
      <c r="S507" s="17">
        <v>8</v>
      </c>
    </row>
    <row r="508" spans="2:19" x14ac:dyDescent="0.2">
      <c r="D508" s="102"/>
      <c r="E508" s="5" t="s">
        <v>29</v>
      </c>
      <c r="F508" s="6"/>
      <c r="G508" s="7">
        <v>840</v>
      </c>
      <c r="H508" s="10">
        <v>371</v>
      </c>
      <c r="I508" s="1">
        <v>194</v>
      </c>
      <c r="J508" s="1">
        <v>113</v>
      </c>
      <c r="K508" s="1">
        <v>30</v>
      </c>
      <c r="L508" s="1">
        <v>43</v>
      </c>
      <c r="M508" s="1">
        <v>452</v>
      </c>
      <c r="N508" s="1">
        <v>238</v>
      </c>
      <c r="O508" s="1">
        <v>291</v>
      </c>
      <c r="P508" s="1">
        <v>270</v>
      </c>
      <c r="Q508" s="1">
        <v>100</v>
      </c>
      <c r="R508" s="1">
        <v>12</v>
      </c>
      <c r="S508" s="17">
        <v>3</v>
      </c>
    </row>
    <row r="509" spans="2:19" x14ac:dyDescent="0.2">
      <c r="D509" s="102"/>
      <c r="E509" s="5" t="s">
        <v>30</v>
      </c>
      <c r="F509" s="6"/>
      <c r="G509" s="7">
        <v>280</v>
      </c>
      <c r="H509" s="10">
        <v>106</v>
      </c>
      <c r="I509" s="1">
        <v>48</v>
      </c>
      <c r="J509" s="1">
        <v>25</v>
      </c>
      <c r="K509" s="1">
        <v>5</v>
      </c>
      <c r="L509" s="1">
        <v>7</v>
      </c>
      <c r="M509" s="1">
        <v>150</v>
      </c>
      <c r="N509" s="1">
        <v>85</v>
      </c>
      <c r="O509" s="1">
        <v>92</v>
      </c>
      <c r="P509" s="1">
        <v>89</v>
      </c>
      <c r="Q509" s="1">
        <v>34</v>
      </c>
      <c r="R509" s="1">
        <v>13</v>
      </c>
      <c r="S509" s="17">
        <v>1</v>
      </c>
    </row>
    <row r="510" spans="2:19" x14ac:dyDescent="0.2">
      <c r="D510" s="102"/>
      <c r="E510" s="5" t="s">
        <v>31</v>
      </c>
      <c r="F510" s="6"/>
      <c r="G510" s="7">
        <v>154</v>
      </c>
      <c r="H510" s="10">
        <v>56</v>
      </c>
      <c r="I510" s="1">
        <v>38</v>
      </c>
      <c r="J510" s="1">
        <v>16</v>
      </c>
      <c r="K510" s="1">
        <v>3</v>
      </c>
      <c r="L510" s="1">
        <v>4</v>
      </c>
      <c r="M510" s="1">
        <v>74</v>
      </c>
      <c r="N510" s="1">
        <v>37</v>
      </c>
      <c r="O510" s="1">
        <v>53</v>
      </c>
      <c r="P510" s="1">
        <v>43</v>
      </c>
      <c r="Q510" s="1">
        <v>28</v>
      </c>
      <c r="R510" s="1">
        <v>0</v>
      </c>
      <c r="S510" s="17">
        <v>1</v>
      </c>
    </row>
    <row r="511" spans="2:19" x14ac:dyDescent="0.2">
      <c r="D511" s="102"/>
      <c r="E511" s="5" t="s">
        <v>32</v>
      </c>
      <c r="F511" s="6"/>
      <c r="G511" s="7">
        <v>826</v>
      </c>
      <c r="H511" s="10">
        <v>311</v>
      </c>
      <c r="I511" s="1">
        <v>180</v>
      </c>
      <c r="J511" s="1">
        <v>79</v>
      </c>
      <c r="K511" s="1">
        <v>21</v>
      </c>
      <c r="L511" s="1">
        <v>30</v>
      </c>
      <c r="M511" s="1">
        <v>415</v>
      </c>
      <c r="N511" s="1">
        <v>218</v>
      </c>
      <c r="O511" s="1">
        <v>251</v>
      </c>
      <c r="P511" s="1">
        <v>279</v>
      </c>
      <c r="Q511" s="1">
        <v>76</v>
      </c>
      <c r="R511" s="1">
        <v>12</v>
      </c>
      <c r="S511" s="17">
        <v>0</v>
      </c>
    </row>
    <row r="512" spans="2:19" x14ac:dyDescent="0.2">
      <c r="D512" s="102"/>
      <c r="E512" s="5" t="s">
        <v>33</v>
      </c>
      <c r="F512" s="6"/>
      <c r="G512" s="7">
        <v>672</v>
      </c>
      <c r="H512" s="10">
        <v>217</v>
      </c>
      <c r="I512" s="1">
        <v>134</v>
      </c>
      <c r="J512" s="1">
        <v>68</v>
      </c>
      <c r="K512" s="1">
        <v>18</v>
      </c>
      <c r="L512" s="1">
        <v>30</v>
      </c>
      <c r="M512" s="1">
        <v>335</v>
      </c>
      <c r="N512" s="1">
        <v>149</v>
      </c>
      <c r="O512" s="1">
        <v>206</v>
      </c>
      <c r="P512" s="1">
        <v>199</v>
      </c>
      <c r="Q512" s="1">
        <v>74</v>
      </c>
      <c r="R512" s="1">
        <v>10</v>
      </c>
      <c r="S512" s="17">
        <v>4</v>
      </c>
    </row>
    <row r="513" spans="2:19" x14ac:dyDescent="0.2">
      <c r="D513" s="102"/>
      <c r="E513" s="5" t="s">
        <v>34</v>
      </c>
      <c r="F513" s="6"/>
      <c r="G513" s="7">
        <v>462</v>
      </c>
      <c r="H513" s="10">
        <v>172</v>
      </c>
      <c r="I513" s="1">
        <v>89</v>
      </c>
      <c r="J513" s="1">
        <v>48</v>
      </c>
      <c r="K513" s="1">
        <v>10</v>
      </c>
      <c r="L513" s="1">
        <v>14</v>
      </c>
      <c r="M513" s="1">
        <v>245</v>
      </c>
      <c r="N513" s="1">
        <v>111</v>
      </c>
      <c r="O513" s="1">
        <v>126</v>
      </c>
      <c r="P513" s="1">
        <v>142</v>
      </c>
      <c r="Q513" s="1">
        <v>40</v>
      </c>
      <c r="R513" s="1">
        <v>3</v>
      </c>
      <c r="S513" s="17">
        <v>1</v>
      </c>
    </row>
    <row r="514" spans="2:19" x14ac:dyDescent="0.2">
      <c r="D514" s="102"/>
      <c r="E514" s="5" t="s">
        <v>35</v>
      </c>
      <c r="F514" s="6"/>
      <c r="G514" s="7">
        <v>406</v>
      </c>
      <c r="H514" s="10">
        <v>159</v>
      </c>
      <c r="I514" s="1">
        <v>85</v>
      </c>
      <c r="J514" s="1">
        <v>37</v>
      </c>
      <c r="K514" s="1">
        <v>6</v>
      </c>
      <c r="L514" s="1">
        <v>14</v>
      </c>
      <c r="M514" s="1">
        <v>198</v>
      </c>
      <c r="N514" s="1">
        <v>100</v>
      </c>
      <c r="O514" s="1">
        <v>107</v>
      </c>
      <c r="P514" s="1">
        <v>123</v>
      </c>
      <c r="Q514" s="1">
        <v>35</v>
      </c>
      <c r="R514" s="1">
        <v>12</v>
      </c>
      <c r="S514" s="17">
        <v>4</v>
      </c>
    </row>
    <row r="515" spans="2:19" x14ac:dyDescent="0.2">
      <c r="D515" s="102"/>
      <c r="E515" s="5" t="s">
        <v>36</v>
      </c>
      <c r="F515" s="6"/>
      <c r="G515" s="7">
        <v>210</v>
      </c>
      <c r="H515" s="10">
        <v>73</v>
      </c>
      <c r="I515" s="1">
        <v>30</v>
      </c>
      <c r="J515" s="1">
        <v>16</v>
      </c>
      <c r="K515" s="1">
        <v>4</v>
      </c>
      <c r="L515" s="1">
        <v>5</v>
      </c>
      <c r="M515" s="1">
        <v>91</v>
      </c>
      <c r="N515" s="1">
        <v>49</v>
      </c>
      <c r="O515" s="1">
        <v>44</v>
      </c>
      <c r="P515" s="1">
        <v>54</v>
      </c>
      <c r="Q515" s="1">
        <v>26</v>
      </c>
      <c r="R515" s="1">
        <v>7</v>
      </c>
      <c r="S515" s="17">
        <v>4</v>
      </c>
    </row>
    <row r="516" spans="2:19" x14ac:dyDescent="0.2">
      <c r="D516" s="102"/>
      <c r="E516" s="5" t="s">
        <v>37</v>
      </c>
      <c r="F516" s="6"/>
      <c r="G516" s="7">
        <v>714</v>
      </c>
      <c r="H516" s="10">
        <v>245</v>
      </c>
      <c r="I516" s="1">
        <v>118</v>
      </c>
      <c r="J516" s="1">
        <v>62</v>
      </c>
      <c r="K516" s="1">
        <v>15</v>
      </c>
      <c r="L516" s="1">
        <v>23</v>
      </c>
      <c r="M516" s="1">
        <v>374</v>
      </c>
      <c r="N516" s="1">
        <v>201</v>
      </c>
      <c r="O516" s="1">
        <v>203</v>
      </c>
      <c r="P516" s="1">
        <v>177</v>
      </c>
      <c r="Q516" s="1">
        <v>62</v>
      </c>
      <c r="R516" s="1">
        <v>20</v>
      </c>
      <c r="S516" s="17">
        <v>4</v>
      </c>
    </row>
    <row r="517" spans="2:19" x14ac:dyDescent="0.2">
      <c r="D517" s="102"/>
      <c r="E517" s="5" t="s">
        <v>38</v>
      </c>
      <c r="F517" s="6"/>
      <c r="G517" s="7">
        <v>70</v>
      </c>
      <c r="H517" s="10">
        <v>24</v>
      </c>
      <c r="I517" s="1">
        <v>15</v>
      </c>
      <c r="J517" s="1">
        <v>11</v>
      </c>
      <c r="K517" s="1">
        <v>3</v>
      </c>
      <c r="L517" s="1">
        <v>3</v>
      </c>
      <c r="M517" s="1">
        <v>39</v>
      </c>
      <c r="N517" s="1">
        <v>25</v>
      </c>
      <c r="O517" s="1">
        <v>27</v>
      </c>
      <c r="P517" s="1">
        <v>17</v>
      </c>
      <c r="Q517" s="1">
        <v>10</v>
      </c>
      <c r="R517" s="1">
        <v>0</v>
      </c>
      <c r="S517" s="17">
        <v>0</v>
      </c>
    </row>
    <row r="518" spans="2:19" x14ac:dyDescent="0.2">
      <c r="D518" s="101" t="s">
        <v>39</v>
      </c>
      <c r="E518" s="26" t="s">
        <v>40</v>
      </c>
      <c r="F518" s="25"/>
      <c r="G518" s="28">
        <v>2044</v>
      </c>
      <c r="H518" s="30">
        <v>879</v>
      </c>
      <c r="I518" s="3">
        <v>484</v>
      </c>
      <c r="J518" s="3">
        <v>245</v>
      </c>
      <c r="K518" s="3">
        <v>62</v>
      </c>
      <c r="L518" s="3">
        <v>95</v>
      </c>
      <c r="M518" s="3">
        <v>1098</v>
      </c>
      <c r="N518" s="3">
        <v>559</v>
      </c>
      <c r="O518" s="3">
        <v>621</v>
      </c>
      <c r="P518" s="3">
        <v>655</v>
      </c>
      <c r="Q518" s="3">
        <v>228</v>
      </c>
      <c r="R518" s="3">
        <v>32</v>
      </c>
      <c r="S518" s="32">
        <v>6</v>
      </c>
    </row>
    <row r="519" spans="2:19" x14ac:dyDescent="0.2">
      <c r="D519" s="102"/>
      <c r="E519" s="5" t="s">
        <v>41</v>
      </c>
      <c r="F519" s="6"/>
      <c r="G519" s="7">
        <v>2156</v>
      </c>
      <c r="H519" s="10">
        <v>799</v>
      </c>
      <c r="I519" s="1">
        <v>466</v>
      </c>
      <c r="J519" s="1">
        <v>223</v>
      </c>
      <c r="K519" s="1">
        <v>62</v>
      </c>
      <c r="L519" s="1">
        <v>82</v>
      </c>
      <c r="M519" s="1">
        <v>1107</v>
      </c>
      <c r="N519" s="1">
        <v>588</v>
      </c>
      <c r="O519" s="1">
        <v>661</v>
      </c>
      <c r="P519" s="1">
        <v>686</v>
      </c>
      <c r="Q519" s="1">
        <v>219</v>
      </c>
      <c r="R519" s="1">
        <v>39</v>
      </c>
      <c r="S519" s="17">
        <v>9</v>
      </c>
    </row>
    <row r="520" spans="2:19" x14ac:dyDescent="0.2">
      <c r="D520" s="102"/>
      <c r="E520" s="5" t="s">
        <v>42</v>
      </c>
      <c r="F520" s="6"/>
      <c r="G520" s="7">
        <v>1680</v>
      </c>
      <c r="H520" s="10">
        <v>624</v>
      </c>
      <c r="I520" s="1">
        <v>327</v>
      </c>
      <c r="J520" s="1">
        <v>157</v>
      </c>
      <c r="K520" s="1">
        <v>41</v>
      </c>
      <c r="L520" s="1">
        <v>56</v>
      </c>
      <c r="M520" s="1">
        <v>837</v>
      </c>
      <c r="N520" s="1">
        <v>461</v>
      </c>
      <c r="O520" s="1">
        <v>528</v>
      </c>
      <c r="P520" s="1">
        <v>485</v>
      </c>
      <c r="Q520" s="1">
        <v>169</v>
      </c>
      <c r="R520" s="1">
        <v>34</v>
      </c>
      <c r="S520" s="17">
        <v>7</v>
      </c>
    </row>
    <row r="521" spans="2:19" x14ac:dyDescent="0.2">
      <c r="D521" s="102"/>
      <c r="E521" s="5" t="s">
        <v>43</v>
      </c>
      <c r="F521" s="6"/>
      <c r="G521" s="7">
        <v>518</v>
      </c>
      <c r="H521" s="10">
        <v>146</v>
      </c>
      <c r="I521" s="1">
        <v>69</v>
      </c>
      <c r="J521" s="1">
        <v>42</v>
      </c>
      <c r="K521" s="1">
        <v>11</v>
      </c>
      <c r="L521" s="1">
        <v>8</v>
      </c>
      <c r="M521" s="1">
        <v>228</v>
      </c>
      <c r="N521" s="1">
        <v>134</v>
      </c>
      <c r="O521" s="1">
        <v>142</v>
      </c>
      <c r="P521" s="1">
        <v>130</v>
      </c>
      <c r="Q521" s="1">
        <v>49</v>
      </c>
      <c r="R521" s="1">
        <v>24</v>
      </c>
      <c r="S521" s="17">
        <v>5</v>
      </c>
    </row>
    <row r="522" spans="2:19" x14ac:dyDescent="0.2">
      <c r="D522" s="103"/>
      <c r="E522" s="50" t="s">
        <v>44</v>
      </c>
      <c r="F522" s="53"/>
      <c r="G522" s="49">
        <v>602</v>
      </c>
      <c r="H522" s="62">
        <v>185</v>
      </c>
      <c r="I522" s="22">
        <v>101</v>
      </c>
      <c r="J522" s="22">
        <v>54</v>
      </c>
      <c r="K522" s="22">
        <v>17</v>
      </c>
      <c r="L522" s="22">
        <v>21</v>
      </c>
      <c r="M522" s="22">
        <v>293</v>
      </c>
      <c r="N522" s="22">
        <v>163</v>
      </c>
      <c r="O522" s="22">
        <v>199</v>
      </c>
      <c r="P522" s="22">
        <v>188</v>
      </c>
      <c r="Q522" s="22">
        <v>68</v>
      </c>
      <c r="R522" s="22">
        <v>15</v>
      </c>
      <c r="S522" s="68">
        <v>4</v>
      </c>
    </row>
    <row r="524" spans="2:19" x14ac:dyDescent="0.2">
      <c r="B524" s="34" t="str">
        <f xml:space="preserve"> HYPERLINK("#'目次'!B27", "[21]")</f>
        <v>[21]</v>
      </c>
      <c r="C524" s="27" t="s">
        <v>225</v>
      </c>
    </row>
    <row r="527" spans="2:19" x14ac:dyDescent="0.2">
      <c r="C527" s="27" t="s">
        <v>13</v>
      </c>
    </row>
    <row r="528" spans="2:19" ht="36" x14ac:dyDescent="0.2">
      <c r="D528" s="97"/>
      <c r="E528" s="98"/>
      <c r="F528" s="98"/>
      <c r="G528" s="38" t="s">
        <v>14</v>
      </c>
      <c r="H528" s="36" t="s">
        <v>226</v>
      </c>
      <c r="I528" s="4" t="s">
        <v>227</v>
      </c>
      <c r="J528" s="4" t="s">
        <v>228</v>
      </c>
      <c r="K528" s="4" t="s">
        <v>229</v>
      </c>
      <c r="L528" s="4" t="s">
        <v>230</v>
      </c>
      <c r="M528" s="4" t="s">
        <v>231</v>
      </c>
      <c r="N528" s="4" t="s">
        <v>232</v>
      </c>
      <c r="O528" s="4" t="s">
        <v>22</v>
      </c>
      <c r="P528" s="35" t="s">
        <v>24</v>
      </c>
    </row>
    <row r="529" spans="4:16" x14ac:dyDescent="0.2">
      <c r="D529" s="99"/>
      <c r="E529" s="100"/>
      <c r="F529" s="100"/>
      <c r="G529" s="40"/>
      <c r="H529" s="42"/>
      <c r="I529" s="8"/>
      <c r="J529" s="8"/>
      <c r="K529" s="8"/>
      <c r="L529" s="8"/>
      <c r="M529" s="8"/>
      <c r="N529" s="8"/>
      <c r="O529" s="8"/>
      <c r="P529" s="39"/>
    </row>
    <row r="530" spans="4:16" x14ac:dyDescent="0.2">
      <c r="D530" s="48"/>
      <c r="E530" s="47" t="s">
        <v>14</v>
      </c>
      <c r="F530" s="51"/>
      <c r="G530" s="37">
        <v>7000</v>
      </c>
      <c r="H530" s="16">
        <v>2782</v>
      </c>
      <c r="I530" s="16">
        <v>1744</v>
      </c>
      <c r="J530" s="16">
        <v>3519</v>
      </c>
      <c r="K530" s="16">
        <v>838</v>
      </c>
      <c r="L530" s="16">
        <v>2385</v>
      </c>
      <c r="M530" s="16">
        <v>1745</v>
      </c>
      <c r="N530" s="16">
        <v>2477</v>
      </c>
      <c r="O530" s="16">
        <v>373</v>
      </c>
      <c r="P530" s="57">
        <v>191</v>
      </c>
    </row>
    <row r="531" spans="4:16" x14ac:dyDescent="0.2">
      <c r="D531" s="101" t="s">
        <v>25</v>
      </c>
      <c r="E531" s="26" t="s">
        <v>26</v>
      </c>
      <c r="F531" s="25"/>
      <c r="G531" s="28">
        <v>308</v>
      </c>
      <c r="H531" s="30">
        <v>99</v>
      </c>
      <c r="I531" s="3">
        <v>66</v>
      </c>
      <c r="J531" s="3">
        <v>144</v>
      </c>
      <c r="K531" s="3">
        <v>30</v>
      </c>
      <c r="L531" s="3">
        <v>87</v>
      </c>
      <c r="M531" s="3">
        <v>75</v>
      </c>
      <c r="N531" s="3">
        <v>98</v>
      </c>
      <c r="O531" s="3">
        <v>29</v>
      </c>
      <c r="P531" s="32">
        <v>13</v>
      </c>
    </row>
    <row r="532" spans="4:16" x14ac:dyDescent="0.2">
      <c r="D532" s="102"/>
      <c r="E532" s="5" t="s">
        <v>27</v>
      </c>
      <c r="F532" s="6"/>
      <c r="G532" s="7">
        <v>504</v>
      </c>
      <c r="H532" s="10">
        <v>201</v>
      </c>
      <c r="I532" s="1">
        <v>122</v>
      </c>
      <c r="J532" s="1">
        <v>239</v>
      </c>
      <c r="K532" s="1">
        <v>55</v>
      </c>
      <c r="L532" s="1">
        <v>185</v>
      </c>
      <c r="M532" s="1">
        <v>127</v>
      </c>
      <c r="N532" s="1">
        <v>170</v>
      </c>
      <c r="O532" s="1">
        <v>33</v>
      </c>
      <c r="P532" s="17">
        <v>7</v>
      </c>
    </row>
    <row r="533" spans="4:16" x14ac:dyDescent="0.2">
      <c r="D533" s="102"/>
      <c r="E533" s="5" t="s">
        <v>28</v>
      </c>
      <c r="F533" s="6"/>
      <c r="G533" s="7">
        <v>1554</v>
      </c>
      <c r="H533" s="10">
        <v>642</v>
      </c>
      <c r="I533" s="1">
        <v>368</v>
      </c>
      <c r="J533" s="1">
        <v>816</v>
      </c>
      <c r="K533" s="1">
        <v>230</v>
      </c>
      <c r="L533" s="1">
        <v>576</v>
      </c>
      <c r="M533" s="1">
        <v>413</v>
      </c>
      <c r="N533" s="1">
        <v>549</v>
      </c>
      <c r="O533" s="1">
        <v>88</v>
      </c>
      <c r="P533" s="17">
        <v>32</v>
      </c>
    </row>
    <row r="534" spans="4:16" x14ac:dyDescent="0.2">
      <c r="D534" s="102"/>
      <c r="E534" s="5" t="s">
        <v>29</v>
      </c>
      <c r="F534" s="6"/>
      <c r="G534" s="7">
        <v>840</v>
      </c>
      <c r="H534" s="10">
        <v>373</v>
      </c>
      <c r="I534" s="1">
        <v>199</v>
      </c>
      <c r="J534" s="1">
        <v>474</v>
      </c>
      <c r="K534" s="1">
        <v>118</v>
      </c>
      <c r="L534" s="1">
        <v>322</v>
      </c>
      <c r="M534" s="1">
        <v>235</v>
      </c>
      <c r="N534" s="1">
        <v>349</v>
      </c>
      <c r="O534" s="1">
        <v>23</v>
      </c>
      <c r="P534" s="17">
        <v>10</v>
      </c>
    </row>
    <row r="535" spans="4:16" x14ac:dyDescent="0.2">
      <c r="D535" s="102"/>
      <c r="E535" s="5" t="s">
        <v>30</v>
      </c>
      <c r="F535" s="6"/>
      <c r="G535" s="7">
        <v>280</v>
      </c>
      <c r="H535" s="10">
        <v>114</v>
      </c>
      <c r="I535" s="1">
        <v>74</v>
      </c>
      <c r="J535" s="1">
        <v>146</v>
      </c>
      <c r="K535" s="1">
        <v>23</v>
      </c>
      <c r="L535" s="1">
        <v>94</v>
      </c>
      <c r="M535" s="1">
        <v>68</v>
      </c>
      <c r="N535" s="1">
        <v>114</v>
      </c>
      <c r="O535" s="1">
        <v>24</v>
      </c>
      <c r="P535" s="17">
        <v>6</v>
      </c>
    </row>
    <row r="536" spans="4:16" x14ac:dyDescent="0.2">
      <c r="D536" s="102"/>
      <c r="E536" s="5" t="s">
        <v>31</v>
      </c>
      <c r="F536" s="6"/>
      <c r="G536" s="7">
        <v>154</v>
      </c>
      <c r="H536" s="10">
        <v>59</v>
      </c>
      <c r="I536" s="1">
        <v>35</v>
      </c>
      <c r="J536" s="1">
        <v>75</v>
      </c>
      <c r="K536" s="1">
        <v>14</v>
      </c>
      <c r="L536" s="1">
        <v>56</v>
      </c>
      <c r="M536" s="1">
        <v>35</v>
      </c>
      <c r="N536" s="1">
        <v>57</v>
      </c>
      <c r="O536" s="1">
        <v>4</v>
      </c>
      <c r="P536" s="17">
        <v>4</v>
      </c>
    </row>
    <row r="537" spans="4:16" x14ac:dyDescent="0.2">
      <c r="D537" s="102"/>
      <c r="E537" s="5" t="s">
        <v>32</v>
      </c>
      <c r="F537" s="6"/>
      <c r="G537" s="7">
        <v>826</v>
      </c>
      <c r="H537" s="10">
        <v>310</v>
      </c>
      <c r="I537" s="1">
        <v>213</v>
      </c>
      <c r="J537" s="1">
        <v>427</v>
      </c>
      <c r="K537" s="1">
        <v>104</v>
      </c>
      <c r="L537" s="1">
        <v>272</v>
      </c>
      <c r="M537" s="1">
        <v>206</v>
      </c>
      <c r="N537" s="1">
        <v>268</v>
      </c>
      <c r="O537" s="1">
        <v>47</v>
      </c>
      <c r="P537" s="17">
        <v>12</v>
      </c>
    </row>
    <row r="538" spans="4:16" x14ac:dyDescent="0.2">
      <c r="D538" s="102"/>
      <c r="E538" s="5" t="s">
        <v>33</v>
      </c>
      <c r="F538" s="6"/>
      <c r="G538" s="7">
        <v>672</v>
      </c>
      <c r="H538" s="10">
        <v>285</v>
      </c>
      <c r="I538" s="1">
        <v>178</v>
      </c>
      <c r="J538" s="1">
        <v>300</v>
      </c>
      <c r="K538" s="1">
        <v>83</v>
      </c>
      <c r="L538" s="1">
        <v>197</v>
      </c>
      <c r="M538" s="1">
        <v>137</v>
      </c>
      <c r="N538" s="1">
        <v>237</v>
      </c>
      <c r="O538" s="1">
        <v>20</v>
      </c>
      <c r="P538" s="17">
        <v>26</v>
      </c>
    </row>
    <row r="539" spans="4:16" x14ac:dyDescent="0.2">
      <c r="D539" s="102"/>
      <c r="E539" s="5" t="s">
        <v>34</v>
      </c>
      <c r="F539" s="6"/>
      <c r="G539" s="7">
        <v>462</v>
      </c>
      <c r="H539" s="10">
        <v>182</v>
      </c>
      <c r="I539" s="1">
        <v>117</v>
      </c>
      <c r="J539" s="1">
        <v>244</v>
      </c>
      <c r="K539" s="1">
        <v>46</v>
      </c>
      <c r="L539" s="1">
        <v>162</v>
      </c>
      <c r="M539" s="1">
        <v>127</v>
      </c>
      <c r="N539" s="1">
        <v>170</v>
      </c>
      <c r="O539" s="1">
        <v>8</v>
      </c>
      <c r="P539" s="17">
        <v>9</v>
      </c>
    </row>
    <row r="540" spans="4:16" x14ac:dyDescent="0.2">
      <c r="D540" s="102"/>
      <c r="E540" s="5" t="s">
        <v>35</v>
      </c>
      <c r="F540" s="6"/>
      <c r="G540" s="7">
        <v>406</v>
      </c>
      <c r="H540" s="10">
        <v>143</v>
      </c>
      <c r="I540" s="1">
        <v>103</v>
      </c>
      <c r="J540" s="1">
        <v>200</v>
      </c>
      <c r="K540" s="1">
        <v>40</v>
      </c>
      <c r="L540" s="1">
        <v>140</v>
      </c>
      <c r="M540" s="1">
        <v>88</v>
      </c>
      <c r="N540" s="1">
        <v>140</v>
      </c>
      <c r="O540" s="1">
        <v>31</v>
      </c>
      <c r="P540" s="17">
        <v>20</v>
      </c>
    </row>
    <row r="541" spans="4:16" x14ac:dyDescent="0.2">
      <c r="D541" s="102"/>
      <c r="E541" s="5" t="s">
        <v>36</v>
      </c>
      <c r="F541" s="6"/>
      <c r="G541" s="7">
        <v>210</v>
      </c>
      <c r="H541" s="10">
        <v>77</v>
      </c>
      <c r="I541" s="1">
        <v>47</v>
      </c>
      <c r="J541" s="1">
        <v>85</v>
      </c>
      <c r="K541" s="1">
        <v>20</v>
      </c>
      <c r="L541" s="1">
        <v>62</v>
      </c>
      <c r="M541" s="1">
        <v>49</v>
      </c>
      <c r="N541" s="1">
        <v>73</v>
      </c>
      <c r="O541" s="1">
        <v>21</v>
      </c>
      <c r="P541" s="17">
        <v>17</v>
      </c>
    </row>
    <row r="542" spans="4:16" x14ac:dyDescent="0.2">
      <c r="D542" s="102"/>
      <c r="E542" s="5" t="s">
        <v>37</v>
      </c>
      <c r="F542" s="6"/>
      <c r="G542" s="7">
        <v>714</v>
      </c>
      <c r="H542" s="10">
        <v>265</v>
      </c>
      <c r="I542" s="1">
        <v>195</v>
      </c>
      <c r="J542" s="1">
        <v>334</v>
      </c>
      <c r="K542" s="1">
        <v>66</v>
      </c>
      <c r="L542" s="1">
        <v>205</v>
      </c>
      <c r="M542" s="1">
        <v>160</v>
      </c>
      <c r="N542" s="1">
        <v>231</v>
      </c>
      <c r="O542" s="1">
        <v>39</v>
      </c>
      <c r="P542" s="17">
        <v>34</v>
      </c>
    </row>
    <row r="543" spans="4:16" x14ac:dyDescent="0.2">
      <c r="D543" s="102"/>
      <c r="E543" s="5" t="s">
        <v>38</v>
      </c>
      <c r="F543" s="6"/>
      <c r="G543" s="7">
        <v>70</v>
      </c>
      <c r="H543" s="10">
        <v>32</v>
      </c>
      <c r="I543" s="1">
        <v>27</v>
      </c>
      <c r="J543" s="1">
        <v>35</v>
      </c>
      <c r="K543" s="1">
        <v>9</v>
      </c>
      <c r="L543" s="1">
        <v>27</v>
      </c>
      <c r="M543" s="1">
        <v>25</v>
      </c>
      <c r="N543" s="1">
        <v>21</v>
      </c>
      <c r="O543" s="1">
        <v>6</v>
      </c>
      <c r="P543" s="17">
        <v>1</v>
      </c>
    </row>
    <row r="544" spans="4:16" x14ac:dyDescent="0.2">
      <c r="D544" s="101" t="s">
        <v>39</v>
      </c>
      <c r="E544" s="26" t="s">
        <v>40</v>
      </c>
      <c r="F544" s="25"/>
      <c r="G544" s="28">
        <v>2044</v>
      </c>
      <c r="H544" s="30">
        <v>857</v>
      </c>
      <c r="I544" s="3">
        <v>532</v>
      </c>
      <c r="J544" s="3">
        <v>1120</v>
      </c>
      <c r="K544" s="3">
        <v>244</v>
      </c>
      <c r="L544" s="3">
        <v>771</v>
      </c>
      <c r="M544" s="3">
        <v>570</v>
      </c>
      <c r="N544" s="3">
        <v>818</v>
      </c>
      <c r="O544" s="3">
        <v>67</v>
      </c>
      <c r="P544" s="32">
        <v>29</v>
      </c>
    </row>
    <row r="545" spans="2:16" x14ac:dyDescent="0.2">
      <c r="D545" s="102"/>
      <c r="E545" s="5" t="s">
        <v>41</v>
      </c>
      <c r="F545" s="6"/>
      <c r="G545" s="7">
        <v>2156</v>
      </c>
      <c r="H545" s="10">
        <v>862</v>
      </c>
      <c r="I545" s="1">
        <v>525</v>
      </c>
      <c r="J545" s="1">
        <v>1053</v>
      </c>
      <c r="K545" s="1">
        <v>269</v>
      </c>
      <c r="L545" s="1">
        <v>770</v>
      </c>
      <c r="M545" s="1">
        <v>552</v>
      </c>
      <c r="N545" s="1">
        <v>768</v>
      </c>
      <c r="O545" s="1">
        <v>106</v>
      </c>
      <c r="P545" s="17">
        <v>48</v>
      </c>
    </row>
    <row r="546" spans="2:16" x14ac:dyDescent="0.2">
      <c r="D546" s="102"/>
      <c r="E546" s="5" t="s">
        <v>42</v>
      </c>
      <c r="F546" s="6"/>
      <c r="G546" s="7">
        <v>1680</v>
      </c>
      <c r="H546" s="10">
        <v>655</v>
      </c>
      <c r="I546" s="1">
        <v>420</v>
      </c>
      <c r="J546" s="1">
        <v>827</v>
      </c>
      <c r="K546" s="1">
        <v>190</v>
      </c>
      <c r="L546" s="1">
        <v>526</v>
      </c>
      <c r="M546" s="1">
        <v>400</v>
      </c>
      <c r="N546" s="1">
        <v>538</v>
      </c>
      <c r="O546" s="1">
        <v>98</v>
      </c>
      <c r="P546" s="17">
        <v>59</v>
      </c>
    </row>
    <row r="547" spans="2:16" x14ac:dyDescent="0.2">
      <c r="D547" s="102"/>
      <c r="E547" s="5" t="s">
        <v>43</v>
      </c>
      <c r="F547" s="6"/>
      <c r="G547" s="7">
        <v>518</v>
      </c>
      <c r="H547" s="10">
        <v>175</v>
      </c>
      <c r="I547" s="1">
        <v>116</v>
      </c>
      <c r="J547" s="1">
        <v>222</v>
      </c>
      <c r="K547" s="1">
        <v>53</v>
      </c>
      <c r="L547" s="1">
        <v>138</v>
      </c>
      <c r="M547" s="1">
        <v>93</v>
      </c>
      <c r="N547" s="1">
        <v>160</v>
      </c>
      <c r="O547" s="1">
        <v>50</v>
      </c>
      <c r="P547" s="17">
        <v>25</v>
      </c>
    </row>
    <row r="548" spans="2:16" x14ac:dyDescent="0.2">
      <c r="D548" s="103"/>
      <c r="E548" s="50" t="s">
        <v>44</v>
      </c>
      <c r="F548" s="53"/>
      <c r="G548" s="49">
        <v>602</v>
      </c>
      <c r="H548" s="62">
        <v>233</v>
      </c>
      <c r="I548" s="22">
        <v>151</v>
      </c>
      <c r="J548" s="22">
        <v>297</v>
      </c>
      <c r="K548" s="22">
        <v>82</v>
      </c>
      <c r="L548" s="22">
        <v>180</v>
      </c>
      <c r="M548" s="22">
        <v>130</v>
      </c>
      <c r="N548" s="22">
        <v>193</v>
      </c>
      <c r="O548" s="22">
        <v>52</v>
      </c>
      <c r="P548" s="68">
        <v>30</v>
      </c>
    </row>
    <row r="550" spans="2:16" x14ac:dyDescent="0.2">
      <c r="B550" s="34" t="str">
        <f xml:space="preserve"> HYPERLINK("#'目次'!B28", "[22]")</f>
        <v>[22]</v>
      </c>
      <c r="C550" s="27" t="s">
        <v>235</v>
      </c>
    </row>
    <row r="553" spans="2:16" x14ac:dyDescent="0.2">
      <c r="C553" s="27" t="s">
        <v>13</v>
      </c>
    </row>
    <row r="554" spans="2:16" ht="36" x14ac:dyDescent="0.2">
      <c r="D554" s="97"/>
      <c r="E554" s="98"/>
      <c r="F554" s="98"/>
      <c r="G554" s="38" t="s">
        <v>14</v>
      </c>
      <c r="H554" s="36" t="s">
        <v>236</v>
      </c>
      <c r="I554" s="4" t="s">
        <v>237</v>
      </c>
      <c r="J554" s="4" t="s">
        <v>238</v>
      </c>
      <c r="K554" s="35" t="s">
        <v>24</v>
      </c>
    </row>
    <row r="555" spans="2:16" x14ac:dyDescent="0.2">
      <c r="D555" s="99"/>
      <c r="E555" s="100"/>
      <c r="F555" s="100"/>
      <c r="G555" s="40"/>
      <c r="H555" s="42"/>
      <c r="I555" s="8"/>
      <c r="J555" s="8"/>
      <c r="K555" s="39"/>
    </row>
    <row r="556" spans="2:16" x14ac:dyDescent="0.2">
      <c r="D556" s="48"/>
      <c r="E556" s="47" t="s">
        <v>14</v>
      </c>
      <c r="F556" s="51"/>
      <c r="G556" s="37">
        <v>7000</v>
      </c>
      <c r="H556" s="16">
        <v>1039</v>
      </c>
      <c r="I556" s="16">
        <v>1785</v>
      </c>
      <c r="J556" s="16">
        <v>4159</v>
      </c>
      <c r="K556" s="57">
        <v>17</v>
      </c>
    </row>
    <row r="557" spans="2:16" x14ac:dyDescent="0.2">
      <c r="D557" s="101" t="s">
        <v>25</v>
      </c>
      <c r="E557" s="26" t="s">
        <v>26</v>
      </c>
      <c r="F557" s="25"/>
      <c r="G557" s="28">
        <v>308</v>
      </c>
      <c r="H557" s="30">
        <v>30</v>
      </c>
      <c r="I557" s="3">
        <v>67</v>
      </c>
      <c r="J557" s="3">
        <v>211</v>
      </c>
      <c r="K557" s="32">
        <v>0</v>
      </c>
    </row>
    <row r="558" spans="2:16" x14ac:dyDescent="0.2">
      <c r="D558" s="102"/>
      <c r="E558" s="5" t="s">
        <v>27</v>
      </c>
      <c r="F558" s="6"/>
      <c r="G558" s="7">
        <v>504</v>
      </c>
      <c r="H558" s="10">
        <v>70</v>
      </c>
      <c r="I558" s="1">
        <v>119</v>
      </c>
      <c r="J558" s="1">
        <v>314</v>
      </c>
      <c r="K558" s="17">
        <v>1</v>
      </c>
    </row>
    <row r="559" spans="2:16" x14ac:dyDescent="0.2">
      <c r="D559" s="102"/>
      <c r="E559" s="5" t="s">
        <v>28</v>
      </c>
      <c r="F559" s="6"/>
      <c r="G559" s="7">
        <v>1554</v>
      </c>
      <c r="H559" s="10">
        <v>240</v>
      </c>
      <c r="I559" s="1">
        <v>427</v>
      </c>
      <c r="J559" s="1">
        <v>881</v>
      </c>
      <c r="K559" s="17">
        <v>6</v>
      </c>
    </row>
    <row r="560" spans="2:16" x14ac:dyDescent="0.2">
      <c r="D560" s="102"/>
      <c r="E560" s="5" t="s">
        <v>29</v>
      </c>
      <c r="F560" s="6"/>
      <c r="G560" s="7">
        <v>840</v>
      </c>
      <c r="H560" s="10">
        <v>160</v>
      </c>
      <c r="I560" s="1">
        <v>242</v>
      </c>
      <c r="J560" s="1">
        <v>438</v>
      </c>
      <c r="K560" s="17">
        <v>0</v>
      </c>
    </row>
    <row r="561" spans="2:11" x14ac:dyDescent="0.2">
      <c r="D561" s="102"/>
      <c r="E561" s="5" t="s">
        <v>30</v>
      </c>
      <c r="F561" s="6"/>
      <c r="G561" s="7">
        <v>280</v>
      </c>
      <c r="H561" s="10">
        <v>36</v>
      </c>
      <c r="I561" s="1">
        <v>85</v>
      </c>
      <c r="J561" s="1">
        <v>159</v>
      </c>
      <c r="K561" s="17">
        <v>0</v>
      </c>
    </row>
    <row r="562" spans="2:11" x14ac:dyDescent="0.2">
      <c r="D562" s="102"/>
      <c r="E562" s="5" t="s">
        <v>31</v>
      </c>
      <c r="F562" s="6"/>
      <c r="G562" s="7">
        <v>154</v>
      </c>
      <c r="H562" s="10">
        <v>24</v>
      </c>
      <c r="I562" s="1">
        <v>37</v>
      </c>
      <c r="J562" s="1">
        <v>93</v>
      </c>
      <c r="K562" s="17">
        <v>0</v>
      </c>
    </row>
    <row r="563" spans="2:11" x14ac:dyDescent="0.2">
      <c r="D563" s="102"/>
      <c r="E563" s="5" t="s">
        <v>32</v>
      </c>
      <c r="F563" s="6"/>
      <c r="G563" s="7">
        <v>826</v>
      </c>
      <c r="H563" s="10">
        <v>140</v>
      </c>
      <c r="I563" s="1">
        <v>192</v>
      </c>
      <c r="J563" s="1">
        <v>494</v>
      </c>
      <c r="K563" s="17">
        <v>0</v>
      </c>
    </row>
    <row r="564" spans="2:11" x14ac:dyDescent="0.2">
      <c r="D564" s="102"/>
      <c r="E564" s="5" t="s">
        <v>33</v>
      </c>
      <c r="F564" s="6"/>
      <c r="G564" s="7">
        <v>672</v>
      </c>
      <c r="H564" s="10">
        <v>95</v>
      </c>
      <c r="I564" s="1">
        <v>172</v>
      </c>
      <c r="J564" s="1">
        <v>403</v>
      </c>
      <c r="K564" s="17">
        <v>2</v>
      </c>
    </row>
    <row r="565" spans="2:11" x14ac:dyDescent="0.2">
      <c r="D565" s="102"/>
      <c r="E565" s="5" t="s">
        <v>34</v>
      </c>
      <c r="F565" s="6"/>
      <c r="G565" s="7">
        <v>462</v>
      </c>
      <c r="H565" s="10">
        <v>69</v>
      </c>
      <c r="I565" s="1">
        <v>119</v>
      </c>
      <c r="J565" s="1">
        <v>274</v>
      </c>
      <c r="K565" s="17">
        <v>0</v>
      </c>
    </row>
    <row r="566" spans="2:11" x14ac:dyDescent="0.2">
      <c r="D566" s="102"/>
      <c r="E566" s="5" t="s">
        <v>35</v>
      </c>
      <c r="F566" s="6"/>
      <c r="G566" s="7">
        <v>406</v>
      </c>
      <c r="H566" s="10">
        <v>59</v>
      </c>
      <c r="I566" s="1">
        <v>111</v>
      </c>
      <c r="J566" s="1">
        <v>232</v>
      </c>
      <c r="K566" s="17">
        <v>4</v>
      </c>
    </row>
    <row r="567" spans="2:11" x14ac:dyDescent="0.2">
      <c r="D567" s="102"/>
      <c r="E567" s="5" t="s">
        <v>36</v>
      </c>
      <c r="F567" s="6"/>
      <c r="G567" s="7">
        <v>210</v>
      </c>
      <c r="H567" s="10">
        <v>24</v>
      </c>
      <c r="I567" s="1">
        <v>43</v>
      </c>
      <c r="J567" s="1">
        <v>141</v>
      </c>
      <c r="K567" s="17">
        <v>2</v>
      </c>
    </row>
    <row r="568" spans="2:11" x14ac:dyDescent="0.2">
      <c r="D568" s="102"/>
      <c r="E568" s="5" t="s">
        <v>37</v>
      </c>
      <c r="F568" s="6"/>
      <c r="G568" s="7">
        <v>714</v>
      </c>
      <c r="H568" s="10">
        <v>85</v>
      </c>
      <c r="I568" s="1">
        <v>155</v>
      </c>
      <c r="J568" s="1">
        <v>472</v>
      </c>
      <c r="K568" s="17">
        <v>2</v>
      </c>
    </row>
    <row r="569" spans="2:11" x14ac:dyDescent="0.2">
      <c r="D569" s="102"/>
      <c r="E569" s="5" t="s">
        <v>38</v>
      </c>
      <c r="F569" s="6"/>
      <c r="G569" s="7">
        <v>70</v>
      </c>
      <c r="H569" s="10">
        <v>7</v>
      </c>
      <c r="I569" s="1">
        <v>16</v>
      </c>
      <c r="J569" s="1">
        <v>47</v>
      </c>
      <c r="K569" s="17">
        <v>0</v>
      </c>
    </row>
    <row r="570" spans="2:11" x14ac:dyDescent="0.2">
      <c r="D570" s="101" t="s">
        <v>39</v>
      </c>
      <c r="E570" s="26" t="s">
        <v>40</v>
      </c>
      <c r="F570" s="25"/>
      <c r="G570" s="28">
        <v>2044</v>
      </c>
      <c r="H570" s="30">
        <v>347</v>
      </c>
      <c r="I570" s="3">
        <v>570</v>
      </c>
      <c r="J570" s="3">
        <v>1126</v>
      </c>
      <c r="K570" s="32">
        <v>1</v>
      </c>
    </row>
    <row r="571" spans="2:11" x14ac:dyDescent="0.2">
      <c r="D571" s="102"/>
      <c r="E571" s="5" t="s">
        <v>41</v>
      </c>
      <c r="F571" s="6"/>
      <c r="G571" s="7">
        <v>2156</v>
      </c>
      <c r="H571" s="10">
        <v>315</v>
      </c>
      <c r="I571" s="1">
        <v>563</v>
      </c>
      <c r="J571" s="1">
        <v>1271</v>
      </c>
      <c r="K571" s="17">
        <v>7</v>
      </c>
    </row>
    <row r="572" spans="2:11" x14ac:dyDescent="0.2">
      <c r="D572" s="102"/>
      <c r="E572" s="5" t="s">
        <v>42</v>
      </c>
      <c r="F572" s="6"/>
      <c r="G572" s="7">
        <v>1680</v>
      </c>
      <c r="H572" s="10">
        <v>228</v>
      </c>
      <c r="I572" s="1">
        <v>412</v>
      </c>
      <c r="J572" s="1">
        <v>1035</v>
      </c>
      <c r="K572" s="17">
        <v>5</v>
      </c>
    </row>
    <row r="573" spans="2:11" x14ac:dyDescent="0.2">
      <c r="D573" s="102"/>
      <c r="E573" s="5" t="s">
        <v>43</v>
      </c>
      <c r="F573" s="6"/>
      <c r="G573" s="7">
        <v>518</v>
      </c>
      <c r="H573" s="10">
        <v>51</v>
      </c>
      <c r="I573" s="1">
        <v>120</v>
      </c>
      <c r="J573" s="1">
        <v>346</v>
      </c>
      <c r="K573" s="17">
        <v>1</v>
      </c>
    </row>
    <row r="574" spans="2:11" x14ac:dyDescent="0.2">
      <c r="D574" s="103"/>
      <c r="E574" s="50" t="s">
        <v>44</v>
      </c>
      <c r="F574" s="53"/>
      <c r="G574" s="49">
        <v>602</v>
      </c>
      <c r="H574" s="62">
        <v>98</v>
      </c>
      <c r="I574" s="22">
        <v>120</v>
      </c>
      <c r="J574" s="22">
        <v>381</v>
      </c>
      <c r="K574" s="68">
        <v>3</v>
      </c>
    </row>
    <row r="576" spans="2:11" x14ac:dyDescent="0.2">
      <c r="B576" s="34" t="str">
        <f xml:space="preserve"> HYPERLINK("#'目次'!B29", "[23]")</f>
        <v>[23]</v>
      </c>
      <c r="C576" s="27" t="s">
        <v>241</v>
      </c>
    </row>
    <row r="579" spans="3:13" x14ac:dyDescent="0.2">
      <c r="C579" s="27" t="s">
        <v>13</v>
      </c>
    </row>
    <row r="580" spans="3:13" ht="72" x14ac:dyDescent="0.2">
      <c r="D580" s="97"/>
      <c r="E580" s="98"/>
      <c r="F580" s="98"/>
      <c r="G580" s="38" t="s">
        <v>14</v>
      </c>
      <c r="H580" s="36" t="s">
        <v>242</v>
      </c>
      <c r="I580" s="4" t="s">
        <v>243</v>
      </c>
      <c r="J580" s="4" t="s">
        <v>244</v>
      </c>
      <c r="K580" s="4" t="s">
        <v>245</v>
      </c>
      <c r="L580" s="4" t="s">
        <v>238</v>
      </c>
      <c r="M580" s="35" t="s">
        <v>24</v>
      </c>
    </row>
    <row r="581" spans="3:13" x14ac:dyDescent="0.2">
      <c r="D581" s="99"/>
      <c r="E581" s="100"/>
      <c r="F581" s="100"/>
      <c r="G581" s="40"/>
      <c r="H581" s="42"/>
      <c r="I581" s="8"/>
      <c r="J581" s="8"/>
      <c r="K581" s="8"/>
      <c r="L581" s="8"/>
      <c r="M581" s="39"/>
    </row>
    <row r="582" spans="3:13" x14ac:dyDescent="0.2">
      <c r="D582" s="48"/>
      <c r="E582" s="47" t="s">
        <v>14</v>
      </c>
      <c r="F582" s="51"/>
      <c r="G582" s="37">
        <v>7000</v>
      </c>
      <c r="H582" s="16">
        <v>46</v>
      </c>
      <c r="I582" s="16">
        <v>149</v>
      </c>
      <c r="J582" s="16">
        <v>243</v>
      </c>
      <c r="K582" s="16">
        <v>461</v>
      </c>
      <c r="L582" s="16">
        <v>6067</v>
      </c>
      <c r="M582" s="57">
        <v>34</v>
      </c>
    </row>
    <row r="583" spans="3:13" x14ac:dyDescent="0.2">
      <c r="D583" s="101" t="s">
        <v>25</v>
      </c>
      <c r="E583" s="26" t="s">
        <v>26</v>
      </c>
      <c r="F583" s="25"/>
      <c r="G583" s="28">
        <v>308</v>
      </c>
      <c r="H583" s="30">
        <v>1</v>
      </c>
      <c r="I583" s="3">
        <v>2</v>
      </c>
      <c r="J583" s="3">
        <v>8</v>
      </c>
      <c r="K583" s="3">
        <v>21</v>
      </c>
      <c r="L583" s="3">
        <v>276</v>
      </c>
      <c r="M583" s="32">
        <v>0</v>
      </c>
    </row>
    <row r="584" spans="3:13" x14ac:dyDescent="0.2">
      <c r="D584" s="102"/>
      <c r="E584" s="5" t="s">
        <v>27</v>
      </c>
      <c r="F584" s="6"/>
      <c r="G584" s="7">
        <v>504</v>
      </c>
      <c r="H584" s="10">
        <v>6</v>
      </c>
      <c r="I584" s="1">
        <v>12</v>
      </c>
      <c r="J584" s="1">
        <v>12</v>
      </c>
      <c r="K584" s="1">
        <v>32</v>
      </c>
      <c r="L584" s="1">
        <v>440</v>
      </c>
      <c r="M584" s="17">
        <v>2</v>
      </c>
    </row>
    <row r="585" spans="3:13" x14ac:dyDescent="0.2">
      <c r="D585" s="102"/>
      <c r="E585" s="5" t="s">
        <v>28</v>
      </c>
      <c r="F585" s="6"/>
      <c r="G585" s="7">
        <v>1554</v>
      </c>
      <c r="H585" s="10">
        <v>9</v>
      </c>
      <c r="I585" s="1">
        <v>39</v>
      </c>
      <c r="J585" s="1">
        <v>59</v>
      </c>
      <c r="K585" s="1">
        <v>131</v>
      </c>
      <c r="L585" s="1">
        <v>1307</v>
      </c>
      <c r="M585" s="17">
        <v>9</v>
      </c>
    </row>
    <row r="586" spans="3:13" x14ac:dyDescent="0.2">
      <c r="D586" s="102"/>
      <c r="E586" s="5" t="s">
        <v>29</v>
      </c>
      <c r="F586" s="6"/>
      <c r="G586" s="7">
        <v>840</v>
      </c>
      <c r="H586" s="10">
        <v>11</v>
      </c>
      <c r="I586" s="1">
        <v>29</v>
      </c>
      <c r="J586" s="1">
        <v>45</v>
      </c>
      <c r="K586" s="1">
        <v>69</v>
      </c>
      <c r="L586" s="1">
        <v>685</v>
      </c>
      <c r="M586" s="17">
        <v>1</v>
      </c>
    </row>
    <row r="587" spans="3:13" x14ac:dyDescent="0.2">
      <c r="D587" s="102"/>
      <c r="E587" s="5" t="s">
        <v>30</v>
      </c>
      <c r="F587" s="6"/>
      <c r="G587" s="7">
        <v>280</v>
      </c>
      <c r="H587" s="10">
        <v>2</v>
      </c>
      <c r="I587" s="1">
        <v>6</v>
      </c>
      <c r="J587" s="1">
        <v>10</v>
      </c>
      <c r="K587" s="1">
        <v>29</v>
      </c>
      <c r="L587" s="1">
        <v>233</v>
      </c>
      <c r="M587" s="17">
        <v>0</v>
      </c>
    </row>
    <row r="588" spans="3:13" x14ac:dyDescent="0.2">
      <c r="D588" s="102"/>
      <c r="E588" s="5" t="s">
        <v>31</v>
      </c>
      <c r="F588" s="6"/>
      <c r="G588" s="7">
        <v>154</v>
      </c>
      <c r="H588" s="10">
        <v>1</v>
      </c>
      <c r="I588" s="1">
        <v>3</v>
      </c>
      <c r="J588" s="1">
        <v>6</v>
      </c>
      <c r="K588" s="1">
        <v>7</v>
      </c>
      <c r="L588" s="1">
        <v>134</v>
      </c>
      <c r="M588" s="17">
        <v>3</v>
      </c>
    </row>
    <row r="589" spans="3:13" x14ac:dyDescent="0.2">
      <c r="D589" s="102"/>
      <c r="E589" s="5" t="s">
        <v>32</v>
      </c>
      <c r="F589" s="6"/>
      <c r="G589" s="7">
        <v>826</v>
      </c>
      <c r="H589" s="10">
        <v>3</v>
      </c>
      <c r="I589" s="1">
        <v>11</v>
      </c>
      <c r="J589" s="1">
        <v>23</v>
      </c>
      <c r="K589" s="1">
        <v>42</v>
      </c>
      <c r="L589" s="1">
        <v>747</v>
      </c>
      <c r="M589" s="17">
        <v>0</v>
      </c>
    </row>
    <row r="590" spans="3:13" x14ac:dyDescent="0.2">
      <c r="D590" s="102"/>
      <c r="E590" s="5" t="s">
        <v>33</v>
      </c>
      <c r="F590" s="6"/>
      <c r="G590" s="7">
        <v>672</v>
      </c>
      <c r="H590" s="10">
        <v>6</v>
      </c>
      <c r="I590" s="1">
        <v>12</v>
      </c>
      <c r="J590" s="1">
        <v>17</v>
      </c>
      <c r="K590" s="1">
        <v>32</v>
      </c>
      <c r="L590" s="1">
        <v>598</v>
      </c>
      <c r="M590" s="17">
        <v>7</v>
      </c>
    </row>
    <row r="591" spans="3:13" x14ac:dyDescent="0.2">
      <c r="D591" s="102"/>
      <c r="E591" s="5" t="s">
        <v>34</v>
      </c>
      <c r="F591" s="6"/>
      <c r="G591" s="7">
        <v>462</v>
      </c>
      <c r="H591" s="10">
        <v>3</v>
      </c>
      <c r="I591" s="1">
        <v>9</v>
      </c>
      <c r="J591" s="1">
        <v>19</v>
      </c>
      <c r="K591" s="1">
        <v>30</v>
      </c>
      <c r="L591" s="1">
        <v>401</v>
      </c>
      <c r="M591" s="17">
        <v>0</v>
      </c>
    </row>
    <row r="592" spans="3:13" x14ac:dyDescent="0.2">
      <c r="D592" s="102"/>
      <c r="E592" s="5" t="s">
        <v>35</v>
      </c>
      <c r="F592" s="6"/>
      <c r="G592" s="7">
        <v>406</v>
      </c>
      <c r="H592" s="10">
        <v>1</v>
      </c>
      <c r="I592" s="1">
        <v>12</v>
      </c>
      <c r="J592" s="1">
        <v>15</v>
      </c>
      <c r="K592" s="1">
        <v>13</v>
      </c>
      <c r="L592" s="1">
        <v>363</v>
      </c>
      <c r="M592" s="17">
        <v>2</v>
      </c>
    </row>
    <row r="593" spans="2:13" x14ac:dyDescent="0.2">
      <c r="D593" s="102"/>
      <c r="E593" s="5" t="s">
        <v>36</v>
      </c>
      <c r="F593" s="6"/>
      <c r="G593" s="7">
        <v>210</v>
      </c>
      <c r="H593" s="10">
        <v>1</v>
      </c>
      <c r="I593" s="1">
        <v>3</v>
      </c>
      <c r="J593" s="1">
        <v>6</v>
      </c>
      <c r="K593" s="1">
        <v>15</v>
      </c>
      <c r="L593" s="1">
        <v>183</v>
      </c>
      <c r="M593" s="17">
        <v>2</v>
      </c>
    </row>
    <row r="594" spans="2:13" x14ac:dyDescent="0.2">
      <c r="D594" s="102"/>
      <c r="E594" s="5" t="s">
        <v>37</v>
      </c>
      <c r="F594" s="6"/>
      <c r="G594" s="7">
        <v>714</v>
      </c>
      <c r="H594" s="10">
        <v>2</v>
      </c>
      <c r="I594" s="1">
        <v>8</v>
      </c>
      <c r="J594" s="1">
        <v>22</v>
      </c>
      <c r="K594" s="1">
        <v>39</v>
      </c>
      <c r="L594" s="1">
        <v>635</v>
      </c>
      <c r="M594" s="17">
        <v>8</v>
      </c>
    </row>
    <row r="595" spans="2:13" x14ac:dyDescent="0.2">
      <c r="D595" s="102"/>
      <c r="E595" s="5" t="s">
        <v>38</v>
      </c>
      <c r="F595" s="6"/>
      <c r="G595" s="7">
        <v>70</v>
      </c>
      <c r="H595" s="10">
        <v>0</v>
      </c>
      <c r="I595" s="1">
        <v>3</v>
      </c>
      <c r="J595" s="1">
        <v>1</v>
      </c>
      <c r="K595" s="1">
        <v>1</v>
      </c>
      <c r="L595" s="1">
        <v>65</v>
      </c>
      <c r="M595" s="17">
        <v>0</v>
      </c>
    </row>
    <row r="596" spans="2:13" x14ac:dyDescent="0.2">
      <c r="D596" s="101" t="s">
        <v>39</v>
      </c>
      <c r="E596" s="26" t="s">
        <v>40</v>
      </c>
      <c r="F596" s="25"/>
      <c r="G596" s="28">
        <v>2044</v>
      </c>
      <c r="H596" s="30">
        <v>19</v>
      </c>
      <c r="I596" s="3">
        <v>52</v>
      </c>
      <c r="J596" s="3">
        <v>85</v>
      </c>
      <c r="K596" s="3">
        <v>144</v>
      </c>
      <c r="L596" s="3">
        <v>1739</v>
      </c>
      <c r="M596" s="32">
        <v>5</v>
      </c>
    </row>
    <row r="597" spans="2:13" x14ac:dyDescent="0.2">
      <c r="D597" s="102"/>
      <c r="E597" s="5" t="s">
        <v>41</v>
      </c>
      <c r="F597" s="6"/>
      <c r="G597" s="7">
        <v>2156</v>
      </c>
      <c r="H597" s="10">
        <v>11</v>
      </c>
      <c r="I597" s="1">
        <v>47</v>
      </c>
      <c r="J597" s="1">
        <v>62</v>
      </c>
      <c r="K597" s="1">
        <v>157</v>
      </c>
      <c r="L597" s="1">
        <v>1869</v>
      </c>
      <c r="M597" s="17">
        <v>10</v>
      </c>
    </row>
    <row r="598" spans="2:13" x14ac:dyDescent="0.2">
      <c r="D598" s="102"/>
      <c r="E598" s="5" t="s">
        <v>42</v>
      </c>
      <c r="F598" s="6"/>
      <c r="G598" s="7">
        <v>1680</v>
      </c>
      <c r="H598" s="10">
        <v>10</v>
      </c>
      <c r="I598" s="1">
        <v>25</v>
      </c>
      <c r="J598" s="1">
        <v>52</v>
      </c>
      <c r="K598" s="1">
        <v>101</v>
      </c>
      <c r="L598" s="1">
        <v>1486</v>
      </c>
      <c r="M598" s="17">
        <v>6</v>
      </c>
    </row>
    <row r="599" spans="2:13" x14ac:dyDescent="0.2">
      <c r="D599" s="102"/>
      <c r="E599" s="5" t="s">
        <v>43</v>
      </c>
      <c r="F599" s="6"/>
      <c r="G599" s="7">
        <v>518</v>
      </c>
      <c r="H599" s="10">
        <v>3</v>
      </c>
      <c r="I599" s="1">
        <v>4</v>
      </c>
      <c r="J599" s="1">
        <v>14</v>
      </c>
      <c r="K599" s="1">
        <v>21</v>
      </c>
      <c r="L599" s="1">
        <v>473</v>
      </c>
      <c r="M599" s="17">
        <v>3</v>
      </c>
    </row>
    <row r="600" spans="2:13" x14ac:dyDescent="0.2">
      <c r="D600" s="103"/>
      <c r="E600" s="50" t="s">
        <v>44</v>
      </c>
      <c r="F600" s="53"/>
      <c r="G600" s="49">
        <v>602</v>
      </c>
      <c r="H600" s="62">
        <v>3</v>
      </c>
      <c r="I600" s="22">
        <v>21</v>
      </c>
      <c r="J600" s="22">
        <v>30</v>
      </c>
      <c r="K600" s="22">
        <v>38</v>
      </c>
      <c r="L600" s="22">
        <v>500</v>
      </c>
      <c r="M600" s="68">
        <v>10</v>
      </c>
    </row>
    <row r="602" spans="2:13" x14ac:dyDescent="0.2">
      <c r="B602" s="34" t="str">
        <f xml:space="preserve"> HYPERLINK("#'目次'!B30", "[24]")</f>
        <v>[24]</v>
      </c>
      <c r="C602" s="27" t="s">
        <v>248</v>
      </c>
    </row>
    <row r="605" spans="2:13" x14ac:dyDescent="0.2">
      <c r="C605" s="27" t="s">
        <v>13</v>
      </c>
    </row>
    <row r="606" spans="2:13" ht="36" x14ac:dyDescent="0.2">
      <c r="D606" s="97"/>
      <c r="E606" s="98"/>
      <c r="F606" s="98"/>
      <c r="G606" s="38" t="s">
        <v>14</v>
      </c>
      <c r="H606" s="36" t="s">
        <v>249</v>
      </c>
      <c r="I606" s="4" t="s">
        <v>250</v>
      </c>
      <c r="J606" s="4" t="s">
        <v>251</v>
      </c>
      <c r="K606" s="35" t="s">
        <v>24</v>
      </c>
    </row>
    <row r="607" spans="2:13" x14ac:dyDescent="0.2">
      <c r="D607" s="99"/>
      <c r="E607" s="100"/>
      <c r="F607" s="100"/>
      <c r="G607" s="40"/>
      <c r="H607" s="42"/>
      <c r="I607" s="8"/>
      <c r="J607" s="8"/>
      <c r="K607" s="39"/>
    </row>
    <row r="608" spans="2:13" x14ac:dyDescent="0.2">
      <c r="D608" s="48"/>
      <c r="E608" s="47" t="s">
        <v>14</v>
      </c>
      <c r="F608" s="51"/>
      <c r="G608" s="37">
        <v>7000</v>
      </c>
      <c r="H608" s="16">
        <v>361</v>
      </c>
      <c r="I608" s="16">
        <v>2296</v>
      </c>
      <c r="J608" s="16">
        <v>4287</v>
      </c>
      <c r="K608" s="57">
        <v>56</v>
      </c>
    </row>
    <row r="609" spans="4:11" x14ac:dyDescent="0.2">
      <c r="D609" s="101" t="s">
        <v>25</v>
      </c>
      <c r="E609" s="26" t="s">
        <v>26</v>
      </c>
      <c r="F609" s="25"/>
      <c r="G609" s="28">
        <v>308</v>
      </c>
      <c r="H609" s="30">
        <v>8</v>
      </c>
      <c r="I609" s="3">
        <v>92</v>
      </c>
      <c r="J609" s="3">
        <v>206</v>
      </c>
      <c r="K609" s="32">
        <v>2</v>
      </c>
    </row>
    <row r="610" spans="4:11" x14ac:dyDescent="0.2">
      <c r="D610" s="102"/>
      <c r="E610" s="5" t="s">
        <v>27</v>
      </c>
      <c r="F610" s="6"/>
      <c r="G610" s="7">
        <v>504</v>
      </c>
      <c r="H610" s="10">
        <v>20</v>
      </c>
      <c r="I610" s="1">
        <v>146</v>
      </c>
      <c r="J610" s="1">
        <v>328</v>
      </c>
      <c r="K610" s="17">
        <v>10</v>
      </c>
    </row>
    <row r="611" spans="4:11" x14ac:dyDescent="0.2">
      <c r="D611" s="102"/>
      <c r="E611" s="5" t="s">
        <v>28</v>
      </c>
      <c r="F611" s="6"/>
      <c r="G611" s="7">
        <v>1554</v>
      </c>
      <c r="H611" s="10">
        <v>90</v>
      </c>
      <c r="I611" s="1">
        <v>540</v>
      </c>
      <c r="J611" s="1">
        <v>907</v>
      </c>
      <c r="K611" s="17">
        <v>17</v>
      </c>
    </row>
    <row r="612" spans="4:11" x14ac:dyDescent="0.2">
      <c r="D612" s="102"/>
      <c r="E612" s="5" t="s">
        <v>29</v>
      </c>
      <c r="F612" s="6"/>
      <c r="G612" s="7">
        <v>840</v>
      </c>
      <c r="H612" s="10">
        <v>63</v>
      </c>
      <c r="I612" s="1">
        <v>337</v>
      </c>
      <c r="J612" s="1">
        <v>436</v>
      </c>
      <c r="K612" s="17">
        <v>4</v>
      </c>
    </row>
    <row r="613" spans="4:11" x14ac:dyDescent="0.2">
      <c r="D613" s="102"/>
      <c r="E613" s="5" t="s">
        <v>30</v>
      </c>
      <c r="F613" s="6"/>
      <c r="G613" s="7">
        <v>280</v>
      </c>
      <c r="H613" s="10">
        <v>22</v>
      </c>
      <c r="I613" s="1">
        <v>87</v>
      </c>
      <c r="J613" s="1">
        <v>166</v>
      </c>
      <c r="K613" s="17">
        <v>5</v>
      </c>
    </row>
    <row r="614" spans="4:11" x14ac:dyDescent="0.2">
      <c r="D614" s="102"/>
      <c r="E614" s="5" t="s">
        <v>31</v>
      </c>
      <c r="F614" s="6"/>
      <c r="G614" s="7">
        <v>154</v>
      </c>
      <c r="H614" s="10">
        <v>6</v>
      </c>
      <c r="I614" s="1">
        <v>47</v>
      </c>
      <c r="J614" s="1">
        <v>98</v>
      </c>
      <c r="K614" s="17">
        <v>3</v>
      </c>
    </row>
    <row r="615" spans="4:11" x14ac:dyDescent="0.2">
      <c r="D615" s="102"/>
      <c r="E615" s="5" t="s">
        <v>32</v>
      </c>
      <c r="F615" s="6"/>
      <c r="G615" s="7">
        <v>826</v>
      </c>
      <c r="H615" s="10">
        <v>22</v>
      </c>
      <c r="I615" s="1">
        <v>284</v>
      </c>
      <c r="J615" s="1">
        <v>520</v>
      </c>
      <c r="K615" s="17">
        <v>0</v>
      </c>
    </row>
    <row r="616" spans="4:11" x14ac:dyDescent="0.2">
      <c r="D616" s="102"/>
      <c r="E616" s="5" t="s">
        <v>33</v>
      </c>
      <c r="F616" s="6"/>
      <c r="G616" s="7">
        <v>672</v>
      </c>
      <c r="H616" s="10">
        <v>40</v>
      </c>
      <c r="I616" s="1">
        <v>213</v>
      </c>
      <c r="J616" s="1">
        <v>418</v>
      </c>
      <c r="K616" s="17">
        <v>1</v>
      </c>
    </row>
    <row r="617" spans="4:11" x14ac:dyDescent="0.2">
      <c r="D617" s="102"/>
      <c r="E617" s="5" t="s">
        <v>34</v>
      </c>
      <c r="F617" s="6"/>
      <c r="G617" s="7">
        <v>462</v>
      </c>
      <c r="H617" s="10">
        <v>29</v>
      </c>
      <c r="I617" s="1">
        <v>164</v>
      </c>
      <c r="J617" s="1">
        <v>266</v>
      </c>
      <c r="K617" s="17">
        <v>3</v>
      </c>
    </row>
    <row r="618" spans="4:11" x14ac:dyDescent="0.2">
      <c r="D618" s="102"/>
      <c r="E618" s="5" t="s">
        <v>35</v>
      </c>
      <c r="F618" s="6"/>
      <c r="G618" s="7">
        <v>406</v>
      </c>
      <c r="H618" s="10">
        <v>19</v>
      </c>
      <c r="I618" s="1">
        <v>123</v>
      </c>
      <c r="J618" s="1">
        <v>259</v>
      </c>
      <c r="K618" s="17">
        <v>5</v>
      </c>
    </row>
    <row r="619" spans="4:11" x14ac:dyDescent="0.2">
      <c r="D619" s="102"/>
      <c r="E619" s="5" t="s">
        <v>36</v>
      </c>
      <c r="F619" s="6"/>
      <c r="G619" s="7">
        <v>210</v>
      </c>
      <c r="H619" s="10">
        <v>15</v>
      </c>
      <c r="I619" s="1">
        <v>40</v>
      </c>
      <c r="J619" s="1">
        <v>151</v>
      </c>
      <c r="K619" s="17">
        <v>4</v>
      </c>
    </row>
    <row r="620" spans="4:11" x14ac:dyDescent="0.2">
      <c r="D620" s="102"/>
      <c r="E620" s="5" t="s">
        <v>37</v>
      </c>
      <c r="F620" s="6"/>
      <c r="G620" s="7">
        <v>714</v>
      </c>
      <c r="H620" s="10">
        <v>23</v>
      </c>
      <c r="I620" s="1">
        <v>202</v>
      </c>
      <c r="J620" s="1">
        <v>488</v>
      </c>
      <c r="K620" s="17">
        <v>1</v>
      </c>
    </row>
    <row r="621" spans="4:11" x14ac:dyDescent="0.2">
      <c r="D621" s="102"/>
      <c r="E621" s="5" t="s">
        <v>38</v>
      </c>
      <c r="F621" s="6"/>
      <c r="G621" s="7">
        <v>70</v>
      </c>
      <c r="H621" s="10">
        <v>4</v>
      </c>
      <c r="I621" s="1">
        <v>21</v>
      </c>
      <c r="J621" s="1">
        <v>44</v>
      </c>
      <c r="K621" s="17">
        <v>1</v>
      </c>
    </row>
    <row r="622" spans="4:11" x14ac:dyDescent="0.2">
      <c r="D622" s="101" t="s">
        <v>39</v>
      </c>
      <c r="E622" s="26" t="s">
        <v>40</v>
      </c>
      <c r="F622" s="25"/>
      <c r="G622" s="28">
        <v>2044</v>
      </c>
      <c r="H622" s="30">
        <v>122</v>
      </c>
      <c r="I622" s="3">
        <v>737</v>
      </c>
      <c r="J622" s="3">
        <v>1176</v>
      </c>
      <c r="K622" s="32">
        <v>9</v>
      </c>
    </row>
    <row r="623" spans="4:11" x14ac:dyDescent="0.2">
      <c r="D623" s="102"/>
      <c r="E623" s="5" t="s">
        <v>41</v>
      </c>
      <c r="F623" s="6"/>
      <c r="G623" s="7">
        <v>2156</v>
      </c>
      <c r="H623" s="10">
        <v>111</v>
      </c>
      <c r="I623" s="1">
        <v>729</v>
      </c>
      <c r="J623" s="1">
        <v>1297</v>
      </c>
      <c r="K623" s="17">
        <v>19</v>
      </c>
    </row>
    <row r="624" spans="4:11" x14ac:dyDescent="0.2">
      <c r="D624" s="102"/>
      <c r="E624" s="5" t="s">
        <v>42</v>
      </c>
      <c r="F624" s="6"/>
      <c r="G624" s="7">
        <v>1680</v>
      </c>
      <c r="H624" s="10">
        <v>80</v>
      </c>
      <c r="I624" s="1">
        <v>527</v>
      </c>
      <c r="J624" s="1">
        <v>1059</v>
      </c>
      <c r="K624" s="17">
        <v>14</v>
      </c>
    </row>
    <row r="625" spans="2:11" x14ac:dyDescent="0.2">
      <c r="D625" s="102"/>
      <c r="E625" s="5" t="s">
        <v>43</v>
      </c>
      <c r="F625" s="6"/>
      <c r="G625" s="7">
        <v>518</v>
      </c>
      <c r="H625" s="10">
        <v>17</v>
      </c>
      <c r="I625" s="1">
        <v>137</v>
      </c>
      <c r="J625" s="1">
        <v>355</v>
      </c>
      <c r="K625" s="17">
        <v>9</v>
      </c>
    </row>
    <row r="626" spans="2:11" x14ac:dyDescent="0.2">
      <c r="D626" s="103"/>
      <c r="E626" s="50" t="s">
        <v>44</v>
      </c>
      <c r="F626" s="53"/>
      <c r="G626" s="49">
        <v>602</v>
      </c>
      <c r="H626" s="62">
        <v>31</v>
      </c>
      <c r="I626" s="22">
        <v>166</v>
      </c>
      <c r="J626" s="22">
        <v>400</v>
      </c>
      <c r="K626" s="68">
        <v>5</v>
      </c>
    </row>
    <row r="628" spans="2:11" x14ac:dyDescent="0.2">
      <c r="B628" s="34" t="str">
        <f xml:space="preserve"> HYPERLINK("#'目次'!B31", "[25]")</f>
        <v>[25]</v>
      </c>
      <c r="C628" s="27" t="s">
        <v>254</v>
      </c>
    </row>
    <row r="631" spans="2:11" x14ac:dyDescent="0.2">
      <c r="C631" s="27" t="s">
        <v>13</v>
      </c>
    </row>
    <row r="632" spans="2:11" ht="36" x14ac:dyDescent="0.2">
      <c r="D632" s="97"/>
      <c r="E632" s="98"/>
      <c r="F632" s="98"/>
      <c r="G632" s="38" t="s">
        <v>14</v>
      </c>
      <c r="H632" s="36" t="s">
        <v>249</v>
      </c>
      <c r="I632" s="4" t="s">
        <v>250</v>
      </c>
      <c r="J632" s="4" t="s">
        <v>251</v>
      </c>
      <c r="K632" s="35" t="s">
        <v>24</v>
      </c>
    </row>
    <row r="633" spans="2:11" x14ac:dyDescent="0.2">
      <c r="D633" s="99"/>
      <c r="E633" s="100"/>
      <c r="F633" s="100"/>
      <c r="G633" s="40"/>
      <c r="H633" s="42"/>
      <c r="I633" s="8"/>
      <c r="J633" s="8"/>
      <c r="K633" s="39"/>
    </row>
    <row r="634" spans="2:11" x14ac:dyDescent="0.2">
      <c r="D634" s="48"/>
      <c r="E634" s="47" t="s">
        <v>14</v>
      </c>
      <c r="F634" s="51"/>
      <c r="G634" s="37">
        <v>7000</v>
      </c>
      <c r="H634" s="16">
        <v>101</v>
      </c>
      <c r="I634" s="16">
        <v>794</v>
      </c>
      <c r="J634" s="16">
        <v>6022</v>
      </c>
      <c r="K634" s="57">
        <v>83</v>
      </c>
    </row>
    <row r="635" spans="2:11" x14ac:dyDescent="0.2">
      <c r="D635" s="101" t="s">
        <v>25</v>
      </c>
      <c r="E635" s="26" t="s">
        <v>26</v>
      </c>
      <c r="F635" s="25"/>
      <c r="G635" s="28">
        <v>308</v>
      </c>
      <c r="H635" s="30">
        <v>3</v>
      </c>
      <c r="I635" s="3">
        <v>30</v>
      </c>
      <c r="J635" s="3">
        <v>273</v>
      </c>
      <c r="K635" s="32">
        <v>2</v>
      </c>
    </row>
    <row r="636" spans="2:11" x14ac:dyDescent="0.2">
      <c r="D636" s="102"/>
      <c r="E636" s="5" t="s">
        <v>27</v>
      </c>
      <c r="F636" s="6"/>
      <c r="G636" s="7">
        <v>504</v>
      </c>
      <c r="H636" s="10">
        <v>13</v>
      </c>
      <c r="I636" s="1">
        <v>54</v>
      </c>
      <c r="J636" s="1">
        <v>424</v>
      </c>
      <c r="K636" s="17">
        <v>13</v>
      </c>
    </row>
    <row r="637" spans="2:11" x14ac:dyDescent="0.2">
      <c r="D637" s="102"/>
      <c r="E637" s="5" t="s">
        <v>28</v>
      </c>
      <c r="F637" s="6"/>
      <c r="G637" s="7">
        <v>1554</v>
      </c>
      <c r="H637" s="10">
        <v>23</v>
      </c>
      <c r="I637" s="1">
        <v>201</v>
      </c>
      <c r="J637" s="1">
        <v>1304</v>
      </c>
      <c r="K637" s="17">
        <v>26</v>
      </c>
    </row>
    <row r="638" spans="2:11" x14ac:dyDescent="0.2">
      <c r="D638" s="102"/>
      <c r="E638" s="5" t="s">
        <v>29</v>
      </c>
      <c r="F638" s="6"/>
      <c r="G638" s="7">
        <v>840</v>
      </c>
      <c r="H638" s="10">
        <v>16</v>
      </c>
      <c r="I638" s="1">
        <v>99</v>
      </c>
      <c r="J638" s="1">
        <v>719</v>
      </c>
      <c r="K638" s="17">
        <v>6</v>
      </c>
    </row>
    <row r="639" spans="2:11" x14ac:dyDescent="0.2">
      <c r="D639" s="102"/>
      <c r="E639" s="5" t="s">
        <v>30</v>
      </c>
      <c r="F639" s="6"/>
      <c r="G639" s="7">
        <v>280</v>
      </c>
      <c r="H639" s="10">
        <v>7</v>
      </c>
      <c r="I639" s="1">
        <v>36</v>
      </c>
      <c r="J639" s="1">
        <v>230</v>
      </c>
      <c r="K639" s="17">
        <v>7</v>
      </c>
    </row>
    <row r="640" spans="2:11" x14ac:dyDescent="0.2">
      <c r="D640" s="102"/>
      <c r="E640" s="5" t="s">
        <v>31</v>
      </c>
      <c r="F640" s="6"/>
      <c r="G640" s="7">
        <v>154</v>
      </c>
      <c r="H640" s="10">
        <v>3</v>
      </c>
      <c r="I640" s="1">
        <v>18</v>
      </c>
      <c r="J640" s="1">
        <v>131</v>
      </c>
      <c r="K640" s="17">
        <v>2</v>
      </c>
    </row>
    <row r="641" spans="2:11" x14ac:dyDescent="0.2">
      <c r="D641" s="102"/>
      <c r="E641" s="5" t="s">
        <v>32</v>
      </c>
      <c r="F641" s="6"/>
      <c r="G641" s="7">
        <v>826</v>
      </c>
      <c r="H641" s="10">
        <v>6</v>
      </c>
      <c r="I641" s="1">
        <v>87</v>
      </c>
      <c r="J641" s="1">
        <v>729</v>
      </c>
      <c r="K641" s="17">
        <v>4</v>
      </c>
    </row>
    <row r="642" spans="2:11" x14ac:dyDescent="0.2">
      <c r="D642" s="102"/>
      <c r="E642" s="5" t="s">
        <v>33</v>
      </c>
      <c r="F642" s="6"/>
      <c r="G642" s="7">
        <v>672</v>
      </c>
      <c r="H642" s="10">
        <v>9</v>
      </c>
      <c r="I642" s="1">
        <v>66</v>
      </c>
      <c r="J642" s="1">
        <v>596</v>
      </c>
      <c r="K642" s="17">
        <v>1</v>
      </c>
    </row>
    <row r="643" spans="2:11" x14ac:dyDescent="0.2">
      <c r="D643" s="102"/>
      <c r="E643" s="5" t="s">
        <v>34</v>
      </c>
      <c r="F643" s="6"/>
      <c r="G643" s="7">
        <v>462</v>
      </c>
      <c r="H643" s="10">
        <v>6</v>
      </c>
      <c r="I643" s="1">
        <v>54</v>
      </c>
      <c r="J643" s="1">
        <v>398</v>
      </c>
      <c r="K643" s="17">
        <v>4</v>
      </c>
    </row>
    <row r="644" spans="2:11" x14ac:dyDescent="0.2">
      <c r="D644" s="102"/>
      <c r="E644" s="5" t="s">
        <v>35</v>
      </c>
      <c r="F644" s="6"/>
      <c r="G644" s="7">
        <v>406</v>
      </c>
      <c r="H644" s="10">
        <v>4</v>
      </c>
      <c r="I644" s="1">
        <v>39</v>
      </c>
      <c r="J644" s="1">
        <v>357</v>
      </c>
      <c r="K644" s="17">
        <v>6</v>
      </c>
    </row>
    <row r="645" spans="2:11" x14ac:dyDescent="0.2">
      <c r="D645" s="102"/>
      <c r="E645" s="5" t="s">
        <v>36</v>
      </c>
      <c r="F645" s="6"/>
      <c r="G645" s="7">
        <v>210</v>
      </c>
      <c r="H645" s="10">
        <v>5</v>
      </c>
      <c r="I645" s="1">
        <v>16</v>
      </c>
      <c r="J645" s="1">
        <v>183</v>
      </c>
      <c r="K645" s="17">
        <v>6</v>
      </c>
    </row>
    <row r="646" spans="2:11" x14ac:dyDescent="0.2">
      <c r="D646" s="102"/>
      <c r="E646" s="5" t="s">
        <v>37</v>
      </c>
      <c r="F646" s="6"/>
      <c r="G646" s="7">
        <v>714</v>
      </c>
      <c r="H646" s="10">
        <v>5</v>
      </c>
      <c r="I646" s="1">
        <v>85</v>
      </c>
      <c r="J646" s="1">
        <v>619</v>
      </c>
      <c r="K646" s="17">
        <v>5</v>
      </c>
    </row>
    <row r="647" spans="2:11" x14ac:dyDescent="0.2">
      <c r="D647" s="102"/>
      <c r="E647" s="5" t="s">
        <v>38</v>
      </c>
      <c r="F647" s="6"/>
      <c r="G647" s="7">
        <v>70</v>
      </c>
      <c r="H647" s="10">
        <v>1</v>
      </c>
      <c r="I647" s="1">
        <v>9</v>
      </c>
      <c r="J647" s="1">
        <v>59</v>
      </c>
      <c r="K647" s="17">
        <v>1</v>
      </c>
    </row>
    <row r="648" spans="2:11" x14ac:dyDescent="0.2">
      <c r="D648" s="101" t="s">
        <v>39</v>
      </c>
      <c r="E648" s="26" t="s">
        <v>40</v>
      </c>
      <c r="F648" s="25"/>
      <c r="G648" s="28">
        <v>2044</v>
      </c>
      <c r="H648" s="30">
        <v>34</v>
      </c>
      <c r="I648" s="3">
        <v>228</v>
      </c>
      <c r="J648" s="3">
        <v>1768</v>
      </c>
      <c r="K648" s="32">
        <v>14</v>
      </c>
    </row>
    <row r="649" spans="2:11" x14ac:dyDescent="0.2">
      <c r="D649" s="102"/>
      <c r="E649" s="5" t="s">
        <v>41</v>
      </c>
      <c r="F649" s="6"/>
      <c r="G649" s="7">
        <v>2156</v>
      </c>
      <c r="H649" s="10">
        <v>33</v>
      </c>
      <c r="I649" s="1">
        <v>255</v>
      </c>
      <c r="J649" s="1">
        <v>1844</v>
      </c>
      <c r="K649" s="17">
        <v>24</v>
      </c>
    </row>
    <row r="650" spans="2:11" x14ac:dyDescent="0.2">
      <c r="D650" s="102"/>
      <c r="E650" s="5" t="s">
        <v>42</v>
      </c>
      <c r="F650" s="6"/>
      <c r="G650" s="7">
        <v>1680</v>
      </c>
      <c r="H650" s="10">
        <v>22</v>
      </c>
      <c r="I650" s="1">
        <v>197</v>
      </c>
      <c r="J650" s="1">
        <v>1438</v>
      </c>
      <c r="K650" s="17">
        <v>23</v>
      </c>
    </row>
    <row r="651" spans="2:11" x14ac:dyDescent="0.2">
      <c r="D651" s="102"/>
      <c r="E651" s="5" t="s">
        <v>43</v>
      </c>
      <c r="F651" s="6"/>
      <c r="G651" s="7">
        <v>518</v>
      </c>
      <c r="H651" s="10">
        <v>2</v>
      </c>
      <c r="I651" s="1">
        <v>52</v>
      </c>
      <c r="J651" s="1">
        <v>454</v>
      </c>
      <c r="K651" s="17">
        <v>10</v>
      </c>
    </row>
    <row r="652" spans="2:11" x14ac:dyDescent="0.2">
      <c r="D652" s="103"/>
      <c r="E652" s="50" t="s">
        <v>44</v>
      </c>
      <c r="F652" s="53"/>
      <c r="G652" s="49">
        <v>602</v>
      </c>
      <c r="H652" s="62">
        <v>10</v>
      </c>
      <c r="I652" s="22">
        <v>62</v>
      </c>
      <c r="J652" s="22">
        <v>518</v>
      </c>
      <c r="K652" s="68">
        <v>12</v>
      </c>
    </row>
    <row r="654" spans="2:11" x14ac:dyDescent="0.2">
      <c r="B654" s="34" t="str">
        <f xml:space="preserve"> HYPERLINK("#'目次'!B32", "[26]")</f>
        <v>[26]</v>
      </c>
      <c r="C654" s="27" t="s">
        <v>257</v>
      </c>
    </row>
    <row r="657" spans="3:11" x14ac:dyDescent="0.2">
      <c r="C657" s="27" t="s">
        <v>13</v>
      </c>
    </row>
    <row r="658" spans="3:11" ht="36" x14ac:dyDescent="0.2">
      <c r="D658" s="97"/>
      <c r="E658" s="98"/>
      <c r="F658" s="98"/>
      <c r="G658" s="38" t="s">
        <v>14</v>
      </c>
      <c r="H658" s="36" t="s">
        <v>249</v>
      </c>
      <c r="I658" s="4" t="s">
        <v>250</v>
      </c>
      <c r="J658" s="4" t="s">
        <v>251</v>
      </c>
      <c r="K658" s="35" t="s">
        <v>24</v>
      </c>
    </row>
    <row r="659" spans="3:11" x14ac:dyDescent="0.2">
      <c r="D659" s="99"/>
      <c r="E659" s="100"/>
      <c r="F659" s="100"/>
      <c r="G659" s="40"/>
      <c r="H659" s="42"/>
      <c r="I659" s="8"/>
      <c r="J659" s="8"/>
      <c r="K659" s="39"/>
    </row>
    <row r="660" spans="3:11" x14ac:dyDescent="0.2">
      <c r="D660" s="48"/>
      <c r="E660" s="47" t="s">
        <v>14</v>
      </c>
      <c r="F660" s="51"/>
      <c r="G660" s="37">
        <v>7000</v>
      </c>
      <c r="H660" s="16">
        <v>265</v>
      </c>
      <c r="I660" s="16">
        <v>1968</v>
      </c>
      <c r="J660" s="16">
        <v>4693</v>
      </c>
      <c r="K660" s="57">
        <v>74</v>
      </c>
    </row>
    <row r="661" spans="3:11" x14ac:dyDescent="0.2">
      <c r="D661" s="101" t="s">
        <v>25</v>
      </c>
      <c r="E661" s="26" t="s">
        <v>26</v>
      </c>
      <c r="F661" s="25"/>
      <c r="G661" s="28">
        <v>308</v>
      </c>
      <c r="H661" s="30">
        <v>7</v>
      </c>
      <c r="I661" s="3">
        <v>90</v>
      </c>
      <c r="J661" s="3">
        <v>208</v>
      </c>
      <c r="K661" s="32">
        <v>3</v>
      </c>
    </row>
    <row r="662" spans="3:11" x14ac:dyDescent="0.2">
      <c r="D662" s="102"/>
      <c r="E662" s="5" t="s">
        <v>27</v>
      </c>
      <c r="F662" s="6"/>
      <c r="G662" s="7">
        <v>504</v>
      </c>
      <c r="H662" s="10">
        <v>27</v>
      </c>
      <c r="I662" s="1">
        <v>114</v>
      </c>
      <c r="J662" s="1">
        <v>349</v>
      </c>
      <c r="K662" s="17">
        <v>14</v>
      </c>
    </row>
    <row r="663" spans="3:11" x14ac:dyDescent="0.2">
      <c r="D663" s="102"/>
      <c r="E663" s="5" t="s">
        <v>28</v>
      </c>
      <c r="F663" s="6"/>
      <c r="G663" s="7">
        <v>1554</v>
      </c>
      <c r="H663" s="10">
        <v>64</v>
      </c>
      <c r="I663" s="1">
        <v>481</v>
      </c>
      <c r="J663" s="1">
        <v>989</v>
      </c>
      <c r="K663" s="17">
        <v>20</v>
      </c>
    </row>
    <row r="664" spans="3:11" x14ac:dyDescent="0.2">
      <c r="D664" s="102"/>
      <c r="E664" s="5" t="s">
        <v>29</v>
      </c>
      <c r="F664" s="6"/>
      <c r="G664" s="7">
        <v>840</v>
      </c>
      <c r="H664" s="10">
        <v>41</v>
      </c>
      <c r="I664" s="1">
        <v>255</v>
      </c>
      <c r="J664" s="1">
        <v>539</v>
      </c>
      <c r="K664" s="17">
        <v>5</v>
      </c>
    </row>
    <row r="665" spans="3:11" x14ac:dyDescent="0.2">
      <c r="D665" s="102"/>
      <c r="E665" s="5" t="s">
        <v>30</v>
      </c>
      <c r="F665" s="6"/>
      <c r="G665" s="7">
        <v>280</v>
      </c>
      <c r="H665" s="10">
        <v>16</v>
      </c>
      <c r="I665" s="1">
        <v>68</v>
      </c>
      <c r="J665" s="1">
        <v>188</v>
      </c>
      <c r="K665" s="17">
        <v>8</v>
      </c>
    </row>
    <row r="666" spans="3:11" x14ac:dyDescent="0.2">
      <c r="D666" s="102"/>
      <c r="E666" s="5" t="s">
        <v>31</v>
      </c>
      <c r="F666" s="6"/>
      <c r="G666" s="7">
        <v>154</v>
      </c>
      <c r="H666" s="10">
        <v>7</v>
      </c>
      <c r="I666" s="1">
        <v>36</v>
      </c>
      <c r="J666" s="1">
        <v>109</v>
      </c>
      <c r="K666" s="17">
        <v>2</v>
      </c>
    </row>
    <row r="667" spans="3:11" x14ac:dyDescent="0.2">
      <c r="D667" s="102"/>
      <c r="E667" s="5" t="s">
        <v>32</v>
      </c>
      <c r="F667" s="6"/>
      <c r="G667" s="7">
        <v>826</v>
      </c>
      <c r="H667" s="10">
        <v>19</v>
      </c>
      <c r="I667" s="1">
        <v>238</v>
      </c>
      <c r="J667" s="1">
        <v>568</v>
      </c>
      <c r="K667" s="17">
        <v>1</v>
      </c>
    </row>
    <row r="668" spans="3:11" x14ac:dyDescent="0.2">
      <c r="D668" s="102"/>
      <c r="E668" s="5" t="s">
        <v>33</v>
      </c>
      <c r="F668" s="6"/>
      <c r="G668" s="7">
        <v>672</v>
      </c>
      <c r="H668" s="10">
        <v>26</v>
      </c>
      <c r="I668" s="1">
        <v>199</v>
      </c>
      <c r="J668" s="1">
        <v>445</v>
      </c>
      <c r="K668" s="17">
        <v>2</v>
      </c>
    </row>
    <row r="669" spans="3:11" x14ac:dyDescent="0.2">
      <c r="D669" s="102"/>
      <c r="E669" s="5" t="s">
        <v>34</v>
      </c>
      <c r="F669" s="6"/>
      <c r="G669" s="7">
        <v>462</v>
      </c>
      <c r="H669" s="10">
        <v>21</v>
      </c>
      <c r="I669" s="1">
        <v>140</v>
      </c>
      <c r="J669" s="1">
        <v>298</v>
      </c>
      <c r="K669" s="17">
        <v>3</v>
      </c>
    </row>
    <row r="670" spans="3:11" x14ac:dyDescent="0.2">
      <c r="D670" s="102"/>
      <c r="E670" s="5" t="s">
        <v>35</v>
      </c>
      <c r="F670" s="6"/>
      <c r="G670" s="7">
        <v>406</v>
      </c>
      <c r="H670" s="10">
        <v>10</v>
      </c>
      <c r="I670" s="1">
        <v>111</v>
      </c>
      <c r="J670" s="1">
        <v>279</v>
      </c>
      <c r="K670" s="17">
        <v>6</v>
      </c>
    </row>
    <row r="671" spans="3:11" x14ac:dyDescent="0.2">
      <c r="D671" s="102"/>
      <c r="E671" s="5" t="s">
        <v>36</v>
      </c>
      <c r="F671" s="6"/>
      <c r="G671" s="7">
        <v>210</v>
      </c>
      <c r="H671" s="10">
        <v>8</v>
      </c>
      <c r="I671" s="1">
        <v>43</v>
      </c>
      <c r="J671" s="1">
        <v>154</v>
      </c>
      <c r="K671" s="17">
        <v>5</v>
      </c>
    </row>
    <row r="672" spans="3:11" x14ac:dyDescent="0.2">
      <c r="D672" s="102"/>
      <c r="E672" s="5" t="s">
        <v>37</v>
      </c>
      <c r="F672" s="6"/>
      <c r="G672" s="7">
        <v>714</v>
      </c>
      <c r="H672" s="10">
        <v>15</v>
      </c>
      <c r="I672" s="1">
        <v>172</v>
      </c>
      <c r="J672" s="1">
        <v>523</v>
      </c>
      <c r="K672" s="17">
        <v>4</v>
      </c>
    </row>
    <row r="673" spans="2:11" x14ac:dyDescent="0.2">
      <c r="D673" s="102"/>
      <c r="E673" s="5" t="s">
        <v>38</v>
      </c>
      <c r="F673" s="6"/>
      <c r="G673" s="7">
        <v>70</v>
      </c>
      <c r="H673" s="10">
        <v>4</v>
      </c>
      <c r="I673" s="1">
        <v>21</v>
      </c>
      <c r="J673" s="1">
        <v>44</v>
      </c>
      <c r="K673" s="17">
        <v>1</v>
      </c>
    </row>
    <row r="674" spans="2:11" x14ac:dyDescent="0.2">
      <c r="D674" s="101" t="s">
        <v>39</v>
      </c>
      <c r="E674" s="26" t="s">
        <v>40</v>
      </c>
      <c r="F674" s="25"/>
      <c r="G674" s="28">
        <v>2044</v>
      </c>
      <c r="H674" s="30">
        <v>86</v>
      </c>
      <c r="I674" s="3">
        <v>592</v>
      </c>
      <c r="J674" s="3">
        <v>1353</v>
      </c>
      <c r="K674" s="32">
        <v>13</v>
      </c>
    </row>
    <row r="675" spans="2:11" x14ac:dyDescent="0.2">
      <c r="D675" s="102"/>
      <c r="E675" s="5" t="s">
        <v>41</v>
      </c>
      <c r="F675" s="6"/>
      <c r="G675" s="7">
        <v>2156</v>
      </c>
      <c r="H675" s="10">
        <v>84</v>
      </c>
      <c r="I675" s="1">
        <v>609</v>
      </c>
      <c r="J675" s="1">
        <v>1442</v>
      </c>
      <c r="K675" s="17">
        <v>21</v>
      </c>
    </row>
    <row r="676" spans="2:11" x14ac:dyDescent="0.2">
      <c r="D676" s="102"/>
      <c r="E676" s="5" t="s">
        <v>42</v>
      </c>
      <c r="F676" s="6"/>
      <c r="G676" s="7">
        <v>1680</v>
      </c>
      <c r="H676" s="10">
        <v>60</v>
      </c>
      <c r="I676" s="1">
        <v>486</v>
      </c>
      <c r="J676" s="1">
        <v>1115</v>
      </c>
      <c r="K676" s="17">
        <v>19</v>
      </c>
    </row>
    <row r="677" spans="2:11" x14ac:dyDescent="0.2">
      <c r="D677" s="102"/>
      <c r="E677" s="5" t="s">
        <v>43</v>
      </c>
      <c r="F677" s="6"/>
      <c r="G677" s="7">
        <v>518</v>
      </c>
      <c r="H677" s="10">
        <v>10</v>
      </c>
      <c r="I677" s="1">
        <v>122</v>
      </c>
      <c r="J677" s="1">
        <v>375</v>
      </c>
      <c r="K677" s="17">
        <v>11</v>
      </c>
    </row>
    <row r="678" spans="2:11" x14ac:dyDescent="0.2">
      <c r="D678" s="103"/>
      <c r="E678" s="50" t="s">
        <v>44</v>
      </c>
      <c r="F678" s="53"/>
      <c r="G678" s="49">
        <v>602</v>
      </c>
      <c r="H678" s="62">
        <v>25</v>
      </c>
      <c r="I678" s="22">
        <v>159</v>
      </c>
      <c r="J678" s="22">
        <v>408</v>
      </c>
      <c r="K678" s="68">
        <v>10</v>
      </c>
    </row>
    <row r="680" spans="2:11" x14ac:dyDescent="0.2">
      <c r="B680" s="34" t="str">
        <f xml:space="preserve"> HYPERLINK("#'目次'!B33", "[27]")</f>
        <v>[27]</v>
      </c>
      <c r="C680" s="27" t="s">
        <v>260</v>
      </c>
    </row>
    <row r="683" spans="2:11" x14ac:dyDescent="0.2">
      <c r="C683" s="27" t="s">
        <v>13</v>
      </c>
    </row>
    <row r="684" spans="2:11" ht="36" x14ac:dyDescent="0.2">
      <c r="D684" s="97"/>
      <c r="E684" s="98"/>
      <c r="F684" s="98"/>
      <c r="G684" s="38" t="s">
        <v>14</v>
      </c>
      <c r="H684" s="36" t="s">
        <v>249</v>
      </c>
      <c r="I684" s="4" t="s">
        <v>250</v>
      </c>
      <c r="J684" s="4" t="s">
        <v>251</v>
      </c>
      <c r="K684" s="35" t="s">
        <v>24</v>
      </c>
    </row>
    <row r="685" spans="2:11" x14ac:dyDescent="0.2">
      <c r="D685" s="99"/>
      <c r="E685" s="100"/>
      <c r="F685" s="100"/>
      <c r="G685" s="40"/>
      <c r="H685" s="42"/>
      <c r="I685" s="8"/>
      <c r="J685" s="8"/>
      <c r="K685" s="39"/>
    </row>
    <row r="686" spans="2:11" x14ac:dyDescent="0.2">
      <c r="D686" s="48"/>
      <c r="E686" s="47" t="s">
        <v>14</v>
      </c>
      <c r="F686" s="51"/>
      <c r="G686" s="37">
        <v>7000</v>
      </c>
      <c r="H686" s="16">
        <v>1087</v>
      </c>
      <c r="I686" s="16">
        <v>4003</v>
      </c>
      <c r="J686" s="16">
        <v>1868</v>
      </c>
      <c r="K686" s="57">
        <v>42</v>
      </c>
    </row>
    <row r="687" spans="2:11" x14ac:dyDescent="0.2">
      <c r="D687" s="101" t="s">
        <v>25</v>
      </c>
      <c r="E687" s="26" t="s">
        <v>26</v>
      </c>
      <c r="F687" s="25"/>
      <c r="G687" s="28">
        <v>308</v>
      </c>
      <c r="H687" s="30">
        <v>27</v>
      </c>
      <c r="I687" s="3">
        <v>186</v>
      </c>
      <c r="J687" s="3">
        <v>93</v>
      </c>
      <c r="K687" s="32">
        <v>2</v>
      </c>
    </row>
    <row r="688" spans="2:11" x14ac:dyDescent="0.2">
      <c r="D688" s="102"/>
      <c r="E688" s="5" t="s">
        <v>27</v>
      </c>
      <c r="F688" s="6"/>
      <c r="G688" s="7">
        <v>504</v>
      </c>
      <c r="H688" s="10">
        <v>59</v>
      </c>
      <c r="I688" s="1">
        <v>271</v>
      </c>
      <c r="J688" s="1">
        <v>165</v>
      </c>
      <c r="K688" s="17">
        <v>9</v>
      </c>
    </row>
    <row r="689" spans="4:11" x14ac:dyDescent="0.2">
      <c r="D689" s="102"/>
      <c r="E689" s="5" t="s">
        <v>28</v>
      </c>
      <c r="F689" s="6"/>
      <c r="G689" s="7">
        <v>1554</v>
      </c>
      <c r="H689" s="10">
        <v>297</v>
      </c>
      <c r="I689" s="1">
        <v>873</v>
      </c>
      <c r="J689" s="1">
        <v>372</v>
      </c>
      <c r="K689" s="17">
        <v>12</v>
      </c>
    </row>
    <row r="690" spans="4:11" x14ac:dyDescent="0.2">
      <c r="D690" s="102"/>
      <c r="E690" s="5" t="s">
        <v>29</v>
      </c>
      <c r="F690" s="6"/>
      <c r="G690" s="7">
        <v>840</v>
      </c>
      <c r="H690" s="10">
        <v>194</v>
      </c>
      <c r="I690" s="1">
        <v>486</v>
      </c>
      <c r="J690" s="1">
        <v>159</v>
      </c>
      <c r="K690" s="17">
        <v>1</v>
      </c>
    </row>
    <row r="691" spans="4:11" x14ac:dyDescent="0.2">
      <c r="D691" s="102"/>
      <c r="E691" s="5" t="s">
        <v>30</v>
      </c>
      <c r="F691" s="6"/>
      <c r="G691" s="7">
        <v>280</v>
      </c>
      <c r="H691" s="10">
        <v>47</v>
      </c>
      <c r="I691" s="1">
        <v>161</v>
      </c>
      <c r="J691" s="1">
        <v>67</v>
      </c>
      <c r="K691" s="17">
        <v>5</v>
      </c>
    </row>
    <row r="692" spans="4:11" x14ac:dyDescent="0.2">
      <c r="D692" s="102"/>
      <c r="E692" s="5" t="s">
        <v>31</v>
      </c>
      <c r="F692" s="6"/>
      <c r="G692" s="7">
        <v>154</v>
      </c>
      <c r="H692" s="10">
        <v>25</v>
      </c>
      <c r="I692" s="1">
        <v>83</v>
      </c>
      <c r="J692" s="1">
        <v>44</v>
      </c>
      <c r="K692" s="17">
        <v>2</v>
      </c>
    </row>
    <row r="693" spans="4:11" x14ac:dyDescent="0.2">
      <c r="D693" s="102"/>
      <c r="E693" s="5" t="s">
        <v>32</v>
      </c>
      <c r="F693" s="6"/>
      <c r="G693" s="7">
        <v>826</v>
      </c>
      <c r="H693" s="10">
        <v>104</v>
      </c>
      <c r="I693" s="1">
        <v>497</v>
      </c>
      <c r="J693" s="1">
        <v>225</v>
      </c>
      <c r="K693" s="17">
        <v>0</v>
      </c>
    </row>
    <row r="694" spans="4:11" x14ac:dyDescent="0.2">
      <c r="D694" s="102"/>
      <c r="E694" s="5" t="s">
        <v>33</v>
      </c>
      <c r="F694" s="6"/>
      <c r="G694" s="7">
        <v>672</v>
      </c>
      <c r="H694" s="10">
        <v>107</v>
      </c>
      <c r="I694" s="1">
        <v>398</v>
      </c>
      <c r="J694" s="1">
        <v>166</v>
      </c>
      <c r="K694" s="17">
        <v>1</v>
      </c>
    </row>
    <row r="695" spans="4:11" x14ac:dyDescent="0.2">
      <c r="D695" s="102"/>
      <c r="E695" s="5" t="s">
        <v>34</v>
      </c>
      <c r="F695" s="6"/>
      <c r="G695" s="7">
        <v>462</v>
      </c>
      <c r="H695" s="10">
        <v>56</v>
      </c>
      <c r="I695" s="1">
        <v>265</v>
      </c>
      <c r="J695" s="1">
        <v>140</v>
      </c>
      <c r="K695" s="17">
        <v>1</v>
      </c>
    </row>
    <row r="696" spans="4:11" x14ac:dyDescent="0.2">
      <c r="D696" s="102"/>
      <c r="E696" s="5" t="s">
        <v>35</v>
      </c>
      <c r="F696" s="6"/>
      <c r="G696" s="7">
        <v>406</v>
      </c>
      <c r="H696" s="10">
        <v>57</v>
      </c>
      <c r="I696" s="1">
        <v>251</v>
      </c>
      <c r="J696" s="1">
        <v>95</v>
      </c>
      <c r="K696" s="17">
        <v>3</v>
      </c>
    </row>
    <row r="697" spans="4:11" x14ac:dyDescent="0.2">
      <c r="D697" s="102"/>
      <c r="E697" s="5" t="s">
        <v>36</v>
      </c>
      <c r="F697" s="6"/>
      <c r="G697" s="7">
        <v>210</v>
      </c>
      <c r="H697" s="10">
        <v>36</v>
      </c>
      <c r="I697" s="1">
        <v>91</v>
      </c>
      <c r="J697" s="1">
        <v>78</v>
      </c>
      <c r="K697" s="17">
        <v>5</v>
      </c>
    </row>
    <row r="698" spans="4:11" x14ac:dyDescent="0.2">
      <c r="D698" s="102"/>
      <c r="E698" s="5" t="s">
        <v>37</v>
      </c>
      <c r="F698" s="6"/>
      <c r="G698" s="7">
        <v>714</v>
      </c>
      <c r="H698" s="10">
        <v>70</v>
      </c>
      <c r="I698" s="1">
        <v>402</v>
      </c>
      <c r="J698" s="1">
        <v>242</v>
      </c>
      <c r="K698" s="17">
        <v>0</v>
      </c>
    </row>
    <row r="699" spans="4:11" x14ac:dyDescent="0.2">
      <c r="D699" s="102"/>
      <c r="E699" s="5" t="s">
        <v>38</v>
      </c>
      <c r="F699" s="6"/>
      <c r="G699" s="7">
        <v>70</v>
      </c>
      <c r="H699" s="10">
        <v>8</v>
      </c>
      <c r="I699" s="1">
        <v>39</v>
      </c>
      <c r="J699" s="1">
        <v>22</v>
      </c>
      <c r="K699" s="17">
        <v>1</v>
      </c>
    </row>
    <row r="700" spans="4:11" x14ac:dyDescent="0.2">
      <c r="D700" s="101" t="s">
        <v>39</v>
      </c>
      <c r="E700" s="26" t="s">
        <v>40</v>
      </c>
      <c r="F700" s="25"/>
      <c r="G700" s="28">
        <v>2044</v>
      </c>
      <c r="H700" s="30">
        <v>378</v>
      </c>
      <c r="I700" s="3">
        <v>1180</v>
      </c>
      <c r="J700" s="3">
        <v>481</v>
      </c>
      <c r="K700" s="32">
        <v>5</v>
      </c>
    </row>
    <row r="701" spans="4:11" x14ac:dyDescent="0.2">
      <c r="D701" s="102"/>
      <c r="E701" s="5" t="s">
        <v>41</v>
      </c>
      <c r="F701" s="6"/>
      <c r="G701" s="7">
        <v>2156</v>
      </c>
      <c r="H701" s="10">
        <v>337</v>
      </c>
      <c r="I701" s="1">
        <v>1256</v>
      </c>
      <c r="J701" s="1">
        <v>553</v>
      </c>
      <c r="K701" s="17">
        <v>10</v>
      </c>
    </row>
    <row r="702" spans="4:11" x14ac:dyDescent="0.2">
      <c r="D702" s="102"/>
      <c r="E702" s="5" t="s">
        <v>42</v>
      </c>
      <c r="F702" s="6"/>
      <c r="G702" s="7">
        <v>1680</v>
      </c>
      <c r="H702" s="10">
        <v>223</v>
      </c>
      <c r="I702" s="1">
        <v>979</v>
      </c>
      <c r="J702" s="1">
        <v>466</v>
      </c>
      <c r="K702" s="17">
        <v>12</v>
      </c>
    </row>
    <row r="703" spans="4:11" x14ac:dyDescent="0.2">
      <c r="D703" s="102"/>
      <c r="E703" s="5" t="s">
        <v>43</v>
      </c>
      <c r="F703" s="6"/>
      <c r="G703" s="7">
        <v>518</v>
      </c>
      <c r="H703" s="10">
        <v>55</v>
      </c>
      <c r="I703" s="1">
        <v>275</v>
      </c>
      <c r="J703" s="1">
        <v>180</v>
      </c>
      <c r="K703" s="17">
        <v>8</v>
      </c>
    </row>
    <row r="704" spans="4:11" x14ac:dyDescent="0.2">
      <c r="D704" s="103"/>
      <c r="E704" s="50" t="s">
        <v>44</v>
      </c>
      <c r="F704" s="53"/>
      <c r="G704" s="49">
        <v>602</v>
      </c>
      <c r="H704" s="62">
        <v>94</v>
      </c>
      <c r="I704" s="22">
        <v>313</v>
      </c>
      <c r="J704" s="22">
        <v>188</v>
      </c>
      <c r="K704" s="68">
        <v>7</v>
      </c>
    </row>
    <row r="706" spans="2:11" x14ac:dyDescent="0.2">
      <c r="B706" s="34" t="str">
        <f xml:space="preserve"> HYPERLINK("#'目次'!B34", "[28]")</f>
        <v>[28]</v>
      </c>
      <c r="C706" s="27" t="s">
        <v>263</v>
      </c>
    </row>
    <row r="709" spans="2:11" x14ac:dyDescent="0.2">
      <c r="C709" s="27" t="s">
        <v>13</v>
      </c>
    </row>
    <row r="710" spans="2:11" ht="36" x14ac:dyDescent="0.2">
      <c r="D710" s="97"/>
      <c r="E710" s="98"/>
      <c r="F710" s="98"/>
      <c r="G710" s="38" t="s">
        <v>14</v>
      </c>
      <c r="H710" s="36" t="s">
        <v>249</v>
      </c>
      <c r="I710" s="4" t="s">
        <v>250</v>
      </c>
      <c r="J710" s="4" t="s">
        <v>251</v>
      </c>
      <c r="K710" s="35" t="s">
        <v>24</v>
      </c>
    </row>
    <row r="711" spans="2:11" x14ac:dyDescent="0.2">
      <c r="D711" s="99"/>
      <c r="E711" s="100"/>
      <c r="F711" s="100"/>
      <c r="G711" s="40"/>
      <c r="H711" s="42"/>
      <c r="I711" s="8"/>
      <c r="J711" s="8"/>
      <c r="K711" s="39"/>
    </row>
    <row r="712" spans="2:11" x14ac:dyDescent="0.2">
      <c r="D712" s="48"/>
      <c r="E712" s="47" t="s">
        <v>14</v>
      </c>
      <c r="F712" s="51"/>
      <c r="G712" s="37">
        <v>7000</v>
      </c>
      <c r="H712" s="16">
        <v>75</v>
      </c>
      <c r="I712" s="16">
        <v>635</v>
      </c>
      <c r="J712" s="16">
        <v>6214</v>
      </c>
      <c r="K712" s="57">
        <v>76</v>
      </c>
    </row>
    <row r="713" spans="2:11" x14ac:dyDescent="0.2">
      <c r="D713" s="101" t="s">
        <v>25</v>
      </c>
      <c r="E713" s="26" t="s">
        <v>26</v>
      </c>
      <c r="F713" s="25"/>
      <c r="G713" s="28">
        <v>308</v>
      </c>
      <c r="H713" s="30">
        <v>2</v>
      </c>
      <c r="I713" s="3">
        <v>18</v>
      </c>
      <c r="J713" s="3">
        <v>286</v>
      </c>
      <c r="K713" s="32">
        <v>2</v>
      </c>
    </row>
    <row r="714" spans="2:11" x14ac:dyDescent="0.2">
      <c r="D714" s="102"/>
      <c r="E714" s="5" t="s">
        <v>27</v>
      </c>
      <c r="F714" s="6"/>
      <c r="G714" s="7">
        <v>504</v>
      </c>
      <c r="H714" s="10">
        <v>9</v>
      </c>
      <c r="I714" s="1">
        <v>51</v>
      </c>
      <c r="J714" s="1">
        <v>431</v>
      </c>
      <c r="K714" s="17">
        <v>13</v>
      </c>
    </row>
    <row r="715" spans="2:11" x14ac:dyDescent="0.2">
      <c r="D715" s="102"/>
      <c r="E715" s="5" t="s">
        <v>28</v>
      </c>
      <c r="F715" s="6"/>
      <c r="G715" s="7">
        <v>1554</v>
      </c>
      <c r="H715" s="10">
        <v>23</v>
      </c>
      <c r="I715" s="1">
        <v>154</v>
      </c>
      <c r="J715" s="1">
        <v>1352</v>
      </c>
      <c r="K715" s="17">
        <v>25</v>
      </c>
    </row>
    <row r="716" spans="2:11" x14ac:dyDescent="0.2">
      <c r="D716" s="102"/>
      <c r="E716" s="5" t="s">
        <v>29</v>
      </c>
      <c r="F716" s="6"/>
      <c r="G716" s="7">
        <v>840</v>
      </c>
      <c r="H716" s="10">
        <v>6</v>
      </c>
      <c r="I716" s="1">
        <v>92</v>
      </c>
      <c r="J716" s="1">
        <v>738</v>
      </c>
      <c r="K716" s="17">
        <v>4</v>
      </c>
    </row>
    <row r="717" spans="2:11" x14ac:dyDescent="0.2">
      <c r="D717" s="102"/>
      <c r="E717" s="5" t="s">
        <v>30</v>
      </c>
      <c r="F717" s="6"/>
      <c r="G717" s="7">
        <v>280</v>
      </c>
      <c r="H717" s="10">
        <v>3</v>
      </c>
      <c r="I717" s="1">
        <v>30</v>
      </c>
      <c r="J717" s="1">
        <v>241</v>
      </c>
      <c r="K717" s="17">
        <v>6</v>
      </c>
    </row>
    <row r="718" spans="2:11" x14ac:dyDescent="0.2">
      <c r="D718" s="102"/>
      <c r="E718" s="5" t="s">
        <v>31</v>
      </c>
      <c r="F718" s="6"/>
      <c r="G718" s="7">
        <v>154</v>
      </c>
      <c r="H718" s="10">
        <v>2</v>
      </c>
      <c r="I718" s="1">
        <v>13</v>
      </c>
      <c r="J718" s="1">
        <v>136</v>
      </c>
      <c r="K718" s="17">
        <v>3</v>
      </c>
    </row>
    <row r="719" spans="2:11" x14ac:dyDescent="0.2">
      <c r="D719" s="102"/>
      <c r="E719" s="5" t="s">
        <v>32</v>
      </c>
      <c r="F719" s="6"/>
      <c r="G719" s="7">
        <v>826</v>
      </c>
      <c r="H719" s="10">
        <v>3</v>
      </c>
      <c r="I719" s="1">
        <v>73</v>
      </c>
      <c r="J719" s="1">
        <v>749</v>
      </c>
      <c r="K719" s="17">
        <v>1</v>
      </c>
    </row>
    <row r="720" spans="2:11" x14ac:dyDescent="0.2">
      <c r="D720" s="102"/>
      <c r="E720" s="5" t="s">
        <v>33</v>
      </c>
      <c r="F720" s="6"/>
      <c r="G720" s="7">
        <v>672</v>
      </c>
      <c r="H720" s="10">
        <v>7</v>
      </c>
      <c r="I720" s="1">
        <v>51</v>
      </c>
      <c r="J720" s="1">
        <v>611</v>
      </c>
      <c r="K720" s="17">
        <v>3</v>
      </c>
    </row>
    <row r="721" spans="2:11" x14ac:dyDescent="0.2">
      <c r="D721" s="102"/>
      <c r="E721" s="5" t="s">
        <v>34</v>
      </c>
      <c r="F721" s="6"/>
      <c r="G721" s="7">
        <v>462</v>
      </c>
      <c r="H721" s="10">
        <v>5</v>
      </c>
      <c r="I721" s="1">
        <v>43</v>
      </c>
      <c r="J721" s="1">
        <v>410</v>
      </c>
      <c r="K721" s="17">
        <v>4</v>
      </c>
    </row>
    <row r="722" spans="2:11" x14ac:dyDescent="0.2">
      <c r="D722" s="102"/>
      <c r="E722" s="5" t="s">
        <v>35</v>
      </c>
      <c r="F722" s="6"/>
      <c r="G722" s="7">
        <v>406</v>
      </c>
      <c r="H722" s="10">
        <v>2</v>
      </c>
      <c r="I722" s="1">
        <v>32</v>
      </c>
      <c r="J722" s="1">
        <v>367</v>
      </c>
      <c r="K722" s="17">
        <v>5</v>
      </c>
    </row>
    <row r="723" spans="2:11" x14ac:dyDescent="0.2">
      <c r="D723" s="102"/>
      <c r="E723" s="5" t="s">
        <v>36</v>
      </c>
      <c r="F723" s="6"/>
      <c r="G723" s="7">
        <v>210</v>
      </c>
      <c r="H723" s="10">
        <v>6</v>
      </c>
      <c r="I723" s="1">
        <v>9</v>
      </c>
      <c r="J723" s="1">
        <v>189</v>
      </c>
      <c r="K723" s="17">
        <v>6</v>
      </c>
    </row>
    <row r="724" spans="2:11" x14ac:dyDescent="0.2">
      <c r="D724" s="102"/>
      <c r="E724" s="5" t="s">
        <v>37</v>
      </c>
      <c r="F724" s="6"/>
      <c r="G724" s="7">
        <v>714</v>
      </c>
      <c r="H724" s="10">
        <v>5</v>
      </c>
      <c r="I724" s="1">
        <v>65</v>
      </c>
      <c r="J724" s="1">
        <v>641</v>
      </c>
      <c r="K724" s="17">
        <v>3</v>
      </c>
    </row>
    <row r="725" spans="2:11" x14ac:dyDescent="0.2">
      <c r="D725" s="102"/>
      <c r="E725" s="5" t="s">
        <v>38</v>
      </c>
      <c r="F725" s="6"/>
      <c r="G725" s="7">
        <v>70</v>
      </c>
      <c r="H725" s="10">
        <v>2</v>
      </c>
      <c r="I725" s="1">
        <v>4</v>
      </c>
      <c r="J725" s="1">
        <v>63</v>
      </c>
      <c r="K725" s="17">
        <v>1</v>
      </c>
    </row>
    <row r="726" spans="2:11" x14ac:dyDescent="0.2">
      <c r="D726" s="101" t="s">
        <v>39</v>
      </c>
      <c r="E726" s="26" t="s">
        <v>40</v>
      </c>
      <c r="F726" s="25"/>
      <c r="G726" s="28">
        <v>2044</v>
      </c>
      <c r="H726" s="30">
        <v>16</v>
      </c>
      <c r="I726" s="3">
        <v>201</v>
      </c>
      <c r="J726" s="3">
        <v>1815</v>
      </c>
      <c r="K726" s="32">
        <v>12</v>
      </c>
    </row>
    <row r="727" spans="2:11" x14ac:dyDescent="0.2">
      <c r="D727" s="102"/>
      <c r="E727" s="5" t="s">
        <v>41</v>
      </c>
      <c r="F727" s="6"/>
      <c r="G727" s="7">
        <v>2156</v>
      </c>
      <c r="H727" s="10">
        <v>27</v>
      </c>
      <c r="I727" s="1">
        <v>202</v>
      </c>
      <c r="J727" s="1">
        <v>1906</v>
      </c>
      <c r="K727" s="17">
        <v>21</v>
      </c>
    </row>
    <row r="728" spans="2:11" x14ac:dyDescent="0.2">
      <c r="D728" s="102"/>
      <c r="E728" s="5" t="s">
        <v>42</v>
      </c>
      <c r="F728" s="6"/>
      <c r="G728" s="7">
        <v>1680</v>
      </c>
      <c r="H728" s="10">
        <v>17</v>
      </c>
      <c r="I728" s="1">
        <v>148</v>
      </c>
      <c r="J728" s="1">
        <v>1495</v>
      </c>
      <c r="K728" s="17">
        <v>20</v>
      </c>
    </row>
    <row r="729" spans="2:11" x14ac:dyDescent="0.2">
      <c r="D729" s="102"/>
      <c r="E729" s="5" t="s">
        <v>43</v>
      </c>
      <c r="F729" s="6"/>
      <c r="G729" s="7">
        <v>518</v>
      </c>
      <c r="H729" s="10">
        <v>1</v>
      </c>
      <c r="I729" s="1">
        <v>38</v>
      </c>
      <c r="J729" s="1">
        <v>468</v>
      </c>
      <c r="K729" s="17">
        <v>11</v>
      </c>
    </row>
    <row r="730" spans="2:11" x14ac:dyDescent="0.2">
      <c r="D730" s="103"/>
      <c r="E730" s="50" t="s">
        <v>44</v>
      </c>
      <c r="F730" s="53"/>
      <c r="G730" s="49">
        <v>602</v>
      </c>
      <c r="H730" s="62">
        <v>14</v>
      </c>
      <c r="I730" s="22">
        <v>46</v>
      </c>
      <c r="J730" s="22">
        <v>530</v>
      </c>
      <c r="K730" s="68">
        <v>12</v>
      </c>
    </row>
    <row r="732" spans="2:11" x14ac:dyDescent="0.2">
      <c r="B732" s="34" t="str">
        <f xml:space="preserve"> HYPERLINK("#'目次'!B35", "[29]")</f>
        <v>[29]</v>
      </c>
      <c r="C732" s="27" t="s">
        <v>266</v>
      </c>
    </row>
    <row r="735" spans="2:11" x14ac:dyDescent="0.2">
      <c r="C735" s="27" t="s">
        <v>13</v>
      </c>
    </row>
    <row r="736" spans="2:11" ht="24" x14ac:dyDescent="0.2">
      <c r="D736" s="97"/>
      <c r="E736" s="98"/>
      <c r="F736" s="98"/>
      <c r="G736" s="38" t="s">
        <v>14</v>
      </c>
      <c r="H736" s="36" t="s">
        <v>267</v>
      </c>
      <c r="I736" s="4" t="s">
        <v>268</v>
      </c>
      <c r="J736" s="35" t="s">
        <v>24</v>
      </c>
    </row>
    <row r="737" spans="4:10" x14ac:dyDescent="0.2">
      <c r="D737" s="99"/>
      <c r="E737" s="100"/>
      <c r="F737" s="100"/>
      <c r="G737" s="40"/>
      <c r="H737" s="42"/>
      <c r="I737" s="8"/>
      <c r="J737" s="39"/>
    </row>
    <row r="738" spans="4:10" x14ac:dyDescent="0.2">
      <c r="D738" s="48"/>
      <c r="E738" s="47" t="s">
        <v>14</v>
      </c>
      <c r="F738" s="51"/>
      <c r="G738" s="37">
        <v>7000</v>
      </c>
      <c r="H738" s="16">
        <v>228</v>
      </c>
      <c r="I738" s="16">
        <v>6738</v>
      </c>
      <c r="J738" s="57">
        <v>34</v>
      </c>
    </row>
    <row r="739" spans="4:10" x14ac:dyDescent="0.2">
      <c r="D739" s="101" t="s">
        <v>25</v>
      </c>
      <c r="E739" s="26" t="s">
        <v>26</v>
      </c>
      <c r="F739" s="25"/>
      <c r="G739" s="28">
        <v>308</v>
      </c>
      <c r="H739" s="30">
        <v>6</v>
      </c>
      <c r="I739" s="3">
        <v>300</v>
      </c>
      <c r="J739" s="32">
        <v>2</v>
      </c>
    </row>
    <row r="740" spans="4:10" x14ac:dyDescent="0.2">
      <c r="D740" s="102"/>
      <c r="E740" s="5" t="s">
        <v>27</v>
      </c>
      <c r="F740" s="6"/>
      <c r="G740" s="7">
        <v>504</v>
      </c>
      <c r="H740" s="10">
        <v>18</v>
      </c>
      <c r="I740" s="1">
        <v>484</v>
      </c>
      <c r="J740" s="17">
        <v>2</v>
      </c>
    </row>
    <row r="741" spans="4:10" x14ac:dyDescent="0.2">
      <c r="D741" s="102"/>
      <c r="E741" s="5" t="s">
        <v>28</v>
      </c>
      <c r="F741" s="6"/>
      <c r="G741" s="7">
        <v>1554</v>
      </c>
      <c r="H741" s="10">
        <v>48</v>
      </c>
      <c r="I741" s="1">
        <v>1496</v>
      </c>
      <c r="J741" s="17">
        <v>10</v>
      </c>
    </row>
    <row r="742" spans="4:10" x14ac:dyDescent="0.2">
      <c r="D742" s="102"/>
      <c r="E742" s="5" t="s">
        <v>29</v>
      </c>
      <c r="F742" s="6"/>
      <c r="G742" s="7">
        <v>840</v>
      </c>
      <c r="H742" s="10">
        <v>30</v>
      </c>
      <c r="I742" s="1">
        <v>805</v>
      </c>
      <c r="J742" s="17">
        <v>5</v>
      </c>
    </row>
    <row r="743" spans="4:10" x14ac:dyDescent="0.2">
      <c r="D743" s="102"/>
      <c r="E743" s="5" t="s">
        <v>30</v>
      </c>
      <c r="F743" s="6"/>
      <c r="G743" s="7">
        <v>280</v>
      </c>
      <c r="H743" s="10">
        <v>10</v>
      </c>
      <c r="I743" s="1">
        <v>270</v>
      </c>
      <c r="J743" s="17">
        <v>0</v>
      </c>
    </row>
    <row r="744" spans="4:10" x14ac:dyDescent="0.2">
      <c r="D744" s="102"/>
      <c r="E744" s="5" t="s">
        <v>31</v>
      </c>
      <c r="F744" s="6"/>
      <c r="G744" s="7">
        <v>154</v>
      </c>
      <c r="H744" s="10">
        <v>5</v>
      </c>
      <c r="I744" s="1">
        <v>149</v>
      </c>
      <c r="J744" s="17">
        <v>0</v>
      </c>
    </row>
    <row r="745" spans="4:10" x14ac:dyDescent="0.2">
      <c r="D745" s="102"/>
      <c r="E745" s="5" t="s">
        <v>32</v>
      </c>
      <c r="F745" s="6"/>
      <c r="G745" s="7">
        <v>826</v>
      </c>
      <c r="H745" s="10">
        <v>20</v>
      </c>
      <c r="I745" s="1">
        <v>804</v>
      </c>
      <c r="J745" s="17">
        <v>2</v>
      </c>
    </row>
    <row r="746" spans="4:10" x14ac:dyDescent="0.2">
      <c r="D746" s="102"/>
      <c r="E746" s="5" t="s">
        <v>33</v>
      </c>
      <c r="F746" s="6"/>
      <c r="G746" s="7">
        <v>672</v>
      </c>
      <c r="H746" s="10">
        <v>26</v>
      </c>
      <c r="I746" s="1">
        <v>644</v>
      </c>
      <c r="J746" s="17">
        <v>2</v>
      </c>
    </row>
    <row r="747" spans="4:10" x14ac:dyDescent="0.2">
      <c r="D747" s="102"/>
      <c r="E747" s="5" t="s">
        <v>34</v>
      </c>
      <c r="F747" s="6"/>
      <c r="G747" s="7">
        <v>462</v>
      </c>
      <c r="H747" s="10">
        <v>23</v>
      </c>
      <c r="I747" s="1">
        <v>437</v>
      </c>
      <c r="J747" s="17">
        <v>2</v>
      </c>
    </row>
    <row r="748" spans="4:10" x14ac:dyDescent="0.2">
      <c r="D748" s="102"/>
      <c r="E748" s="5" t="s">
        <v>35</v>
      </c>
      <c r="F748" s="6"/>
      <c r="G748" s="7">
        <v>406</v>
      </c>
      <c r="H748" s="10">
        <v>12</v>
      </c>
      <c r="I748" s="1">
        <v>393</v>
      </c>
      <c r="J748" s="17">
        <v>1</v>
      </c>
    </row>
    <row r="749" spans="4:10" x14ac:dyDescent="0.2">
      <c r="D749" s="102"/>
      <c r="E749" s="5" t="s">
        <v>36</v>
      </c>
      <c r="F749" s="6"/>
      <c r="G749" s="7">
        <v>210</v>
      </c>
      <c r="H749" s="10">
        <v>2</v>
      </c>
      <c r="I749" s="1">
        <v>203</v>
      </c>
      <c r="J749" s="17">
        <v>5</v>
      </c>
    </row>
    <row r="750" spans="4:10" x14ac:dyDescent="0.2">
      <c r="D750" s="102"/>
      <c r="E750" s="5" t="s">
        <v>37</v>
      </c>
      <c r="F750" s="6"/>
      <c r="G750" s="7">
        <v>714</v>
      </c>
      <c r="H750" s="10">
        <v>22</v>
      </c>
      <c r="I750" s="1">
        <v>689</v>
      </c>
      <c r="J750" s="17">
        <v>3</v>
      </c>
    </row>
    <row r="751" spans="4:10" x14ac:dyDescent="0.2">
      <c r="D751" s="102"/>
      <c r="E751" s="5" t="s">
        <v>38</v>
      </c>
      <c r="F751" s="6"/>
      <c r="G751" s="7">
        <v>70</v>
      </c>
      <c r="H751" s="10">
        <v>6</v>
      </c>
      <c r="I751" s="1">
        <v>64</v>
      </c>
      <c r="J751" s="17">
        <v>0</v>
      </c>
    </row>
    <row r="752" spans="4:10" x14ac:dyDescent="0.2">
      <c r="D752" s="101" t="s">
        <v>39</v>
      </c>
      <c r="E752" s="26" t="s">
        <v>40</v>
      </c>
      <c r="F752" s="25"/>
      <c r="G752" s="28">
        <v>2044</v>
      </c>
      <c r="H752" s="30">
        <v>65</v>
      </c>
      <c r="I752" s="3">
        <v>1972</v>
      </c>
      <c r="J752" s="32">
        <v>7</v>
      </c>
    </row>
    <row r="753" spans="2:15" x14ac:dyDescent="0.2">
      <c r="D753" s="102"/>
      <c r="E753" s="5" t="s">
        <v>41</v>
      </c>
      <c r="F753" s="6"/>
      <c r="G753" s="7">
        <v>2156</v>
      </c>
      <c r="H753" s="10">
        <v>63</v>
      </c>
      <c r="I753" s="1">
        <v>2079</v>
      </c>
      <c r="J753" s="17">
        <v>14</v>
      </c>
    </row>
    <row r="754" spans="2:15" x14ac:dyDescent="0.2">
      <c r="D754" s="102"/>
      <c r="E754" s="5" t="s">
        <v>42</v>
      </c>
      <c r="F754" s="6"/>
      <c r="G754" s="7">
        <v>1680</v>
      </c>
      <c r="H754" s="10">
        <v>56</v>
      </c>
      <c r="I754" s="1">
        <v>1616</v>
      </c>
      <c r="J754" s="17">
        <v>8</v>
      </c>
    </row>
    <row r="755" spans="2:15" x14ac:dyDescent="0.2">
      <c r="D755" s="102"/>
      <c r="E755" s="5" t="s">
        <v>43</v>
      </c>
      <c r="F755" s="6"/>
      <c r="G755" s="7">
        <v>518</v>
      </c>
      <c r="H755" s="10">
        <v>18</v>
      </c>
      <c r="I755" s="1">
        <v>497</v>
      </c>
      <c r="J755" s="17">
        <v>3</v>
      </c>
    </row>
    <row r="756" spans="2:15" x14ac:dyDescent="0.2">
      <c r="D756" s="103"/>
      <c r="E756" s="50" t="s">
        <v>44</v>
      </c>
      <c r="F756" s="53"/>
      <c r="G756" s="49">
        <v>602</v>
      </c>
      <c r="H756" s="62">
        <v>26</v>
      </c>
      <c r="I756" s="22">
        <v>574</v>
      </c>
      <c r="J756" s="68">
        <v>2</v>
      </c>
    </row>
    <row r="758" spans="2:15" x14ac:dyDescent="0.2">
      <c r="B758" s="34" t="str">
        <f xml:space="preserve"> HYPERLINK("#'目次'!B36", "[30]")</f>
        <v>[30]</v>
      </c>
      <c r="C758" s="27" t="s">
        <v>271</v>
      </c>
    </row>
    <row r="761" spans="2:15" x14ac:dyDescent="0.2">
      <c r="C761" s="27" t="s">
        <v>13</v>
      </c>
    </row>
    <row r="762" spans="2:15" ht="36" x14ac:dyDescent="0.2">
      <c r="D762" s="97"/>
      <c r="E762" s="98"/>
      <c r="F762" s="98"/>
      <c r="G762" s="38" t="s">
        <v>14</v>
      </c>
      <c r="H762" s="36" t="s">
        <v>272</v>
      </c>
      <c r="I762" s="4" t="s">
        <v>273</v>
      </c>
      <c r="J762" s="4" t="s">
        <v>274</v>
      </c>
      <c r="K762" s="4" t="s">
        <v>275</v>
      </c>
      <c r="L762" s="4" t="s">
        <v>276</v>
      </c>
      <c r="M762" s="4" t="s">
        <v>277</v>
      </c>
      <c r="N762" s="4" t="s">
        <v>251</v>
      </c>
      <c r="O762" s="35" t="s">
        <v>24</v>
      </c>
    </row>
    <row r="763" spans="2:15" x14ac:dyDescent="0.2">
      <c r="D763" s="99"/>
      <c r="E763" s="100"/>
      <c r="F763" s="100"/>
      <c r="G763" s="40"/>
      <c r="H763" s="42"/>
      <c r="I763" s="8"/>
      <c r="J763" s="8"/>
      <c r="K763" s="8"/>
      <c r="L763" s="8"/>
      <c r="M763" s="8"/>
      <c r="N763" s="8"/>
      <c r="O763" s="39"/>
    </row>
    <row r="764" spans="2:15" x14ac:dyDescent="0.2">
      <c r="D764" s="48"/>
      <c r="E764" s="47" t="s">
        <v>14</v>
      </c>
      <c r="F764" s="51"/>
      <c r="G764" s="37">
        <v>7000</v>
      </c>
      <c r="H764" s="16">
        <v>528</v>
      </c>
      <c r="I764" s="16">
        <v>200</v>
      </c>
      <c r="J764" s="16">
        <v>159</v>
      </c>
      <c r="K764" s="16">
        <v>340</v>
      </c>
      <c r="L764" s="16">
        <v>694</v>
      </c>
      <c r="M764" s="16">
        <v>2114</v>
      </c>
      <c r="N764" s="16">
        <v>2937</v>
      </c>
      <c r="O764" s="57">
        <v>28</v>
      </c>
    </row>
    <row r="765" spans="2:15" x14ac:dyDescent="0.2">
      <c r="D765" s="101" t="s">
        <v>25</v>
      </c>
      <c r="E765" s="26" t="s">
        <v>26</v>
      </c>
      <c r="F765" s="25"/>
      <c r="G765" s="28">
        <v>308</v>
      </c>
      <c r="H765" s="30">
        <v>11</v>
      </c>
      <c r="I765" s="3">
        <v>4</v>
      </c>
      <c r="J765" s="3">
        <v>7</v>
      </c>
      <c r="K765" s="3">
        <v>8</v>
      </c>
      <c r="L765" s="3">
        <v>31</v>
      </c>
      <c r="M765" s="3">
        <v>79</v>
      </c>
      <c r="N765" s="3">
        <v>167</v>
      </c>
      <c r="O765" s="32">
        <v>1</v>
      </c>
    </row>
    <row r="766" spans="2:15" x14ac:dyDescent="0.2">
      <c r="D766" s="102"/>
      <c r="E766" s="5" t="s">
        <v>27</v>
      </c>
      <c r="F766" s="6"/>
      <c r="G766" s="7">
        <v>504</v>
      </c>
      <c r="H766" s="10">
        <v>21</v>
      </c>
      <c r="I766" s="1">
        <v>7</v>
      </c>
      <c r="J766" s="1">
        <v>7</v>
      </c>
      <c r="K766" s="1">
        <v>26</v>
      </c>
      <c r="L766" s="1">
        <v>45</v>
      </c>
      <c r="M766" s="1">
        <v>142</v>
      </c>
      <c r="N766" s="1">
        <v>253</v>
      </c>
      <c r="O766" s="17">
        <v>3</v>
      </c>
    </row>
    <row r="767" spans="2:15" x14ac:dyDescent="0.2">
      <c r="D767" s="102"/>
      <c r="E767" s="5" t="s">
        <v>28</v>
      </c>
      <c r="F767" s="6"/>
      <c r="G767" s="7">
        <v>1554</v>
      </c>
      <c r="H767" s="10">
        <v>151</v>
      </c>
      <c r="I767" s="1">
        <v>58</v>
      </c>
      <c r="J767" s="1">
        <v>33</v>
      </c>
      <c r="K767" s="1">
        <v>79</v>
      </c>
      <c r="L767" s="1">
        <v>173</v>
      </c>
      <c r="M767" s="1">
        <v>489</v>
      </c>
      <c r="N767" s="1">
        <v>562</v>
      </c>
      <c r="O767" s="17">
        <v>9</v>
      </c>
    </row>
    <row r="768" spans="2:15" x14ac:dyDescent="0.2">
      <c r="D768" s="102"/>
      <c r="E768" s="5" t="s">
        <v>29</v>
      </c>
      <c r="F768" s="6"/>
      <c r="G768" s="7">
        <v>840</v>
      </c>
      <c r="H768" s="10">
        <v>62</v>
      </c>
      <c r="I768" s="1">
        <v>31</v>
      </c>
      <c r="J768" s="1">
        <v>30</v>
      </c>
      <c r="K768" s="1">
        <v>53</v>
      </c>
      <c r="L768" s="1">
        <v>119</v>
      </c>
      <c r="M768" s="1">
        <v>257</v>
      </c>
      <c r="N768" s="1">
        <v>286</v>
      </c>
      <c r="O768" s="17">
        <v>2</v>
      </c>
    </row>
    <row r="769" spans="2:15" x14ac:dyDescent="0.2">
      <c r="D769" s="102"/>
      <c r="E769" s="5" t="s">
        <v>30</v>
      </c>
      <c r="F769" s="6"/>
      <c r="G769" s="7">
        <v>280</v>
      </c>
      <c r="H769" s="10">
        <v>18</v>
      </c>
      <c r="I769" s="1">
        <v>3</v>
      </c>
      <c r="J769" s="1">
        <v>3</v>
      </c>
      <c r="K769" s="1">
        <v>12</v>
      </c>
      <c r="L769" s="1">
        <v>29</v>
      </c>
      <c r="M769" s="1">
        <v>88</v>
      </c>
      <c r="N769" s="1">
        <v>126</v>
      </c>
      <c r="O769" s="17">
        <v>1</v>
      </c>
    </row>
    <row r="770" spans="2:15" x14ac:dyDescent="0.2">
      <c r="D770" s="102"/>
      <c r="E770" s="5" t="s">
        <v>31</v>
      </c>
      <c r="F770" s="6"/>
      <c r="G770" s="7">
        <v>154</v>
      </c>
      <c r="H770" s="10">
        <v>19</v>
      </c>
      <c r="I770" s="1">
        <v>4</v>
      </c>
      <c r="J770" s="1">
        <v>0</v>
      </c>
      <c r="K770" s="1">
        <v>9</v>
      </c>
      <c r="L770" s="1">
        <v>10</v>
      </c>
      <c r="M770" s="1">
        <v>39</v>
      </c>
      <c r="N770" s="1">
        <v>73</v>
      </c>
      <c r="O770" s="17">
        <v>0</v>
      </c>
    </row>
    <row r="771" spans="2:15" x14ac:dyDescent="0.2">
      <c r="D771" s="102"/>
      <c r="E771" s="5" t="s">
        <v>32</v>
      </c>
      <c r="F771" s="6"/>
      <c r="G771" s="7">
        <v>826</v>
      </c>
      <c r="H771" s="10">
        <v>66</v>
      </c>
      <c r="I771" s="1">
        <v>20</v>
      </c>
      <c r="J771" s="1">
        <v>15</v>
      </c>
      <c r="K771" s="1">
        <v>28</v>
      </c>
      <c r="L771" s="1">
        <v>84</v>
      </c>
      <c r="M771" s="1">
        <v>275</v>
      </c>
      <c r="N771" s="1">
        <v>336</v>
      </c>
      <c r="O771" s="17">
        <v>2</v>
      </c>
    </row>
    <row r="772" spans="2:15" x14ac:dyDescent="0.2">
      <c r="D772" s="102"/>
      <c r="E772" s="5" t="s">
        <v>33</v>
      </c>
      <c r="F772" s="6"/>
      <c r="G772" s="7">
        <v>672</v>
      </c>
      <c r="H772" s="10">
        <v>58</v>
      </c>
      <c r="I772" s="1">
        <v>15</v>
      </c>
      <c r="J772" s="1">
        <v>20</v>
      </c>
      <c r="K772" s="1">
        <v>28</v>
      </c>
      <c r="L772" s="1">
        <v>61</v>
      </c>
      <c r="M772" s="1">
        <v>208</v>
      </c>
      <c r="N772" s="1">
        <v>281</v>
      </c>
      <c r="O772" s="17">
        <v>1</v>
      </c>
    </row>
    <row r="773" spans="2:15" x14ac:dyDescent="0.2">
      <c r="D773" s="102"/>
      <c r="E773" s="5" t="s">
        <v>34</v>
      </c>
      <c r="F773" s="6"/>
      <c r="G773" s="7">
        <v>462</v>
      </c>
      <c r="H773" s="10">
        <v>35</v>
      </c>
      <c r="I773" s="1">
        <v>14</v>
      </c>
      <c r="J773" s="1">
        <v>17</v>
      </c>
      <c r="K773" s="1">
        <v>31</v>
      </c>
      <c r="L773" s="1">
        <v>44</v>
      </c>
      <c r="M773" s="1">
        <v>146</v>
      </c>
      <c r="N773" s="1">
        <v>174</v>
      </c>
      <c r="O773" s="17">
        <v>1</v>
      </c>
    </row>
    <row r="774" spans="2:15" x14ac:dyDescent="0.2">
      <c r="D774" s="102"/>
      <c r="E774" s="5" t="s">
        <v>35</v>
      </c>
      <c r="F774" s="6"/>
      <c r="G774" s="7">
        <v>406</v>
      </c>
      <c r="H774" s="10">
        <v>30</v>
      </c>
      <c r="I774" s="1">
        <v>17</v>
      </c>
      <c r="J774" s="1">
        <v>8</v>
      </c>
      <c r="K774" s="1">
        <v>24</v>
      </c>
      <c r="L774" s="1">
        <v>25</v>
      </c>
      <c r="M774" s="1">
        <v>114</v>
      </c>
      <c r="N774" s="1">
        <v>186</v>
      </c>
      <c r="O774" s="17">
        <v>2</v>
      </c>
    </row>
    <row r="775" spans="2:15" x14ac:dyDescent="0.2">
      <c r="D775" s="102"/>
      <c r="E775" s="5" t="s">
        <v>36</v>
      </c>
      <c r="F775" s="6"/>
      <c r="G775" s="7">
        <v>210</v>
      </c>
      <c r="H775" s="10">
        <v>15</v>
      </c>
      <c r="I775" s="1">
        <v>4</v>
      </c>
      <c r="J775" s="1">
        <v>4</v>
      </c>
      <c r="K775" s="1">
        <v>12</v>
      </c>
      <c r="L775" s="1">
        <v>14</v>
      </c>
      <c r="M775" s="1">
        <v>52</v>
      </c>
      <c r="N775" s="1">
        <v>105</v>
      </c>
      <c r="O775" s="17">
        <v>4</v>
      </c>
    </row>
    <row r="776" spans="2:15" x14ac:dyDescent="0.2">
      <c r="D776" s="102"/>
      <c r="E776" s="5" t="s">
        <v>37</v>
      </c>
      <c r="F776" s="6"/>
      <c r="G776" s="7">
        <v>714</v>
      </c>
      <c r="H776" s="10">
        <v>40</v>
      </c>
      <c r="I776" s="1">
        <v>22</v>
      </c>
      <c r="J776" s="1">
        <v>12</v>
      </c>
      <c r="K776" s="1">
        <v>30</v>
      </c>
      <c r="L776" s="1">
        <v>51</v>
      </c>
      <c r="M776" s="1">
        <v>208</v>
      </c>
      <c r="N776" s="1">
        <v>350</v>
      </c>
      <c r="O776" s="17">
        <v>1</v>
      </c>
    </row>
    <row r="777" spans="2:15" x14ac:dyDescent="0.2">
      <c r="D777" s="102"/>
      <c r="E777" s="5" t="s">
        <v>38</v>
      </c>
      <c r="F777" s="6"/>
      <c r="G777" s="7">
        <v>70</v>
      </c>
      <c r="H777" s="10">
        <v>2</v>
      </c>
      <c r="I777" s="1">
        <v>1</v>
      </c>
      <c r="J777" s="1">
        <v>3</v>
      </c>
      <c r="K777" s="1">
        <v>0</v>
      </c>
      <c r="L777" s="1">
        <v>8</v>
      </c>
      <c r="M777" s="1">
        <v>17</v>
      </c>
      <c r="N777" s="1">
        <v>38</v>
      </c>
      <c r="O777" s="17">
        <v>1</v>
      </c>
    </row>
    <row r="778" spans="2:15" x14ac:dyDescent="0.2">
      <c r="D778" s="101" t="s">
        <v>39</v>
      </c>
      <c r="E778" s="26" t="s">
        <v>40</v>
      </c>
      <c r="F778" s="25"/>
      <c r="G778" s="28">
        <v>2044</v>
      </c>
      <c r="H778" s="30">
        <v>164</v>
      </c>
      <c r="I778" s="3">
        <v>71</v>
      </c>
      <c r="J778" s="3">
        <v>63</v>
      </c>
      <c r="K778" s="3">
        <v>119</v>
      </c>
      <c r="L778" s="3">
        <v>245</v>
      </c>
      <c r="M778" s="3">
        <v>641</v>
      </c>
      <c r="N778" s="3">
        <v>737</v>
      </c>
      <c r="O778" s="32">
        <v>4</v>
      </c>
    </row>
    <row r="779" spans="2:15" x14ac:dyDescent="0.2">
      <c r="D779" s="102"/>
      <c r="E779" s="5" t="s">
        <v>41</v>
      </c>
      <c r="F779" s="6"/>
      <c r="G779" s="7">
        <v>2156</v>
      </c>
      <c r="H779" s="10">
        <v>178</v>
      </c>
      <c r="I779" s="1">
        <v>62</v>
      </c>
      <c r="J779" s="1">
        <v>49</v>
      </c>
      <c r="K779" s="1">
        <v>93</v>
      </c>
      <c r="L779" s="1">
        <v>215</v>
      </c>
      <c r="M779" s="1">
        <v>673</v>
      </c>
      <c r="N779" s="1">
        <v>880</v>
      </c>
      <c r="O779" s="17">
        <v>6</v>
      </c>
    </row>
    <row r="780" spans="2:15" x14ac:dyDescent="0.2">
      <c r="D780" s="102"/>
      <c r="E780" s="5" t="s">
        <v>42</v>
      </c>
      <c r="F780" s="6"/>
      <c r="G780" s="7">
        <v>1680</v>
      </c>
      <c r="H780" s="10">
        <v>114</v>
      </c>
      <c r="I780" s="1">
        <v>44</v>
      </c>
      <c r="J780" s="1">
        <v>31</v>
      </c>
      <c r="K780" s="1">
        <v>81</v>
      </c>
      <c r="L780" s="1">
        <v>151</v>
      </c>
      <c r="M780" s="1">
        <v>499</v>
      </c>
      <c r="N780" s="1">
        <v>748</v>
      </c>
      <c r="O780" s="17">
        <v>12</v>
      </c>
    </row>
    <row r="781" spans="2:15" x14ac:dyDescent="0.2">
      <c r="D781" s="102"/>
      <c r="E781" s="5" t="s">
        <v>43</v>
      </c>
      <c r="F781" s="6"/>
      <c r="G781" s="7">
        <v>518</v>
      </c>
      <c r="H781" s="10">
        <v>27</v>
      </c>
      <c r="I781" s="1">
        <v>6</v>
      </c>
      <c r="J781" s="1">
        <v>4</v>
      </c>
      <c r="K781" s="1">
        <v>33</v>
      </c>
      <c r="L781" s="1">
        <v>29</v>
      </c>
      <c r="M781" s="1">
        <v>123</v>
      </c>
      <c r="N781" s="1">
        <v>293</v>
      </c>
      <c r="O781" s="17">
        <v>3</v>
      </c>
    </row>
    <row r="782" spans="2:15" x14ac:dyDescent="0.2">
      <c r="D782" s="103"/>
      <c r="E782" s="50" t="s">
        <v>44</v>
      </c>
      <c r="F782" s="53"/>
      <c r="G782" s="49">
        <v>602</v>
      </c>
      <c r="H782" s="62">
        <v>45</v>
      </c>
      <c r="I782" s="22">
        <v>17</v>
      </c>
      <c r="J782" s="22">
        <v>12</v>
      </c>
      <c r="K782" s="22">
        <v>14</v>
      </c>
      <c r="L782" s="22">
        <v>54</v>
      </c>
      <c r="M782" s="22">
        <v>178</v>
      </c>
      <c r="N782" s="22">
        <v>279</v>
      </c>
      <c r="O782" s="68">
        <v>3</v>
      </c>
    </row>
    <row r="784" spans="2:15" x14ac:dyDescent="0.2">
      <c r="B784" s="34" t="str">
        <f xml:space="preserve"> HYPERLINK("#'目次'!B37", "[31]")</f>
        <v>[31]</v>
      </c>
      <c r="C784" s="27" t="s">
        <v>280</v>
      </c>
    </row>
    <row r="785" spans="3:17" x14ac:dyDescent="0.2">
      <c r="C785" s="84" t="s">
        <v>281</v>
      </c>
    </row>
    <row r="787" spans="3:17" x14ac:dyDescent="0.2">
      <c r="C787" s="27" t="s">
        <v>13</v>
      </c>
    </row>
    <row r="788" spans="3:17" ht="36" x14ac:dyDescent="0.2">
      <c r="D788" s="97"/>
      <c r="E788" s="98"/>
      <c r="F788" s="98"/>
      <c r="G788" s="38" t="s">
        <v>14</v>
      </c>
      <c r="H788" s="36" t="s">
        <v>282</v>
      </c>
      <c r="I788" s="4" t="s">
        <v>283</v>
      </c>
      <c r="J788" s="4" t="s">
        <v>284</v>
      </c>
      <c r="K788" s="4" t="s">
        <v>285</v>
      </c>
      <c r="L788" s="4" t="s">
        <v>286</v>
      </c>
      <c r="M788" s="4" t="s">
        <v>287</v>
      </c>
      <c r="N788" s="4" t="s">
        <v>288</v>
      </c>
      <c r="O788" s="4" t="s">
        <v>61</v>
      </c>
      <c r="P788" s="4" t="s">
        <v>62</v>
      </c>
      <c r="Q788" s="35" t="s">
        <v>24</v>
      </c>
    </row>
    <row r="789" spans="3:17" x14ac:dyDescent="0.2">
      <c r="D789" s="99"/>
      <c r="E789" s="100"/>
      <c r="F789" s="100"/>
      <c r="G789" s="40"/>
      <c r="H789" s="42"/>
      <c r="I789" s="8"/>
      <c r="J789" s="8"/>
      <c r="K789" s="8"/>
      <c r="L789" s="8"/>
      <c r="M789" s="8"/>
      <c r="N789" s="8"/>
      <c r="O789" s="8"/>
      <c r="P789" s="8"/>
      <c r="Q789" s="39"/>
    </row>
    <row r="790" spans="3:17" x14ac:dyDescent="0.2">
      <c r="D790" s="48"/>
      <c r="E790" s="47" t="s">
        <v>14</v>
      </c>
      <c r="F790" s="51"/>
      <c r="G790" s="37">
        <v>528</v>
      </c>
      <c r="H790" s="16">
        <v>37</v>
      </c>
      <c r="I790" s="16">
        <v>31</v>
      </c>
      <c r="J790" s="16">
        <v>40</v>
      </c>
      <c r="K790" s="16">
        <v>42</v>
      </c>
      <c r="L790" s="16">
        <v>194</v>
      </c>
      <c r="M790" s="16">
        <v>16</v>
      </c>
      <c r="N790" s="16">
        <v>111</v>
      </c>
      <c r="O790" s="20">
        <v>132.83864118896</v>
      </c>
      <c r="P790" s="20">
        <v>128.15640521206799</v>
      </c>
      <c r="Q790" s="57">
        <v>57</v>
      </c>
    </row>
    <row r="791" spans="3:17" x14ac:dyDescent="0.2">
      <c r="D791" s="101" t="s">
        <v>25</v>
      </c>
      <c r="E791" s="26" t="s">
        <v>26</v>
      </c>
      <c r="F791" s="25"/>
      <c r="G791" s="28">
        <v>11</v>
      </c>
      <c r="H791" s="30">
        <v>2</v>
      </c>
      <c r="I791" s="3">
        <v>0</v>
      </c>
      <c r="J791" s="3">
        <v>1</v>
      </c>
      <c r="K791" s="3">
        <v>1</v>
      </c>
      <c r="L791" s="3">
        <v>3</v>
      </c>
      <c r="M791" s="3">
        <v>0</v>
      </c>
      <c r="N791" s="3">
        <v>3</v>
      </c>
      <c r="O791" s="19">
        <v>143.6</v>
      </c>
      <c r="P791" s="19">
        <v>148.968587292758</v>
      </c>
      <c r="Q791" s="32">
        <v>1</v>
      </c>
    </row>
    <row r="792" spans="3:17" x14ac:dyDescent="0.2">
      <c r="D792" s="102"/>
      <c r="E792" s="5" t="s">
        <v>27</v>
      </c>
      <c r="F792" s="6"/>
      <c r="G792" s="7">
        <v>21</v>
      </c>
      <c r="H792" s="10">
        <v>1</v>
      </c>
      <c r="I792" s="1">
        <v>1</v>
      </c>
      <c r="J792" s="1">
        <v>2</v>
      </c>
      <c r="K792" s="1">
        <v>1</v>
      </c>
      <c r="L792" s="1">
        <v>6</v>
      </c>
      <c r="M792" s="1">
        <v>0</v>
      </c>
      <c r="N792" s="1">
        <v>6</v>
      </c>
      <c r="O792" s="12">
        <v>133</v>
      </c>
      <c r="P792" s="12">
        <v>104.174062482547</v>
      </c>
      <c r="Q792" s="17">
        <v>4</v>
      </c>
    </row>
    <row r="793" spans="3:17" x14ac:dyDescent="0.2">
      <c r="D793" s="102"/>
      <c r="E793" s="5" t="s">
        <v>28</v>
      </c>
      <c r="F793" s="6"/>
      <c r="G793" s="7">
        <v>151</v>
      </c>
      <c r="H793" s="10">
        <v>13</v>
      </c>
      <c r="I793" s="1">
        <v>10</v>
      </c>
      <c r="J793" s="1">
        <v>10</v>
      </c>
      <c r="K793" s="1">
        <v>12</v>
      </c>
      <c r="L793" s="1">
        <v>53</v>
      </c>
      <c r="M793" s="1">
        <v>2</v>
      </c>
      <c r="N793" s="1">
        <v>30</v>
      </c>
      <c r="O793" s="12">
        <v>130.211538461538</v>
      </c>
      <c r="P793" s="12">
        <v>137.01053953542001</v>
      </c>
      <c r="Q793" s="17">
        <v>21</v>
      </c>
    </row>
    <row r="794" spans="3:17" x14ac:dyDescent="0.2">
      <c r="D794" s="102"/>
      <c r="E794" s="5" t="s">
        <v>29</v>
      </c>
      <c r="F794" s="6"/>
      <c r="G794" s="7">
        <v>62</v>
      </c>
      <c r="H794" s="10">
        <v>3</v>
      </c>
      <c r="I794" s="1">
        <v>4</v>
      </c>
      <c r="J794" s="1">
        <v>5</v>
      </c>
      <c r="K794" s="1">
        <v>6</v>
      </c>
      <c r="L794" s="1">
        <v>20</v>
      </c>
      <c r="M794" s="1">
        <v>1</v>
      </c>
      <c r="N794" s="1">
        <v>19</v>
      </c>
      <c r="O794" s="12">
        <v>157.01724137931001</v>
      </c>
      <c r="P794" s="12">
        <v>137.07378976546099</v>
      </c>
      <c r="Q794" s="17">
        <v>4</v>
      </c>
    </row>
    <row r="795" spans="3:17" x14ac:dyDescent="0.2">
      <c r="D795" s="102"/>
      <c r="E795" s="5" t="s">
        <v>30</v>
      </c>
      <c r="F795" s="6"/>
      <c r="G795" s="7">
        <v>18</v>
      </c>
      <c r="H795" s="10">
        <v>0</v>
      </c>
      <c r="I795" s="1">
        <v>0</v>
      </c>
      <c r="J795" s="1">
        <v>1</v>
      </c>
      <c r="K795" s="1">
        <v>3</v>
      </c>
      <c r="L795" s="1">
        <v>5</v>
      </c>
      <c r="M795" s="1">
        <v>1</v>
      </c>
      <c r="N795" s="1">
        <v>6</v>
      </c>
      <c r="O795" s="12">
        <v>168.75</v>
      </c>
      <c r="P795" s="12">
        <v>127.07650254866201</v>
      </c>
      <c r="Q795" s="17">
        <v>2</v>
      </c>
    </row>
    <row r="796" spans="3:17" x14ac:dyDescent="0.2">
      <c r="D796" s="102"/>
      <c r="E796" s="5" t="s">
        <v>31</v>
      </c>
      <c r="F796" s="6"/>
      <c r="G796" s="7">
        <v>19</v>
      </c>
      <c r="H796" s="10">
        <v>0</v>
      </c>
      <c r="I796" s="1">
        <v>0</v>
      </c>
      <c r="J796" s="1">
        <v>2</v>
      </c>
      <c r="K796" s="1">
        <v>1</v>
      </c>
      <c r="L796" s="1">
        <v>10</v>
      </c>
      <c r="M796" s="1">
        <v>1</v>
      </c>
      <c r="N796" s="1">
        <v>2</v>
      </c>
      <c r="O796" s="12">
        <v>121.25</v>
      </c>
      <c r="P796" s="12">
        <v>106.235293099798</v>
      </c>
      <c r="Q796" s="17">
        <v>3</v>
      </c>
    </row>
    <row r="797" spans="3:17" x14ac:dyDescent="0.2">
      <c r="D797" s="102"/>
      <c r="E797" s="5" t="s">
        <v>32</v>
      </c>
      <c r="F797" s="6"/>
      <c r="G797" s="7">
        <v>66</v>
      </c>
      <c r="H797" s="10">
        <v>7</v>
      </c>
      <c r="I797" s="1">
        <v>6</v>
      </c>
      <c r="J797" s="1">
        <v>9</v>
      </c>
      <c r="K797" s="1">
        <v>4</v>
      </c>
      <c r="L797" s="1">
        <v>23</v>
      </c>
      <c r="M797" s="1">
        <v>2</v>
      </c>
      <c r="N797" s="1">
        <v>9</v>
      </c>
      <c r="O797" s="12">
        <v>104.65</v>
      </c>
      <c r="P797" s="12">
        <v>109.52242160093699</v>
      </c>
      <c r="Q797" s="17">
        <v>6</v>
      </c>
    </row>
    <row r="798" spans="3:17" x14ac:dyDescent="0.2">
      <c r="D798" s="102"/>
      <c r="E798" s="5" t="s">
        <v>33</v>
      </c>
      <c r="F798" s="6"/>
      <c r="G798" s="7">
        <v>58</v>
      </c>
      <c r="H798" s="10">
        <v>3</v>
      </c>
      <c r="I798" s="1">
        <v>2</v>
      </c>
      <c r="J798" s="1">
        <v>2</v>
      </c>
      <c r="K798" s="1">
        <v>7</v>
      </c>
      <c r="L798" s="1">
        <v>24</v>
      </c>
      <c r="M798" s="1">
        <v>2</v>
      </c>
      <c r="N798" s="1">
        <v>15</v>
      </c>
      <c r="O798" s="12">
        <v>154.95454545454501</v>
      </c>
      <c r="P798" s="12">
        <v>142.302695072136</v>
      </c>
      <c r="Q798" s="17">
        <v>3</v>
      </c>
    </row>
    <row r="799" spans="3:17" x14ac:dyDescent="0.2">
      <c r="D799" s="102"/>
      <c r="E799" s="5" t="s">
        <v>34</v>
      </c>
      <c r="F799" s="6"/>
      <c r="G799" s="7">
        <v>35</v>
      </c>
      <c r="H799" s="10">
        <v>2</v>
      </c>
      <c r="I799" s="1">
        <v>2</v>
      </c>
      <c r="J799" s="1">
        <v>3</v>
      </c>
      <c r="K799" s="1">
        <v>3</v>
      </c>
      <c r="L799" s="1">
        <v>14</v>
      </c>
      <c r="M799" s="1">
        <v>2</v>
      </c>
      <c r="N799" s="1">
        <v>7</v>
      </c>
      <c r="O799" s="12">
        <v>130.12121212121201</v>
      </c>
      <c r="P799" s="12">
        <v>123.081583580618</v>
      </c>
      <c r="Q799" s="17">
        <v>2</v>
      </c>
    </row>
    <row r="800" spans="3:17" x14ac:dyDescent="0.2">
      <c r="D800" s="102"/>
      <c r="E800" s="5" t="s">
        <v>35</v>
      </c>
      <c r="F800" s="6"/>
      <c r="G800" s="7">
        <v>30</v>
      </c>
      <c r="H800" s="10">
        <v>2</v>
      </c>
      <c r="I800" s="1">
        <v>1</v>
      </c>
      <c r="J800" s="1">
        <v>1</v>
      </c>
      <c r="K800" s="1">
        <v>1</v>
      </c>
      <c r="L800" s="1">
        <v>12</v>
      </c>
      <c r="M800" s="1">
        <v>4</v>
      </c>
      <c r="N800" s="1">
        <v>7</v>
      </c>
      <c r="O800" s="12">
        <v>140.92857142857099</v>
      </c>
      <c r="P800" s="12">
        <v>107.29030330683899</v>
      </c>
      <c r="Q800" s="17">
        <v>2</v>
      </c>
    </row>
    <row r="801" spans="2:20" x14ac:dyDescent="0.2">
      <c r="D801" s="102"/>
      <c r="E801" s="5" t="s">
        <v>36</v>
      </c>
      <c r="F801" s="6"/>
      <c r="G801" s="7">
        <v>15</v>
      </c>
      <c r="H801" s="10">
        <v>0</v>
      </c>
      <c r="I801" s="1">
        <v>0</v>
      </c>
      <c r="J801" s="1">
        <v>2</v>
      </c>
      <c r="K801" s="1">
        <v>0</v>
      </c>
      <c r="L801" s="1">
        <v>8</v>
      </c>
      <c r="M801" s="1">
        <v>0</v>
      </c>
      <c r="N801" s="1">
        <v>2</v>
      </c>
      <c r="O801" s="12">
        <v>140.833333333333</v>
      </c>
      <c r="P801" s="12">
        <v>145.39935427030699</v>
      </c>
      <c r="Q801" s="17">
        <v>3</v>
      </c>
    </row>
    <row r="802" spans="2:20" x14ac:dyDescent="0.2">
      <c r="D802" s="102"/>
      <c r="E802" s="5" t="s">
        <v>37</v>
      </c>
      <c r="F802" s="6"/>
      <c r="G802" s="7">
        <v>40</v>
      </c>
      <c r="H802" s="10">
        <v>3</v>
      </c>
      <c r="I802" s="1">
        <v>5</v>
      </c>
      <c r="J802" s="1">
        <v>2</v>
      </c>
      <c r="K802" s="1">
        <v>3</v>
      </c>
      <c r="L802" s="1">
        <v>16</v>
      </c>
      <c r="M802" s="1">
        <v>1</v>
      </c>
      <c r="N802" s="1">
        <v>5</v>
      </c>
      <c r="O802" s="12">
        <v>98.885714285714002</v>
      </c>
      <c r="P802" s="12">
        <v>85.773712732505004</v>
      </c>
      <c r="Q802" s="17">
        <v>5</v>
      </c>
    </row>
    <row r="803" spans="2:20" x14ac:dyDescent="0.2">
      <c r="D803" s="102"/>
      <c r="E803" s="5" t="s">
        <v>38</v>
      </c>
      <c r="F803" s="6"/>
      <c r="G803" s="7">
        <v>2</v>
      </c>
      <c r="H803" s="10">
        <v>1</v>
      </c>
      <c r="I803" s="1">
        <v>0</v>
      </c>
      <c r="J803" s="1">
        <v>0</v>
      </c>
      <c r="K803" s="1">
        <v>0</v>
      </c>
      <c r="L803" s="1">
        <v>0</v>
      </c>
      <c r="M803" s="1">
        <v>0</v>
      </c>
      <c r="N803" s="1">
        <v>0</v>
      </c>
      <c r="O803" s="12">
        <v>3</v>
      </c>
      <c r="P803" s="12">
        <v>0</v>
      </c>
      <c r="Q803" s="17">
        <v>1</v>
      </c>
    </row>
    <row r="804" spans="2:20" x14ac:dyDescent="0.2">
      <c r="D804" s="101" t="s">
        <v>39</v>
      </c>
      <c r="E804" s="26" t="s">
        <v>40</v>
      </c>
      <c r="F804" s="25"/>
      <c r="G804" s="28">
        <v>164</v>
      </c>
      <c r="H804" s="30">
        <v>10</v>
      </c>
      <c r="I804" s="3">
        <v>13</v>
      </c>
      <c r="J804" s="3">
        <v>14</v>
      </c>
      <c r="K804" s="3">
        <v>12</v>
      </c>
      <c r="L804" s="3">
        <v>58</v>
      </c>
      <c r="M804" s="3">
        <v>6</v>
      </c>
      <c r="N804" s="3">
        <v>36</v>
      </c>
      <c r="O804" s="19">
        <v>131.79865771812101</v>
      </c>
      <c r="P804" s="19">
        <v>123.416682754362</v>
      </c>
      <c r="Q804" s="32">
        <v>15</v>
      </c>
    </row>
    <row r="805" spans="2:20" x14ac:dyDescent="0.2">
      <c r="D805" s="102"/>
      <c r="E805" s="5" t="s">
        <v>41</v>
      </c>
      <c r="F805" s="6"/>
      <c r="G805" s="7">
        <v>178</v>
      </c>
      <c r="H805" s="10">
        <v>14</v>
      </c>
      <c r="I805" s="1">
        <v>10</v>
      </c>
      <c r="J805" s="1">
        <v>12</v>
      </c>
      <c r="K805" s="1">
        <v>11</v>
      </c>
      <c r="L805" s="1">
        <v>68</v>
      </c>
      <c r="M805" s="1">
        <v>6</v>
      </c>
      <c r="N805" s="1">
        <v>35</v>
      </c>
      <c r="O805" s="12">
        <v>125.208333333333</v>
      </c>
      <c r="P805" s="12">
        <v>114.599958584105</v>
      </c>
      <c r="Q805" s="17">
        <v>22</v>
      </c>
    </row>
    <row r="806" spans="2:20" x14ac:dyDescent="0.2">
      <c r="D806" s="102"/>
      <c r="E806" s="5" t="s">
        <v>42</v>
      </c>
      <c r="F806" s="6"/>
      <c r="G806" s="7">
        <v>114</v>
      </c>
      <c r="H806" s="10">
        <v>9</v>
      </c>
      <c r="I806" s="1">
        <v>6</v>
      </c>
      <c r="J806" s="1">
        <v>11</v>
      </c>
      <c r="K806" s="1">
        <v>10</v>
      </c>
      <c r="L806" s="1">
        <v>39</v>
      </c>
      <c r="M806" s="1">
        <v>3</v>
      </c>
      <c r="N806" s="1">
        <v>26</v>
      </c>
      <c r="O806" s="12">
        <v>138.769230769231</v>
      </c>
      <c r="P806" s="12">
        <v>144.88352289719001</v>
      </c>
      <c r="Q806" s="17">
        <v>10</v>
      </c>
    </row>
    <row r="807" spans="2:20" x14ac:dyDescent="0.2">
      <c r="D807" s="102"/>
      <c r="E807" s="5" t="s">
        <v>43</v>
      </c>
      <c r="F807" s="6"/>
      <c r="G807" s="7">
        <v>27</v>
      </c>
      <c r="H807" s="10">
        <v>0</v>
      </c>
      <c r="I807" s="1">
        <v>1</v>
      </c>
      <c r="J807" s="1">
        <v>1</v>
      </c>
      <c r="K807" s="1">
        <v>3</v>
      </c>
      <c r="L807" s="1">
        <v>10</v>
      </c>
      <c r="M807" s="1">
        <v>1</v>
      </c>
      <c r="N807" s="1">
        <v>7</v>
      </c>
      <c r="O807" s="12">
        <v>165</v>
      </c>
      <c r="P807" s="12">
        <v>139.447668226877</v>
      </c>
      <c r="Q807" s="17">
        <v>4</v>
      </c>
    </row>
    <row r="808" spans="2:20" x14ac:dyDescent="0.2">
      <c r="D808" s="103"/>
      <c r="E808" s="50" t="s">
        <v>44</v>
      </c>
      <c r="F808" s="53"/>
      <c r="G808" s="49">
        <v>45</v>
      </c>
      <c r="H808" s="62">
        <v>4</v>
      </c>
      <c r="I808" s="22">
        <v>1</v>
      </c>
      <c r="J808" s="22">
        <v>2</v>
      </c>
      <c r="K808" s="22">
        <v>6</v>
      </c>
      <c r="L808" s="22">
        <v>19</v>
      </c>
      <c r="M808" s="22">
        <v>0</v>
      </c>
      <c r="N808" s="22">
        <v>7</v>
      </c>
      <c r="O808" s="23">
        <v>132.55128205128199</v>
      </c>
      <c r="P808" s="23">
        <v>138.712892698986</v>
      </c>
      <c r="Q808" s="68">
        <v>6</v>
      </c>
    </row>
    <row r="810" spans="2:20" x14ac:dyDescent="0.2">
      <c r="B810" s="34" t="str">
        <f xml:space="preserve"> HYPERLINK("#'目次'!B38", "[32]")</f>
        <v>[32]</v>
      </c>
      <c r="C810" s="27" t="s">
        <v>292</v>
      </c>
    </row>
    <row r="811" spans="2:20" x14ac:dyDescent="0.2">
      <c r="C811" s="84" t="s">
        <v>293</v>
      </c>
    </row>
    <row r="813" spans="2:20" x14ac:dyDescent="0.2">
      <c r="C813" s="27" t="s">
        <v>13</v>
      </c>
    </row>
    <row r="814" spans="2:20" ht="48" x14ac:dyDescent="0.2">
      <c r="D814" s="97"/>
      <c r="E814" s="98"/>
      <c r="F814" s="98"/>
      <c r="G814" s="38" t="s">
        <v>14</v>
      </c>
      <c r="H814" s="36" t="s">
        <v>294</v>
      </c>
      <c r="I814" s="4" t="s">
        <v>295</v>
      </c>
      <c r="J814" s="4" t="s">
        <v>296</v>
      </c>
      <c r="K814" s="4" t="s">
        <v>297</v>
      </c>
      <c r="L814" s="4" t="s">
        <v>298</v>
      </c>
      <c r="M814" s="4" t="s">
        <v>299</v>
      </c>
      <c r="N814" s="4" t="s">
        <v>300</v>
      </c>
      <c r="O814" s="4" t="s">
        <v>301</v>
      </c>
      <c r="P814" s="4" t="s">
        <v>302</v>
      </c>
      <c r="Q814" s="4" t="s">
        <v>303</v>
      </c>
      <c r="R814" s="4" t="s">
        <v>304</v>
      </c>
      <c r="S814" s="4" t="s">
        <v>22</v>
      </c>
      <c r="T814" s="35" t="s">
        <v>24</v>
      </c>
    </row>
    <row r="815" spans="2:20" x14ac:dyDescent="0.2">
      <c r="D815" s="99"/>
      <c r="E815" s="100"/>
      <c r="F815" s="100"/>
      <c r="G815" s="40"/>
      <c r="H815" s="42"/>
      <c r="I815" s="8"/>
      <c r="J815" s="8"/>
      <c r="K815" s="8"/>
      <c r="L815" s="8"/>
      <c r="M815" s="8"/>
      <c r="N815" s="8"/>
      <c r="O815" s="8"/>
      <c r="P815" s="8"/>
      <c r="Q815" s="8"/>
      <c r="R815" s="8"/>
      <c r="S815" s="8"/>
      <c r="T815" s="39"/>
    </row>
    <row r="816" spans="2:20" x14ac:dyDescent="0.2">
      <c r="D816" s="48"/>
      <c r="E816" s="47" t="s">
        <v>14</v>
      </c>
      <c r="F816" s="51"/>
      <c r="G816" s="37">
        <v>200</v>
      </c>
      <c r="H816" s="16">
        <v>20</v>
      </c>
      <c r="I816" s="16">
        <v>30</v>
      </c>
      <c r="J816" s="16">
        <v>46</v>
      </c>
      <c r="K816" s="16">
        <v>36</v>
      </c>
      <c r="L816" s="16">
        <v>13</v>
      </c>
      <c r="M816" s="16">
        <v>11</v>
      </c>
      <c r="N816" s="16">
        <v>3</v>
      </c>
      <c r="O816" s="16">
        <v>7</v>
      </c>
      <c r="P816" s="16">
        <v>12</v>
      </c>
      <c r="Q816" s="16">
        <v>45</v>
      </c>
      <c r="R816" s="16">
        <v>16</v>
      </c>
      <c r="S816" s="16">
        <v>19</v>
      </c>
      <c r="T816" s="57">
        <v>3</v>
      </c>
    </row>
    <row r="817" spans="4:20" x14ac:dyDescent="0.2">
      <c r="D817" s="101" t="s">
        <v>25</v>
      </c>
      <c r="E817" s="26" t="s">
        <v>26</v>
      </c>
      <c r="F817" s="25"/>
      <c r="G817" s="28">
        <v>4</v>
      </c>
      <c r="H817" s="30">
        <v>0</v>
      </c>
      <c r="I817" s="3">
        <v>1</v>
      </c>
      <c r="J817" s="3">
        <v>1</v>
      </c>
      <c r="K817" s="3">
        <v>1</v>
      </c>
      <c r="L817" s="3">
        <v>0</v>
      </c>
      <c r="M817" s="3">
        <v>1</v>
      </c>
      <c r="N817" s="3">
        <v>0</v>
      </c>
      <c r="O817" s="3">
        <v>0</v>
      </c>
      <c r="P817" s="3">
        <v>0</v>
      </c>
      <c r="Q817" s="3">
        <v>2</v>
      </c>
      <c r="R817" s="3">
        <v>0</v>
      </c>
      <c r="S817" s="3">
        <v>0</v>
      </c>
      <c r="T817" s="32">
        <v>0</v>
      </c>
    </row>
    <row r="818" spans="4:20" x14ac:dyDescent="0.2">
      <c r="D818" s="102"/>
      <c r="E818" s="5" t="s">
        <v>27</v>
      </c>
      <c r="F818" s="6"/>
      <c r="G818" s="7">
        <v>7</v>
      </c>
      <c r="H818" s="10">
        <v>2</v>
      </c>
      <c r="I818" s="1">
        <v>2</v>
      </c>
      <c r="J818" s="1">
        <v>1</v>
      </c>
      <c r="K818" s="1">
        <v>1</v>
      </c>
      <c r="L818" s="1">
        <v>1</v>
      </c>
      <c r="M818" s="1">
        <v>0</v>
      </c>
      <c r="N818" s="1">
        <v>0</v>
      </c>
      <c r="O818" s="1">
        <v>0</v>
      </c>
      <c r="P818" s="1">
        <v>0</v>
      </c>
      <c r="Q818" s="1">
        <v>0</v>
      </c>
      <c r="R818" s="1">
        <v>0</v>
      </c>
      <c r="S818" s="1">
        <v>0</v>
      </c>
      <c r="T818" s="17">
        <v>0</v>
      </c>
    </row>
    <row r="819" spans="4:20" x14ac:dyDescent="0.2">
      <c r="D819" s="102"/>
      <c r="E819" s="5" t="s">
        <v>28</v>
      </c>
      <c r="F819" s="6"/>
      <c r="G819" s="7">
        <v>58</v>
      </c>
      <c r="H819" s="10">
        <v>7</v>
      </c>
      <c r="I819" s="1">
        <v>9</v>
      </c>
      <c r="J819" s="1">
        <v>13</v>
      </c>
      <c r="K819" s="1">
        <v>7</v>
      </c>
      <c r="L819" s="1">
        <v>3</v>
      </c>
      <c r="M819" s="1">
        <v>4</v>
      </c>
      <c r="N819" s="1">
        <v>0</v>
      </c>
      <c r="O819" s="1">
        <v>1</v>
      </c>
      <c r="P819" s="1">
        <v>5</v>
      </c>
      <c r="Q819" s="1">
        <v>14</v>
      </c>
      <c r="R819" s="1">
        <v>6</v>
      </c>
      <c r="S819" s="1">
        <v>7</v>
      </c>
      <c r="T819" s="17">
        <v>1</v>
      </c>
    </row>
    <row r="820" spans="4:20" x14ac:dyDescent="0.2">
      <c r="D820" s="102"/>
      <c r="E820" s="5" t="s">
        <v>29</v>
      </c>
      <c r="F820" s="6"/>
      <c r="G820" s="7">
        <v>31</v>
      </c>
      <c r="H820" s="10">
        <v>1</v>
      </c>
      <c r="I820" s="1">
        <v>6</v>
      </c>
      <c r="J820" s="1">
        <v>5</v>
      </c>
      <c r="K820" s="1">
        <v>8</v>
      </c>
      <c r="L820" s="1">
        <v>1</v>
      </c>
      <c r="M820" s="1">
        <v>1</v>
      </c>
      <c r="N820" s="1">
        <v>0</v>
      </c>
      <c r="O820" s="1">
        <v>1</v>
      </c>
      <c r="P820" s="1">
        <v>4</v>
      </c>
      <c r="Q820" s="1">
        <v>8</v>
      </c>
      <c r="R820" s="1">
        <v>5</v>
      </c>
      <c r="S820" s="1">
        <v>3</v>
      </c>
      <c r="T820" s="17">
        <v>0</v>
      </c>
    </row>
    <row r="821" spans="4:20" x14ac:dyDescent="0.2">
      <c r="D821" s="102"/>
      <c r="E821" s="5" t="s">
        <v>30</v>
      </c>
      <c r="F821" s="6"/>
      <c r="G821" s="7">
        <v>3</v>
      </c>
      <c r="H821" s="10">
        <v>0</v>
      </c>
      <c r="I821" s="1">
        <v>0</v>
      </c>
      <c r="J821" s="1">
        <v>2</v>
      </c>
      <c r="K821" s="1">
        <v>1</v>
      </c>
      <c r="L821" s="1">
        <v>0</v>
      </c>
      <c r="M821" s="1">
        <v>0</v>
      </c>
      <c r="N821" s="1">
        <v>0</v>
      </c>
      <c r="O821" s="1">
        <v>0</v>
      </c>
      <c r="P821" s="1">
        <v>0</v>
      </c>
      <c r="Q821" s="1">
        <v>2</v>
      </c>
      <c r="R821" s="1">
        <v>0</v>
      </c>
      <c r="S821" s="1">
        <v>0</v>
      </c>
      <c r="T821" s="17">
        <v>0</v>
      </c>
    </row>
    <row r="822" spans="4:20" x14ac:dyDescent="0.2">
      <c r="D822" s="102"/>
      <c r="E822" s="5" t="s">
        <v>31</v>
      </c>
      <c r="F822" s="6"/>
      <c r="G822" s="7">
        <v>4</v>
      </c>
      <c r="H822" s="10">
        <v>0</v>
      </c>
      <c r="I822" s="1">
        <v>2</v>
      </c>
      <c r="J822" s="1">
        <v>1</v>
      </c>
      <c r="K822" s="1">
        <v>0</v>
      </c>
      <c r="L822" s="1">
        <v>0</v>
      </c>
      <c r="M822" s="1">
        <v>0</v>
      </c>
      <c r="N822" s="1">
        <v>0</v>
      </c>
      <c r="O822" s="1">
        <v>1</v>
      </c>
      <c r="P822" s="1">
        <v>0</v>
      </c>
      <c r="Q822" s="1">
        <v>0</v>
      </c>
      <c r="R822" s="1">
        <v>0</v>
      </c>
      <c r="S822" s="1">
        <v>1</v>
      </c>
      <c r="T822" s="17">
        <v>0</v>
      </c>
    </row>
    <row r="823" spans="4:20" x14ac:dyDescent="0.2">
      <c r="D823" s="102"/>
      <c r="E823" s="5" t="s">
        <v>32</v>
      </c>
      <c r="F823" s="6"/>
      <c r="G823" s="7">
        <v>20</v>
      </c>
      <c r="H823" s="10">
        <v>2</v>
      </c>
      <c r="I823" s="1">
        <v>3</v>
      </c>
      <c r="J823" s="1">
        <v>6</v>
      </c>
      <c r="K823" s="1">
        <v>4</v>
      </c>
      <c r="L823" s="1">
        <v>3</v>
      </c>
      <c r="M823" s="1">
        <v>1</v>
      </c>
      <c r="N823" s="1">
        <v>0</v>
      </c>
      <c r="O823" s="1">
        <v>0</v>
      </c>
      <c r="P823" s="1">
        <v>1</v>
      </c>
      <c r="Q823" s="1">
        <v>7</v>
      </c>
      <c r="R823" s="1">
        <v>0</v>
      </c>
      <c r="S823" s="1">
        <v>1</v>
      </c>
      <c r="T823" s="17">
        <v>0</v>
      </c>
    </row>
    <row r="824" spans="4:20" x14ac:dyDescent="0.2">
      <c r="D824" s="102"/>
      <c r="E824" s="5" t="s">
        <v>33</v>
      </c>
      <c r="F824" s="6"/>
      <c r="G824" s="7">
        <v>15</v>
      </c>
      <c r="H824" s="10">
        <v>2</v>
      </c>
      <c r="I824" s="1">
        <v>1</v>
      </c>
      <c r="J824" s="1">
        <v>3</v>
      </c>
      <c r="K824" s="1">
        <v>3</v>
      </c>
      <c r="L824" s="1">
        <v>0</v>
      </c>
      <c r="M824" s="1">
        <v>0</v>
      </c>
      <c r="N824" s="1">
        <v>3</v>
      </c>
      <c r="O824" s="1">
        <v>0</v>
      </c>
      <c r="P824" s="1">
        <v>0</v>
      </c>
      <c r="Q824" s="1">
        <v>4</v>
      </c>
      <c r="R824" s="1">
        <v>1</v>
      </c>
      <c r="S824" s="1">
        <v>3</v>
      </c>
      <c r="T824" s="17">
        <v>0</v>
      </c>
    </row>
    <row r="825" spans="4:20" x14ac:dyDescent="0.2">
      <c r="D825" s="102"/>
      <c r="E825" s="5" t="s">
        <v>34</v>
      </c>
      <c r="F825" s="6"/>
      <c r="G825" s="7">
        <v>14</v>
      </c>
      <c r="H825" s="10">
        <v>0</v>
      </c>
      <c r="I825" s="1">
        <v>0</v>
      </c>
      <c r="J825" s="1">
        <v>9</v>
      </c>
      <c r="K825" s="1">
        <v>1</v>
      </c>
      <c r="L825" s="1">
        <v>2</v>
      </c>
      <c r="M825" s="1">
        <v>0</v>
      </c>
      <c r="N825" s="1">
        <v>0</v>
      </c>
      <c r="O825" s="1">
        <v>0</v>
      </c>
      <c r="P825" s="1">
        <v>0</v>
      </c>
      <c r="Q825" s="1">
        <v>2</v>
      </c>
      <c r="R825" s="1">
        <v>0</v>
      </c>
      <c r="S825" s="1">
        <v>1</v>
      </c>
      <c r="T825" s="17">
        <v>1</v>
      </c>
    </row>
    <row r="826" spans="4:20" x14ac:dyDescent="0.2">
      <c r="D826" s="102"/>
      <c r="E826" s="5" t="s">
        <v>35</v>
      </c>
      <c r="F826" s="6"/>
      <c r="G826" s="7">
        <v>17</v>
      </c>
      <c r="H826" s="10">
        <v>1</v>
      </c>
      <c r="I826" s="1">
        <v>3</v>
      </c>
      <c r="J826" s="1">
        <v>1</v>
      </c>
      <c r="K826" s="1">
        <v>3</v>
      </c>
      <c r="L826" s="1">
        <v>1</v>
      </c>
      <c r="M826" s="1">
        <v>4</v>
      </c>
      <c r="N826" s="1">
        <v>0</v>
      </c>
      <c r="O826" s="1">
        <v>2</v>
      </c>
      <c r="P826" s="1">
        <v>1</v>
      </c>
      <c r="Q826" s="1">
        <v>1</v>
      </c>
      <c r="R826" s="1">
        <v>2</v>
      </c>
      <c r="S826" s="1">
        <v>2</v>
      </c>
      <c r="T826" s="17">
        <v>0</v>
      </c>
    </row>
    <row r="827" spans="4:20" x14ac:dyDescent="0.2">
      <c r="D827" s="102"/>
      <c r="E827" s="5" t="s">
        <v>36</v>
      </c>
      <c r="F827" s="6"/>
      <c r="G827" s="7">
        <v>4</v>
      </c>
      <c r="H827" s="10">
        <v>1</v>
      </c>
      <c r="I827" s="1">
        <v>0</v>
      </c>
      <c r="J827" s="1">
        <v>1</v>
      </c>
      <c r="K827" s="1">
        <v>1</v>
      </c>
      <c r="L827" s="1">
        <v>0</v>
      </c>
      <c r="M827" s="1">
        <v>0</v>
      </c>
      <c r="N827" s="1">
        <v>0</v>
      </c>
      <c r="O827" s="1">
        <v>0</v>
      </c>
      <c r="P827" s="1">
        <v>0</v>
      </c>
      <c r="Q827" s="1">
        <v>2</v>
      </c>
      <c r="R827" s="1">
        <v>0</v>
      </c>
      <c r="S827" s="1">
        <v>0</v>
      </c>
      <c r="T827" s="17">
        <v>0</v>
      </c>
    </row>
    <row r="828" spans="4:20" x14ac:dyDescent="0.2">
      <c r="D828" s="102"/>
      <c r="E828" s="5" t="s">
        <v>37</v>
      </c>
      <c r="F828" s="6"/>
      <c r="G828" s="7">
        <v>22</v>
      </c>
      <c r="H828" s="10">
        <v>4</v>
      </c>
      <c r="I828" s="1">
        <v>3</v>
      </c>
      <c r="J828" s="1">
        <v>3</v>
      </c>
      <c r="K828" s="1">
        <v>5</v>
      </c>
      <c r="L828" s="1">
        <v>2</v>
      </c>
      <c r="M828" s="1">
        <v>0</v>
      </c>
      <c r="N828" s="1">
        <v>0</v>
      </c>
      <c r="O828" s="1">
        <v>2</v>
      </c>
      <c r="P828" s="1">
        <v>1</v>
      </c>
      <c r="Q828" s="1">
        <v>3</v>
      </c>
      <c r="R828" s="1">
        <v>2</v>
      </c>
      <c r="S828" s="1">
        <v>1</v>
      </c>
      <c r="T828" s="17">
        <v>1</v>
      </c>
    </row>
    <row r="829" spans="4:20" x14ac:dyDescent="0.2">
      <c r="D829" s="102"/>
      <c r="E829" s="5" t="s">
        <v>38</v>
      </c>
      <c r="F829" s="6"/>
      <c r="G829" s="7">
        <v>1</v>
      </c>
      <c r="H829" s="10">
        <v>0</v>
      </c>
      <c r="I829" s="1">
        <v>0</v>
      </c>
      <c r="J829" s="1">
        <v>0</v>
      </c>
      <c r="K829" s="1">
        <v>1</v>
      </c>
      <c r="L829" s="1">
        <v>0</v>
      </c>
      <c r="M829" s="1">
        <v>0</v>
      </c>
      <c r="N829" s="1">
        <v>0</v>
      </c>
      <c r="O829" s="1">
        <v>0</v>
      </c>
      <c r="P829" s="1">
        <v>0</v>
      </c>
      <c r="Q829" s="1">
        <v>0</v>
      </c>
      <c r="R829" s="1">
        <v>0</v>
      </c>
      <c r="S829" s="1">
        <v>0</v>
      </c>
      <c r="T829" s="17">
        <v>0</v>
      </c>
    </row>
    <row r="830" spans="4:20" x14ac:dyDescent="0.2">
      <c r="D830" s="101" t="s">
        <v>39</v>
      </c>
      <c r="E830" s="26" t="s">
        <v>40</v>
      </c>
      <c r="F830" s="25"/>
      <c r="G830" s="28">
        <v>71</v>
      </c>
      <c r="H830" s="30">
        <v>5</v>
      </c>
      <c r="I830" s="3">
        <v>12</v>
      </c>
      <c r="J830" s="3">
        <v>18</v>
      </c>
      <c r="K830" s="3">
        <v>14</v>
      </c>
      <c r="L830" s="3">
        <v>4</v>
      </c>
      <c r="M830" s="3">
        <v>4</v>
      </c>
      <c r="N830" s="3">
        <v>0</v>
      </c>
      <c r="O830" s="3">
        <v>4</v>
      </c>
      <c r="P830" s="3">
        <v>8</v>
      </c>
      <c r="Q830" s="3">
        <v>15</v>
      </c>
      <c r="R830" s="3">
        <v>6</v>
      </c>
      <c r="S830" s="3">
        <v>5</v>
      </c>
      <c r="T830" s="32">
        <v>0</v>
      </c>
    </row>
    <row r="831" spans="4:20" x14ac:dyDescent="0.2">
      <c r="D831" s="102"/>
      <c r="E831" s="5" t="s">
        <v>41</v>
      </c>
      <c r="F831" s="6"/>
      <c r="G831" s="7">
        <v>62</v>
      </c>
      <c r="H831" s="10">
        <v>4</v>
      </c>
      <c r="I831" s="1">
        <v>7</v>
      </c>
      <c r="J831" s="1">
        <v>18</v>
      </c>
      <c r="K831" s="1">
        <v>11</v>
      </c>
      <c r="L831" s="1">
        <v>5</v>
      </c>
      <c r="M831" s="1">
        <v>6</v>
      </c>
      <c r="N831" s="1">
        <v>1</v>
      </c>
      <c r="O831" s="1">
        <v>1</v>
      </c>
      <c r="P831" s="1">
        <v>3</v>
      </c>
      <c r="Q831" s="1">
        <v>19</v>
      </c>
      <c r="R831" s="1">
        <v>2</v>
      </c>
      <c r="S831" s="1">
        <v>5</v>
      </c>
      <c r="T831" s="17">
        <v>2</v>
      </c>
    </row>
    <row r="832" spans="4:20" x14ac:dyDescent="0.2">
      <c r="D832" s="102"/>
      <c r="E832" s="5" t="s">
        <v>42</v>
      </c>
      <c r="F832" s="6"/>
      <c r="G832" s="7">
        <v>44</v>
      </c>
      <c r="H832" s="10">
        <v>6</v>
      </c>
      <c r="I832" s="1">
        <v>5</v>
      </c>
      <c r="J832" s="1">
        <v>8</v>
      </c>
      <c r="K832" s="1">
        <v>8</v>
      </c>
      <c r="L832" s="1">
        <v>3</v>
      </c>
      <c r="M832" s="1">
        <v>0</v>
      </c>
      <c r="N832" s="1">
        <v>2</v>
      </c>
      <c r="O832" s="1">
        <v>1</v>
      </c>
      <c r="P832" s="1">
        <v>1</v>
      </c>
      <c r="Q832" s="1">
        <v>8</v>
      </c>
      <c r="R832" s="1">
        <v>6</v>
      </c>
      <c r="S832" s="1">
        <v>6</v>
      </c>
      <c r="T832" s="17">
        <v>1</v>
      </c>
    </row>
    <row r="833" spans="2:20" x14ac:dyDescent="0.2">
      <c r="D833" s="102"/>
      <c r="E833" s="5" t="s">
        <v>43</v>
      </c>
      <c r="F833" s="6"/>
      <c r="G833" s="7">
        <v>6</v>
      </c>
      <c r="H833" s="10">
        <v>1</v>
      </c>
      <c r="I833" s="1">
        <v>1</v>
      </c>
      <c r="J833" s="1">
        <v>0</v>
      </c>
      <c r="K833" s="1">
        <v>0</v>
      </c>
      <c r="L833" s="1">
        <v>0</v>
      </c>
      <c r="M833" s="1">
        <v>0</v>
      </c>
      <c r="N833" s="1">
        <v>0</v>
      </c>
      <c r="O833" s="1">
        <v>1</v>
      </c>
      <c r="P833" s="1">
        <v>0</v>
      </c>
      <c r="Q833" s="1">
        <v>0</v>
      </c>
      <c r="R833" s="1">
        <v>1</v>
      </c>
      <c r="S833" s="1">
        <v>2</v>
      </c>
      <c r="T833" s="17">
        <v>0</v>
      </c>
    </row>
    <row r="834" spans="2:20" x14ac:dyDescent="0.2">
      <c r="D834" s="103"/>
      <c r="E834" s="50" t="s">
        <v>44</v>
      </c>
      <c r="F834" s="53"/>
      <c r="G834" s="49">
        <v>17</v>
      </c>
      <c r="H834" s="62">
        <v>4</v>
      </c>
      <c r="I834" s="22">
        <v>5</v>
      </c>
      <c r="J834" s="22">
        <v>2</v>
      </c>
      <c r="K834" s="22">
        <v>3</v>
      </c>
      <c r="L834" s="22">
        <v>1</v>
      </c>
      <c r="M834" s="22">
        <v>1</v>
      </c>
      <c r="N834" s="22">
        <v>0</v>
      </c>
      <c r="O834" s="22">
        <v>0</v>
      </c>
      <c r="P834" s="22">
        <v>0</v>
      </c>
      <c r="Q834" s="22">
        <v>3</v>
      </c>
      <c r="R834" s="22">
        <v>1</v>
      </c>
      <c r="S834" s="22">
        <v>1</v>
      </c>
      <c r="T834" s="68">
        <v>0</v>
      </c>
    </row>
    <row r="836" spans="2:20" x14ac:dyDescent="0.2">
      <c r="B836" s="34" t="str">
        <f xml:space="preserve"> HYPERLINK("#'目次'!B39", "[33]")</f>
        <v>[33]</v>
      </c>
      <c r="C836" s="27" t="s">
        <v>308</v>
      </c>
    </row>
    <row r="837" spans="2:20" x14ac:dyDescent="0.2">
      <c r="C837" s="84" t="s">
        <v>309</v>
      </c>
    </row>
    <row r="839" spans="2:20" x14ac:dyDescent="0.2">
      <c r="C839" s="27" t="s">
        <v>13</v>
      </c>
    </row>
    <row r="840" spans="2:20" ht="48" x14ac:dyDescent="0.2">
      <c r="D840" s="97"/>
      <c r="E840" s="98"/>
      <c r="F840" s="98"/>
      <c r="G840" s="38" t="s">
        <v>14</v>
      </c>
      <c r="H840" s="36" t="s">
        <v>310</v>
      </c>
      <c r="I840" s="4" t="s">
        <v>311</v>
      </c>
      <c r="J840" s="4" t="s">
        <v>312</v>
      </c>
      <c r="K840" s="4" t="s">
        <v>313</v>
      </c>
      <c r="L840" s="4" t="s">
        <v>314</v>
      </c>
      <c r="M840" s="4" t="s">
        <v>315</v>
      </c>
      <c r="N840" s="4" t="s">
        <v>316</v>
      </c>
      <c r="O840" s="4" t="s">
        <v>317</v>
      </c>
      <c r="P840" s="4" t="s">
        <v>318</v>
      </c>
      <c r="Q840" s="4" t="s">
        <v>22</v>
      </c>
      <c r="R840" s="35" t="s">
        <v>24</v>
      </c>
    </row>
    <row r="841" spans="2:20" x14ac:dyDescent="0.2">
      <c r="D841" s="99"/>
      <c r="E841" s="100"/>
      <c r="F841" s="100"/>
      <c r="G841" s="40"/>
      <c r="H841" s="42"/>
      <c r="I841" s="8"/>
      <c r="J841" s="8"/>
      <c r="K841" s="8"/>
      <c r="L841" s="8"/>
      <c r="M841" s="8"/>
      <c r="N841" s="8"/>
      <c r="O841" s="8"/>
      <c r="P841" s="8"/>
      <c r="Q841" s="8"/>
      <c r="R841" s="39"/>
    </row>
    <row r="842" spans="2:20" x14ac:dyDescent="0.2">
      <c r="D842" s="48"/>
      <c r="E842" s="47" t="s">
        <v>14</v>
      </c>
      <c r="F842" s="51"/>
      <c r="G842" s="37">
        <v>2454</v>
      </c>
      <c r="H842" s="16">
        <v>1023</v>
      </c>
      <c r="I842" s="16">
        <v>255</v>
      </c>
      <c r="J842" s="16">
        <v>83</v>
      </c>
      <c r="K842" s="16">
        <v>65</v>
      </c>
      <c r="L842" s="16">
        <v>13</v>
      </c>
      <c r="M842" s="16">
        <v>96</v>
      </c>
      <c r="N842" s="16">
        <v>42</v>
      </c>
      <c r="O842" s="16">
        <v>11</v>
      </c>
      <c r="P842" s="16">
        <v>1495</v>
      </c>
      <c r="Q842" s="16">
        <v>81</v>
      </c>
      <c r="R842" s="57">
        <v>47</v>
      </c>
    </row>
    <row r="843" spans="2:20" x14ac:dyDescent="0.2">
      <c r="D843" s="101" t="s">
        <v>25</v>
      </c>
      <c r="E843" s="26" t="s">
        <v>26</v>
      </c>
      <c r="F843" s="25"/>
      <c r="G843" s="28">
        <v>87</v>
      </c>
      <c r="H843" s="30">
        <v>37</v>
      </c>
      <c r="I843" s="3">
        <v>7</v>
      </c>
      <c r="J843" s="3">
        <v>4</v>
      </c>
      <c r="K843" s="3">
        <v>5</v>
      </c>
      <c r="L843" s="3">
        <v>1</v>
      </c>
      <c r="M843" s="3">
        <v>3</v>
      </c>
      <c r="N843" s="3">
        <v>1</v>
      </c>
      <c r="O843" s="3">
        <v>0</v>
      </c>
      <c r="P843" s="3">
        <v>59</v>
      </c>
      <c r="Q843" s="3">
        <v>1</v>
      </c>
      <c r="R843" s="32">
        <v>0</v>
      </c>
    </row>
    <row r="844" spans="2:20" x14ac:dyDescent="0.2">
      <c r="D844" s="102"/>
      <c r="E844" s="5" t="s">
        <v>27</v>
      </c>
      <c r="F844" s="6"/>
      <c r="G844" s="7">
        <v>168</v>
      </c>
      <c r="H844" s="10">
        <v>71</v>
      </c>
      <c r="I844" s="1">
        <v>17</v>
      </c>
      <c r="J844" s="1">
        <v>5</v>
      </c>
      <c r="K844" s="1">
        <v>3</v>
      </c>
      <c r="L844" s="1">
        <v>0</v>
      </c>
      <c r="M844" s="1">
        <v>8</v>
      </c>
      <c r="N844" s="1">
        <v>3</v>
      </c>
      <c r="O844" s="1">
        <v>0</v>
      </c>
      <c r="P844" s="1">
        <v>98</v>
      </c>
      <c r="Q844" s="1">
        <v>5</v>
      </c>
      <c r="R844" s="17">
        <v>5</v>
      </c>
    </row>
    <row r="845" spans="2:20" x14ac:dyDescent="0.2">
      <c r="D845" s="102"/>
      <c r="E845" s="5" t="s">
        <v>28</v>
      </c>
      <c r="F845" s="6"/>
      <c r="G845" s="7">
        <v>568</v>
      </c>
      <c r="H845" s="10">
        <v>223</v>
      </c>
      <c r="I845" s="1">
        <v>58</v>
      </c>
      <c r="J845" s="1">
        <v>22</v>
      </c>
      <c r="K845" s="1">
        <v>20</v>
      </c>
      <c r="L845" s="1">
        <v>2</v>
      </c>
      <c r="M845" s="1">
        <v>17</v>
      </c>
      <c r="N845" s="1">
        <v>10</v>
      </c>
      <c r="O845" s="1">
        <v>4</v>
      </c>
      <c r="P845" s="1">
        <v>356</v>
      </c>
      <c r="Q845" s="1">
        <v>17</v>
      </c>
      <c r="R845" s="17">
        <v>15</v>
      </c>
    </row>
    <row r="846" spans="2:20" x14ac:dyDescent="0.2">
      <c r="D846" s="102"/>
      <c r="E846" s="5" t="s">
        <v>29</v>
      </c>
      <c r="F846" s="6"/>
      <c r="G846" s="7">
        <v>310</v>
      </c>
      <c r="H846" s="10">
        <v>144</v>
      </c>
      <c r="I846" s="1">
        <v>36</v>
      </c>
      <c r="J846" s="1">
        <v>10</v>
      </c>
      <c r="K846" s="1">
        <v>6</v>
      </c>
      <c r="L846" s="1">
        <v>2</v>
      </c>
      <c r="M846" s="1">
        <v>22</v>
      </c>
      <c r="N846" s="1">
        <v>5</v>
      </c>
      <c r="O846" s="1">
        <v>1</v>
      </c>
      <c r="P846" s="1">
        <v>179</v>
      </c>
      <c r="Q846" s="1">
        <v>15</v>
      </c>
      <c r="R846" s="17">
        <v>3</v>
      </c>
    </row>
    <row r="847" spans="2:20" x14ac:dyDescent="0.2">
      <c r="D847" s="102"/>
      <c r="E847" s="5" t="s">
        <v>30</v>
      </c>
      <c r="F847" s="6"/>
      <c r="G847" s="7">
        <v>100</v>
      </c>
      <c r="H847" s="10">
        <v>32</v>
      </c>
      <c r="I847" s="1">
        <v>3</v>
      </c>
      <c r="J847" s="1">
        <v>0</v>
      </c>
      <c r="K847" s="1">
        <v>2</v>
      </c>
      <c r="L847" s="1">
        <v>0</v>
      </c>
      <c r="M847" s="1">
        <v>5</v>
      </c>
      <c r="N847" s="1">
        <v>2</v>
      </c>
      <c r="O847" s="1">
        <v>0</v>
      </c>
      <c r="P847" s="1">
        <v>74</v>
      </c>
      <c r="Q847" s="1">
        <v>4</v>
      </c>
      <c r="R847" s="17">
        <v>4</v>
      </c>
    </row>
    <row r="848" spans="2:20" x14ac:dyDescent="0.2">
      <c r="D848" s="102"/>
      <c r="E848" s="5" t="s">
        <v>31</v>
      </c>
      <c r="F848" s="6"/>
      <c r="G848" s="7">
        <v>48</v>
      </c>
      <c r="H848" s="10">
        <v>19</v>
      </c>
      <c r="I848" s="1">
        <v>9</v>
      </c>
      <c r="J848" s="1">
        <v>1</v>
      </c>
      <c r="K848" s="1">
        <v>3</v>
      </c>
      <c r="L848" s="1">
        <v>0</v>
      </c>
      <c r="M848" s="1">
        <v>2</v>
      </c>
      <c r="N848" s="1">
        <v>1</v>
      </c>
      <c r="O848" s="1">
        <v>0</v>
      </c>
      <c r="P848" s="1">
        <v>32</v>
      </c>
      <c r="Q848" s="1">
        <v>0</v>
      </c>
      <c r="R848" s="17">
        <v>1</v>
      </c>
    </row>
    <row r="849" spans="2:18" x14ac:dyDescent="0.2">
      <c r="D849" s="102"/>
      <c r="E849" s="5" t="s">
        <v>32</v>
      </c>
      <c r="F849" s="6"/>
      <c r="G849" s="7">
        <v>303</v>
      </c>
      <c r="H849" s="10">
        <v>139</v>
      </c>
      <c r="I849" s="1">
        <v>35</v>
      </c>
      <c r="J849" s="1">
        <v>8</v>
      </c>
      <c r="K849" s="1">
        <v>5</v>
      </c>
      <c r="L849" s="1">
        <v>1</v>
      </c>
      <c r="M849" s="1">
        <v>9</v>
      </c>
      <c r="N849" s="1">
        <v>4</v>
      </c>
      <c r="O849" s="1">
        <v>1</v>
      </c>
      <c r="P849" s="1">
        <v>180</v>
      </c>
      <c r="Q849" s="1">
        <v>7</v>
      </c>
      <c r="R849" s="17">
        <v>2</v>
      </c>
    </row>
    <row r="850" spans="2:18" x14ac:dyDescent="0.2">
      <c r="D850" s="102"/>
      <c r="E850" s="5" t="s">
        <v>33</v>
      </c>
      <c r="F850" s="6"/>
      <c r="G850" s="7">
        <v>236</v>
      </c>
      <c r="H850" s="10">
        <v>96</v>
      </c>
      <c r="I850" s="1">
        <v>24</v>
      </c>
      <c r="J850" s="1">
        <v>11</v>
      </c>
      <c r="K850" s="1">
        <v>7</v>
      </c>
      <c r="L850" s="1">
        <v>1</v>
      </c>
      <c r="M850" s="1">
        <v>6</v>
      </c>
      <c r="N850" s="1">
        <v>2</v>
      </c>
      <c r="O850" s="1">
        <v>2</v>
      </c>
      <c r="P850" s="1">
        <v>135</v>
      </c>
      <c r="Q850" s="1">
        <v>7</v>
      </c>
      <c r="R850" s="17">
        <v>8</v>
      </c>
    </row>
    <row r="851" spans="2:18" x14ac:dyDescent="0.2">
      <c r="D851" s="102"/>
      <c r="E851" s="5" t="s">
        <v>34</v>
      </c>
      <c r="F851" s="6"/>
      <c r="G851" s="7">
        <v>177</v>
      </c>
      <c r="H851" s="10">
        <v>80</v>
      </c>
      <c r="I851" s="1">
        <v>18</v>
      </c>
      <c r="J851" s="1">
        <v>4</v>
      </c>
      <c r="K851" s="1">
        <v>8</v>
      </c>
      <c r="L851" s="1">
        <v>2</v>
      </c>
      <c r="M851" s="1">
        <v>7</v>
      </c>
      <c r="N851" s="1">
        <v>6</v>
      </c>
      <c r="O851" s="1">
        <v>0</v>
      </c>
      <c r="P851" s="1">
        <v>97</v>
      </c>
      <c r="Q851" s="1">
        <v>9</v>
      </c>
      <c r="R851" s="17">
        <v>1</v>
      </c>
    </row>
    <row r="852" spans="2:18" x14ac:dyDescent="0.2">
      <c r="D852" s="102"/>
      <c r="E852" s="5" t="s">
        <v>35</v>
      </c>
      <c r="F852" s="6"/>
      <c r="G852" s="7">
        <v>138</v>
      </c>
      <c r="H852" s="10">
        <v>59</v>
      </c>
      <c r="I852" s="1">
        <v>22</v>
      </c>
      <c r="J852" s="1">
        <v>7</v>
      </c>
      <c r="K852" s="1">
        <v>1</v>
      </c>
      <c r="L852" s="1">
        <v>0</v>
      </c>
      <c r="M852" s="1">
        <v>5</v>
      </c>
      <c r="N852" s="1">
        <v>2</v>
      </c>
      <c r="O852" s="1">
        <v>1</v>
      </c>
      <c r="P852" s="1">
        <v>85</v>
      </c>
      <c r="Q852" s="1">
        <v>7</v>
      </c>
      <c r="R852" s="17">
        <v>3</v>
      </c>
    </row>
    <row r="853" spans="2:18" x14ac:dyDescent="0.2">
      <c r="D853" s="102"/>
      <c r="E853" s="5" t="s">
        <v>36</v>
      </c>
      <c r="F853" s="6"/>
      <c r="G853" s="7">
        <v>64</v>
      </c>
      <c r="H853" s="10">
        <v>20</v>
      </c>
      <c r="I853" s="1">
        <v>6</v>
      </c>
      <c r="J853" s="1">
        <v>3</v>
      </c>
      <c r="K853" s="1">
        <v>1</v>
      </c>
      <c r="L853" s="1">
        <v>0</v>
      </c>
      <c r="M853" s="1">
        <v>2</v>
      </c>
      <c r="N853" s="1">
        <v>1</v>
      </c>
      <c r="O853" s="1">
        <v>0</v>
      </c>
      <c r="P853" s="1">
        <v>42</v>
      </c>
      <c r="Q853" s="1">
        <v>2</v>
      </c>
      <c r="R853" s="17">
        <v>1</v>
      </c>
    </row>
    <row r="854" spans="2:18" x14ac:dyDescent="0.2">
      <c r="D854" s="102"/>
      <c r="E854" s="5" t="s">
        <v>37</v>
      </c>
      <c r="F854" s="6"/>
      <c r="G854" s="7">
        <v>238</v>
      </c>
      <c r="H854" s="10">
        <v>96</v>
      </c>
      <c r="I854" s="1">
        <v>20</v>
      </c>
      <c r="J854" s="1">
        <v>8</v>
      </c>
      <c r="K854" s="1">
        <v>4</v>
      </c>
      <c r="L854" s="1">
        <v>4</v>
      </c>
      <c r="M854" s="1">
        <v>9</v>
      </c>
      <c r="N854" s="1">
        <v>5</v>
      </c>
      <c r="O854" s="1">
        <v>2</v>
      </c>
      <c r="P854" s="1">
        <v>146</v>
      </c>
      <c r="Q854" s="1">
        <v>7</v>
      </c>
      <c r="R854" s="17">
        <v>4</v>
      </c>
    </row>
    <row r="855" spans="2:18" x14ac:dyDescent="0.2">
      <c r="D855" s="102"/>
      <c r="E855" s="5" t="s">
        <v>38</v>
      </c>
      <c r="F855" s="6"/>
      <c r="G855" s="7">
        <v>17</v>
      </c>
      <c r="H855" s="10">
        <v>7</v>
      </c>
      <c r="I855" s="1">
        <v>0</v>
      </c>
      <c r="J855" s="1">
        <v>0</v>
      </c>
      <c r="K855" s="1">
        <v>0</v>
      </c>
      <c r="L855" s="1">
        <v>0</v>
      </c>
      <c r="M855" s="1">
        <v>1</v>
      </c>
      <c r="N855" s="1">
        <v>0</v>
      </c>
      <c r="O855" s="1">
        <v>0</v>
      </c>
      <c r="P855" s="1">
        <v>12</v>
      </c>
      <c r="Q855" s="1">
        <v>0</v>
      </c>
      <c r="R855" s="17">
        <v>0</v>
      </c>
    </row>
    <row r="856" spans="2:18" x14ac:dyDescent="0.2">
      <c r="D856" s="101" t="s">
        <v>39</v>
      </c>
      <c r="E856" s="26" t="s">
        <v>40</v>
      </c>
      <c r="F856" s="25"/>
      <c r="G856" s="28">
        <v>760</v>
      </c>
      <c r="H856" s="30">
        <v>345</v>
      </c>
      <c r="I856" s="3">
        <v>84</v>
      </c>
      <c r="J856" s="3">
        <v>33</v>
      </c>
      <c r="K856" s="3">
        <v>19</v>
      </c>
      <c r="L856" s="3">
        <v>5</v>
      </c>
      <c r="M856" s="3">
        <v>39</v>
      </c>
      <c r="N856" s="3">
        <v>19</v>
      </c>
      <c r="O856" s="3">
        <v>3</v>
      </c>
      <c r="P856" s="3">
        <v>439</v>
      </c>
      <c r="Q856" s="3">
        <v>31</v>
      </c>
      <c r="R856" s="32">
        <v>8</v>
      </c>
    </row>
    <row r="857" spans="2:18" x14ac:dyDescent="0.2">
      <c r="D857" s="102"/>
      <c r="E857" s="5" t="s">
        <v>41</v>
      </c>
      <c r="F857" s="6"/>
      <c r="G857" s="7">
        <v>766</v>
      </c>
      <c r="H857" s="10">
        <v>289</v>
      </c>
      <c r="I857" s="1">
        <v>82</v>
      </c>
      <c r="J857" s="1">
        <v>24</v>
      </c>
      <c r="K857" s="1">
        <v>24</v>
      </c>
      <c r="L857" s="1">
        <v>4</v>
      </c>
      <c r="M857" s="1">
        <v>27</v>
      </c>
      <c r="N857" s="1">
        <v>9</v>
      </c>
      <c r="O857" s="1">
        <v>5</v>
      </c>
      <c r="P857" s="1">
        <v>498</v>
      </c>
      <c r="Q857" s="1">
        <v>27</v>
      </c>
      <c r="R857" s="17">
        <v>14</v>
      </c>
    </row>
    <row r="858" spans="2:18" x14ac:dyDescent="0.2">
      <c r="D858" s="102"/>
      <c r="E858" s="5" t="s">
        <v>42</v>
      </c>
      <c r="F858" s="6"/>
      <c r="G858" s="7">
        <v>580</v>
      </c>
      <c r="H858" s="10">
        <v>252</v>
      </c>
      <c r="I858" s="1">
        <v>61</v>
      </c>
      <c r="J858" s="1">
        <v>19</v>
      </c>
      <c r="K858" s="1">
        <v>18</v>
      </c>
      <c r="L858" s="1">
        <v>2</v>
      </c>
      <c r="M858" s="1">
        <v>19</v>
      </c>
      <c r="N858" s="1">
        <v>9</v>
      </c>
      <c r="O858" s="1">
        <v>2</v>
      </c>
      <c r="P858" s="1">
        <v>333</v>
      </c>
      <c r="Q858" s="1">
        <v>16</v>
      </c>
      <c r="R858" s="17">
        <v>14</v>
      </c>
    </row>
    <row r="859" spans="2:18" x14ac:dyDescent="0.2">
      <c r="D859" s="102"/>
      <c r="E859" s="5" t="s">
        <v>43</v>
      </c>
      <c r="F859" s="6"/>
      <c r="G859" s="7">
        <v>156</v>
      </c>
      <c r="H859" s="10">
        <v>59</v>
      </c>
      <c r="I859" s="1">
        <v>12</v>
      </c>
      <c r="J859" s="1">
        <v>2</v>
      </c>
      <c r="K859" s="1">
        <v>3</v>
      </c>
      <c r="L859" s="1">
        <v>1</v>
      </c>
      <c r="M859" s="1">
        <v>7</v>
      </c>
      <c r="N859" s="1">
        <v>4</v>
      </c>
      <c r="O859" s="1">
        <v>1</v>
      </c>
      <c r="P859" s="1">
        <v>98</v>
      </c>
      <c r="Q859" s="1">
        <v>2</v>
      </c>
      <c r="R859" s="17">
        <v>4</v>
      </c>
    </row>
    <row r="860" spans="2:18" x14ac:dyDescent="0.2">
      <c r="D860" s="103"/>
      <c r="E860" s="50" t="s">
        <v>44</v>
      </c>
      <c r="F860" s="53"/>
      <c r="G860" s="49">
        <v>192</v>
      </c>
      <c r="H860" s="62">
        <v>78</v>
      </c>
      <c r="I860" s="22">
        <v>16</v>
      </c>
      <c r="J860" s="22">
        <v>5</v>
      </c>
      <c r="K860" s="22">
        <v>1</v>
      </c>
      <c r="L860" s="22">
        <v>1</v>
      </c>
      <c r="M860" s="22">
        <v>4</v>
      </c>
      <c r="N860" s="22">
        <v>1</v>
      </c>
      <c r="O860" s="22">
        <v>0</v>
      </c>
      <c r="P860" s="22">
        <v>127</v>
      </c>
      <c r="Q860" s="22">
        <v>5</v>
      </c>
      <c r="R860" s="68">
        <v>7</v>
      </c>
    </row>
    <row r="862" spans="2:18" x14ac:dyDescent="0.2">
      <c r="B862" s="34" t="str">
        <f xml:space="preserve"> HYPERLINK("#'目次'!B40", "[34]")</f>
        <v>[34]</v>
      </c>
      <c r="C862" s="27" t="s">
        <v>322</v>
      </c>
    </row>
    <row r="863" spans="2:18" x14ac:dyDescent="0.2">
      <c r="C863" s="84" t="s">
        <v>323</v>
      </c>
    </row>
    <row r="865" spans="3:17" x14ac:dyDescent="0.2">
      <c r="C865" s="27" t="s">
        <v>13</v>
      </c>
    </row>
    <row r="866" spans="3:17" ht="48" x14ac:dyDescent="0.2">
      <c r="D866" s="97"/>
      <c r="E866" s="98"/>
      <c r="F866" s="98"/>
      <c r="G866" s="38" t="s">
        <v>14</v>
      </c>
      <c r="H866" s="36" t="s">
        <v>324</v>
      </c>
      <c r="I866" s="4" t="s">
        <v>325</v>
      </c>
      <c r="J866" s="4" t="s">
        <v>326</v>
      </c>
      <c r="K866" s="4" t="s">
        <v>313</v>
      </c>
      <c r="L866" s="4" t="s">
        <v>314</v>
      </c>
      <c r="M866" s="4" t="s">
        <v>315</v>
      </c>
      <c r="N866" s="4" t="s">
        <v>327</v>
      </c>
      <c r="O866" s="4" t="s">
        <v>328</v>
      </c>
      <c r="P866" s="4" t="s">
        <v>22</v>
      </c>
      <c r="Q866" s="35" t="s">
        <v>24</v>
      </c>
    </row>
    <row r="867" spans="3:17" x14ac:dyDescent="0.2">
      <c r="D867" s="99"/>
      <c r="E867" s="100"/>
      <c r="F867" s="100"/>
      <c r="G867" s="40"/>
      <c r="H867" s="42"/>
      <c r="I867" s="8"/>
      <c r="J867" s="8"/>
      <c r="K867" s="8"/>
      <c r="L867" s="8"/>
      <c r="M867" s="8"/>
      <c r="N867" s="8"/>
      <c r="O867" s="8"/>
      <c r="P867" s="8"/>
      <c r="Q867" s="39"/>
    </row>
    <row r="868" spans="3:17" x14ac:dyDescent="0.2">
      <c r="D868" s="48"/>
      <c r="E868" s="47" t="s">
        <v>14</v>
      </c>
      <c r="F868" s="51"/>
      <c r="G868" s="37">
        <v>694</v>
      </c>
      <c r="H868" s="16">
        <v>364</v>
      </c>
      <c r="I868" s="16">
        <v>19</v>
      </c>
      <c r="J868" s="16">
        <v>26</v>
      </c>
      <c r="K868" s="16">
        <v>23</v>
      </c>
      <c r="L868" s="16">
        <v>9</v>
      </c>
      <c r="M868" s="16">
        <v>85</v>
      </c>
      <c r="N868" s="16">
        <v>48</v>
      </c>
      <c r="O868" s="16">
        <v>69</v>
      </c>
      <c r="P868" s="16">
        <v>168</v>
      </c>
      <c r="Q868" s="57">
        <v>9</v>
      </c>
    </row>
    <row r="869" spans="3:17" x14ac:dyDescent="0.2">
      <c r="D869" s="101" t="s">
        <v>25</v>
      </c>
      <c r="E869" s="26" t="s">
        <v>26</v>
      </c>
      <c r="F869" s="25"/>
      <c r="G869" s="28">
        <v>31</v>
      </c>
      <c r="H869" s="30">
        <v>17</v>
      </c>
      <c r="I869" s="3">
        <v>2</v>
      </c>
      <c r="J869" s="3">
        <v>1</v>
      </c>
      <c r="K869" s="3">
        <v>0</v>
      </c>
      <c r="L869" s="3">
        <v>0</v>
      </c>
      <c r="M869" s="3">
        <v>3</v>
      </c>
      <c r="N869" s="3">
        <v>5</v>
      </c>
      <c r="O869" s="3">
        <v>4</v>
      </c>
      <c r="P869" s="3">
        <v>6</v>
      </c>
      <c r="Q869" s="32">
        <v>1</v>
      </c>
    </row>
    <row r="870" spans="3:17" x14ac:dyDescent="0.2">
      <c r="D870" s="102"/>
      <c r="E870" s="5" t="s">
        <v>27</v>
      </c>
      <c r="F870" s="6"/>
      <c r="G870" s="7">
        <v>45</v>
      </c>
      <c r="H870" s="10">
        <v>26</v>
      </c>
      <c r="I870" s="1">
        <v>0</v>
      </c>
      <c r="J870" s="1">
        <v>2</v>
      </c>
      <c r="K870" s="1">
        <v>1</v>
      </c>
      <c r="L870" s="1">
        <v>1</v>
      </c>
      <c r="M870" s="1">
        <v>6</v>
      </c>
      <c r="N870" s="1">
        <v>1</v>
      </c>
      <c r="O870" s="1">
        <v>4</v>
      </c>
      <c r="P870" s="1">
        <v>11</v>
      </c>
      <c r="Q870" s="17">
        <v>2</v>
      </c>
    </row>
    <row r="871" spans="3:17" x14ac:dyDescent="0.2">
      <c r="D871" s="102"/>
      <c r="E871" s="5" t="s">
        <v>28</v>
      </c>
      <c r="F871" s="6"/>
      <c r="G871" s="7">
        <v>173</v>
      </c>
      <c r="H871" s="10">
        <v>90</v>
      </c>
      <c r="I871" s="1">
        <v>3</v>
      </c>
      <c r="J871" s="1">
        <v>4</v>
      </c>
      <c r="K871" s="1">
        <v>8</v>
      </c>
      <c r="L871" s="1">
        <v>3</v>
      </c>
      <c r="M871" s="1">
        <v>28</v>
      </c>
      <c r="N871" s="1">
        <v>9</v>
      </c>
      <c r="O871" s="1">
        <v>12</v>
      </c>
      <c r="P871" s="1">
        <v>46</v>
      </c>
      <c r="Q871" s="17">
        <v>4</v>
      </c>
    </row>
    <row r="872" spans="3:17" x14ac:dyDescent="0.2">
      <c r="D872" s="102"/>
      <c r="E872" s="5" t="s">
        <v>29</v>
      </c>
      <c r="F872" s="6"/>
      <c r="G872" s="7">
        <v>119</v>
      </c>
      <c r="H872" s="10">
        <v>66</v>
      </c>
      <c r="I872" s="1">
        <v>1</v>
      </c>
      <c r="J872" s="1">
        <v>6</v>
      </c>
      <c r="K872" s="1">
        <v>4</v>
      </c>
      <c r="L872" s="1">
        <v>0</v>
      </c>
      <c r="M872" s="1">
        <v>8</v>
      </c>
      <c r="N872" s="1">
        <v>4</v>
      </c>
      <c r="O872" s="1">
        <v>18</v>
      </c>
      <c r="P872" s="1">
        <v>28</v>
      </c>
      <c r="Q872" s="17">
        <v>0</v>
      </c>
    </row>
    <row r="873" spans="3:17" x14ac:dyDescent="0.2">
      <c r="D873" s="102"/>
      <c r="E873" s="5" t="s">
        <v>30</v>
      </c>
      <c r="F873" s="6"/>
      <c r="G873" s="7">
        <v>29</v>
      </c>
      <c r="H873" s="10">
        <v>13</v>
      </c>
      <c r="I873" s="1">
        <v>2</v>
      </c>
      <c r="J873" s="1">
        <v>3</v>
      </c>
      <c r="K873" s="1">
        <v>0</v>
      </c>
      <c r="L873" s="1">
        <v>0</v>
      </c>
      <c r="M873" s="1">
        <v>5</v>
      </c>
      <c r="N873" s="1">
        <v>4</v>
      </c>
      <c r="O873" s="1">
        <v>3</v>
      </c>
      <c r="P873" s="1">
        <v>6</v>
      </c>
      <c r="Q873" s="17">
        <v>1</v>
      </c>
    </row>
    <row r="874" spans="3:17" x14ac:dyDescent="0.2">
      <c r="D874" s="102"/>
      <c r="E874" s="5" t="s">
        <v>31</v>
      </c>
      <c r="F874" s="6"/>
      <c r="G874" s="7">
        <v>10</v>
      </c>
      <c r="H874" s="10">
        <v>6</v>
      </c>
      <c r="I874" s="1">
        <v>0</v>
      </c>
      <c r="J874" s="1">
        <v>0</v>
      </c>
      <c r="K874" s="1">
        <v>0</v>
      </c>
      <c r="L874" s="1">
        <v>1</v>
      </c>
      <c r="M874" s="1">
        <v>0</v>
      </c>
      <c r="N874" s="1">
        <v>0</v>
      </c>
      <c r="O874" s="1">
        <v>3</v>
      </c>
      <c r="P874" s="1">
        <v>2</v>
      </c>
      <c r="Q874" s="17">
        <v>0</v>
      </c>
    </row>
    <row r="875" spans="3:17" x14ac:dyDescent="0.2">
      <c r="D875" s="102"/>
      <c r="E875" s="5" t="s">
        <v>32</v>
      </c>
      <c r="F875" s="6"/>
      <c r="G875" s="7">
        <v>84</v>
      </c>
      <c r="H875" s="10">
        <v>48</v>
      </c>
      <c r="I875" s="1">
        <v>4</v>
      </c>
      <c r="J875" s="1">
        <v>3</v>
      </c>
      <c r="K875" s="1">
        <v>3</v>
      </c>
      <c r="L875" s="1">
        <v>0</v>
      </c>
      <c r="M875" s="1">
        <v>14</v>
      </c>
      <c r="N875" s="1">
        <v>4</v>
      </c>
      <c r="O875" s="1">
        <v>5</v>
      </c>
      <c r="P875" s="1">
        <v>19</v>
      </c>
      <c r="Q875" s="17">
        <v>0</v>
      </c>
    </row>
    <row r="876" spans="3:17" x14ac:dyDescent="0.2">
      <c r="D876" s="102"/>
      <c r="E876" s="5" t="s">
        <v>33</v>
      </c>
      <c r="F876" s="6"/>
      <c r="G876" s="7">
        <v>61</v>
      </c>
      <c r="H876" s="10">
        <v>28</v>
      </c>
      <c r="I876" s="1">
        <v>4</v>
      </c>
      <c r="J876" s="1">
        <v>3</v>
      </c>
      <c r="K876" s="1">
        <v>4</v>
      </c>
      <c r="L876" s="1">
        <v>1</v>
      </c>
      <c r="M876" s="1">
        <v>6</v>
      </c>
      <c r="N876" s="1">
        <v>7</v>
      </c>
      <c r="O876" s="1">
        <v>3</v>
      </c>
      <c r="P876" s="1">
        <v>15</v>
      </c>
      <c r="Q876" s="17">
        <v>0</v>
      </c>
    </row>
    <row r="877" spans="3:17" x14ac:dyDescent="0.2">
      <c r="D877" s="102"/>
      <c r="E877" s="5" t="s">
        <v>34</v>
      </c>
      <c r="F877" s="6"/>
      <c r="G877" s="7">
        <v>44</v>
      </c>
      <c r="H877" s="10">
        <v>28</v>
      </c>
      <c r="I877" s="1">
        <v>2</v>
      </c>
      <c r="J877" s="1">
        <v>0</v>
      </c>
      <c r="K877" s="1">
        <v>0</v>
      </c>
      <c r="L877" s="1">
        <v>0</v>
      </c>
      <c r="M877" s="1">
        <v>4</v>
      </c>
      <c r="N877" s="1">
        <v>4</v>
      </c>
      <c r="O877" s="1">
        <v>2</v>
      </c>
      <c r="P877" s="1">
        <v>10</v>
      </c>
      <c r="Q877" s="17">
        <v>0</v>
      </c>
    </row>
    <row r="878" spans="3:17" x14ac:dyDescent="0.2">
      <c r="D878" s="102"/>
      <c r="E878" s="5" t="s">
        <v>35</v>
      </c>
      <c r="F878" s="6"/>
      <c r="G878" s="7">
        <v>25</v>
      </c>
      <c r="H878" s="10">
        <v>15</v>
      </c>
      <c r="I878" s="1">
        <v>0</v>
      </c>
      <c r="J878" s="1">
        <v>0</v>
      </c>
      <c r="K878" s="1">
        <v>2</v>
      </c>
      <c r="L878" s="1">
        <v>1</v>
      </c>
      <c r="M878" s="1">
        <v>3</v>
      </c>
      <c r="N878" s="1">
        <v>5</v>
      </c>
      <c r="O878" s="1">
        <v>1</v>
      </c>
      <c r="P878" s="1">
        <v>5</v>
      </c>
      <c r="Q878" s="17">
        <v>1</v>
      </c>
    </row>
    <row r="879" spans="3:17" x14ac:dyDescent="0.2">
      <c r="D879" s="102"/>
      <c r="E879" s="5" t="s">
        <v>36</v>
      </c>
      <c r="F879" s="6"/>
      <c r="G879" s="7">
        <v>14</v>
      </c>
      <c r="H879" s="10">
        <v>6</v>
      </c>
      <c r="I879" s="1">
        <v>0</v>
      </c>
      <c r="J879" s="1">
        <v>0</v>
      </c>
      <c r="K879" s="1">
        <v>0</v>
      </c>
      <c r="L879" s="1">
        <v>2</v>
      </c>
      <c r="M879" s="1">
        <v>2</v>
      </c>
      <c r="N879" s="1">
        <v>0</v>
      </c>
      <c r="O879" s="1">
        <v>3</v>
      </c>
      <c r="P879" s="1">
        <v>2</v>
      </c>
      <c r="Q879" s="17">
        <v>0</v>
      </c>
    </row>
    <row r="880" spans="3:17" x14ac:dyDescent="0.2">
      <c r="D880" s="102"/>
      <c r="E880" s="5" t="s">
        <v>37</v>
      </c>
      <c r="F880" s="6"/>
      <c r="G880" s="7">
        <v>51</v>
      </c>
      <c r="H880" s="10">
        <v>18</v>
      </c>
      <c r="I880" s="1">
        <v>1</v>
      </c>
      <c r="J880" s="1">
        <v>4</v>
      </c>
      <c r="K880" s="1">
        <v>1</v>
      </c>
      <c r="L880" s="1">
        <v>0</v>
      </c>
      <c r="M880" s="1">
        <v>4</v>
      </c>
      <c r="N880" s="1">
        <v>5</v>
      </c>
      <c r="O880" s="1">
        <v>9</v>
      </c>
      <c r="P880" s="1">
        <v>16</v>
      </c>
      <c r="Q880" s="17">
        <v>0</v>
      </c>
    </row>
    <row r="881" spans="2:17" x14ac:dyDescent="0.2">
      <c r="D881" s="102"/>
      <c r="E881" s="5" t="s">
        <v>38</v>
      </c>
      <c r="F881" s="6"/>
      <c r="G881" s="7">
        <v>8</v>
      </c>
      <c r="H881" s="10">
        <v>3</v>
      </c>
      <c r="I881" s="1">
        <v>0</v>
      </c>
      <c r="J881" s="1">
        <v>0</v>
      </c>
      <c r="K881" s="1">
        <v>0</v>
      </c>
      <c r="L881" s="1">
        <v>0</v>
      </c>
      <c r="M881" s="1">
        <v>2</v>
      </c>
      <c r="N881" s="1">
        <v>0</v>
      </c>
      <c r="O881" s="1">
        <v>2</v>
      </c>
      <c r="P881" s="1">
        <v>2</v>
      </c>
      <c r="Q881" s="17">
        <v>0</v>
      </c>
    </row>
    <row r="882" spans="2:17" x14ac:dyDescent="0.2">
      <c r="D882" s="101" t="s">
        <v>39</v>
      </c>
      <c r="E882" s="26" t="s">
        <v>40</v>
      </c>
      <c r="F882" s="25"/>
      <c r="G882" s="28">
        <v>245</v>
      </c>
      <c r="H882" s="30">
        <v>138</v>
      </c>
      <c r="I882" s="3">
        <v>8</v>
      </c>
      <c r="J882" s="3">
        <v>10</v>
      </c>
      <c r="K882" s="3">
        <v>9</v>
      </c>
      <c r="L882" s="3">
        <v>2</v>
      </c>
      <c r="M882" s="3">
        <v>26</v>
      </c>
      <c r="N882" s="3">
        <v>14</v>
      </c>
      <c r="O882" s="3">
        <v>25</v>
      </c>
      <c r="P882" s="3">
        <v>59</v>
      </c>
      <c r="Q882" s="32">
        <v>1</v>
      </c>
    </row>
    <row r="883" spans="2:17" x14ac:dyDescent="0.2">
      <c r="D883" s="102"/>
      <c r="E883" s="5" t="s">
        <v>41</v>
      </c>
      <c r="F883" s="6"/>
      <c r="G883" s="7">
        <v>215</v>
      </c>
      <c r="H883" s="10">
        <v>109</v>
      </c>
      <c r="I883" s="1">
        <v>4</v>
      </c>
      <c r="J883" s="1">
        <v>6</v>
      </c>
      <c r="K883" s="1">
        <v>5</v>
      </c>
      <c r="L883" s="1">
        <v>2</v>
      </c>
      <c r="M883" s="1">
        <v>25</v>
      </c>
      <c r="N883" s="1">
        <v>16</v>
      </c>
      <c r="O883" s="1">
        <v>24</v>
      </c>
      <c r="P883" s="1">
        <v>53</v>
      </c>
      <c r="Q883" s="17">
        <v>2</v>
      </c>
    </row>
    <row r="884" spans="2:17" x14ac:dyDescent="0.2">
      <c r="D884" s="102"/>
      <c r="E884" s="5" t="s">
        <v>42</v>
      </c>
      <c r="F884" s="6"/>
      <c r="G884" s="7">
        <v>151</v>
      </c>
      <c r="H884" s="10">
        <v>76</v>
      </c>
      <c r="I884" s="1">
        <v>5</v>
      </c>
      <c r="J884" s="1">
        <v>7</v>
      </c>
      <c r="K884" s="1">
        <v>7</v>
      </c>
      <c r="L884" s="1">
        <v>2</v>
      </c>
      <c r="M884" s="1">
        <v>25</v>
      </c>
      <c r="N884" s="1">
        <v>12</v>
      </c>
      <c r="O884" s="1">
        <v>12</v>
      </c>
      <c r="P884" s="1">
        <v>34</v>
      </c>
      <c r="Q884" s="17">
        <v>4</v>
      </c>
    </row>
    <row r="885" spans="2:17" x14ac:dyDescent="0.2">
      <c r="D885" s="102"/>
      <c r="E885" s="5" t="s">
        <v>43</v>
      </c>
      <c r="F885" s="6"/>
      <c r="G885" s="7">
        <v>29</v>
      </c>
      <c r="H885" s="10">
        <v>15</v>
      </c>
      <c r="I885" s="1">
        <v>1</v>
      </c>
      <c r="J885" s="1">
        <v>0</v>
      </c>
      <c r="K885" s="1">
        <v>1</v>
      </c>
      <c r="L885" s="1">
        <v>0</v>
      </c>
      <c r="M885" s="1">
        <v>3</v>
      </c>
      <c r="N885" s="1">
        <v>3</v>
      </c>
      <c r="O885" s="1">
        <v>2</v>
      </c>
      <c r="P885" s="1">
        <v>8</v>
      </c>
      <c r="Q885" s="17">
        <v>1</v>
      </c>
    </row>
    <row r="886" spans="2:17" x14ac:dyDescent="0.2">
      <c r="D886" s="103"/>
      <c r="E886" s="50" t="s">
        <v>44</v>
      </c>
      <c r="F886" s="53"/>
      <c r="G886" s="49">
        <v>54</v>
      </c>
      <c r="H886" s="62">
        <v>26</v>
      </c>
      <c r="I886" s="22">
        <v>1</v>
      </c>
      <c r="J886" s="22">
        <v>3</v>
      </c>
      <c r="K886" s="22">
        <v>1</v>
      </c>
      <c r="L886" s="22">
        <v>3</v>
      </c>
      <c r="M886" s="22">
        <v>6</v>
      </c>
      <c r="N886" s="22">
        <v>3</v>
      </c>
      <c r="O886" s="22">
        <v>6</v>
      </c>
      <c r="P886" s="22">
        <v>14</v>
      </c>
      <c r="Q886" s="68">
        <v>1</v>
      </c>
    </row>
    <row r="888" spans="2:17" x14ac:dyDescent="0.2">
      <c r="B888" s="34" t="str">
        <f xml:space="preserve"> HYPERLINK("#'目次'!B41", "[35]")</f>
        <v>[35]</v>
      </c>
      <c r="C888" s="27" t="s">
        <v>332</v>
      </c>
    </row>
    <row r="891" spans="2:17" x14ac:dyDescent="0.2">
      <c r="C891" s="27" t="s">
        <v>13</v>
      </c>
    </row>
    <row r="892" spans="2:17" ht="36" x14ac:dyDescent="0.2">
      <c r="D892" s="97"/>
      <c r="E892" s="98"/>
      <c r="F892" s="98"/>
      <c r="G892" s="38" t="s">
        <v>14</v>
      </c>
      <c r="H892" s="36" t="s">
        <v>333</v>
      </c>
      <c r="I892" s="4" t="s">
        <v>334</v>
      </c>
      <c r="J892" s="4" t="s">
        <v>335</v>
      </c>
      <c r="K892" s="4" t="s">
        <v>336</v>
      </c>
      <c r="L892" s="4" t="s">
        <v>337</v>
      </c>
      <c r="M892" s="4" t="s">
        <v>338</v>
      </c>
      <c r="N892" s="4" t="s">
        <v>251</v>
      </c>
      <c r="O892" s="35" t="s">
        <v>24</v>
      </c>
    </row>
    <row r="893" spans="2:17" x14ac:dyDescent="0.2">
      <c r="D893" s="99"/>
      <c r="E893" s="100"/>
      <c r="F893" s="100"/>
      <c r="G893" s="40"/>
      <c r="H893" s="42"/>
      <c r="I893" s="8"/>
      <c r="J893" s="8"/>
      <c r="K893" s="8"/>
      <c r="L893" s="8"/>
      <c r="M893" s="8"/>
      <c r="N893" s="8"/>
      <c r="O893" s="39"/>
    </row>
    <row r="894" spans="2:17" x14ac:dyDescent="0.2">
      <c r="D894" s="48"/>
      <c r="E894" s="47" t="s">
        <v>14</v>
      </c>
      <c r="F894" s="51"/>
      <c r="G894" s="37">
        <v>7000</v>
      </c>
      <c r="H894" s="16">
        <v>265</v>
      </c>
      <c r="I894" s="16">
        <v>111</v>
      </c>
      <c r="J894" s="16">
        <v>171</v>
      </c>
      <c r="K894" s="16">
        <v>343</v>
      </c>
      <c r="L894" s="16">
        <v>692</v>
      </c>
      <c r="M894" s="16">
        <v>1659</v>
      </c>
      <c r="N894" s="16">
        <v>3744</v>
      </c>
      <c r="O894" s="57">
        <v>15</v>
      </c>
    </row>
    <row r="895" spans="2:17" x14ac:dyDescent="0.2">
      <c r="D895" s="101" t="s">
        <v>25</v>
      </c>
      <c r="E895" s="26" t="s">
        <v>26</v>
      </c>
      <c r="F895" s="25"/>
      <c r="G895" s="28">
        <v>308</v>
      </c>
      <c r="H895" s="30">
        <v>5</v>
      </c>
      <c r="I895" s="3">
        <v>1</v>
      </c>
      <c r="J895" s="3">
        <v>8</v>
      </c>
      <c r="K895" s="3">
        <v>9</v>
      </c>
      <c r="L895" s="3">
        <v>30</v>
      </c>
      <c r="M895" s="3">
        <v>53</v>
      </c>
      <c r="N895" s="3">
        <v>201</v>
      </c>
      <c r="O895" s="32">
        <v>1</v>
      </c>
    </row>
    <row r="896" spans="2:17" x14ac:dyDescent="0.2">
      <c r="D896" s="102"/>
      <c r="E896" s="5" t="s">
        <v>27</v>
      </c>
      <c r="F896" s="6"/>
      <c r="G896" s="7">
        <v>504</v>
      </c>
      <c r="H896" s="10">
        <v>17</v>
      </c>
      <c r="I896" s="1">
        <v>10</v>
      </c>
      <c r="J896" s="1">
        <v>6</v>
      </c>
      <c r="K896" s="1">
        <v>17</v>
      </c>
      <c r="L896" s="1">
        <v>39</v>
      </c>
      <c r="M896" s="1">
        <v>127</v>
      </c>
      <c r="N896" s="1">
        <v>288</v>
      </c>
      <c r="O896" s="17">
        <v>0</v>
      </c>
    </row>
    <row r="897" spans="4:15" x14ac:dyDescent="0.2">
      <c r="D897" s="102"/>
      <c r="E897" s="5" t="s">
        <v>28</v>
      </c>
      <c r="F897" s="6"/>
      <c r="G897" s="7">
        <v>1554</v>
      </c>
      <c r="H897" s="10">
        <v>73</v>
      </c>
      <c r="I897" s="1">
        <v>29</v>
      </c>
      <c r="J897" s="1">
        <v>38</v>
      </c>
      <c r="K897" s="1">
        <v>84</v>
      </c>
      <c r="L897" s="1">
        <v>180</v>
      </c>
      <c r="M897" s="1">
        <v>397</v>
      </c>
      <c r="N897" s="1">
        <v>749</v>
      </c>
      <c r="O897" s="17">
        <v>4</v>
      </c>
    </row>
    <row r="898" spans="4:15" x14ac:dyDescent="0.2">
      <c r="D898" s="102"/>
      <c r="E898" s="5" t="s">
        <v>29</v>
      </c>
      <c r="F898" s="6"/>
      <c r="G898" s="7">
        <v>840</v>
      </c>
      <c r="H898" s="10">
        <v>29</v>
      </c>
      <c r="I898" s="1">
        <v>20</v>
      </c>
      <c r="J898" s="1">
        <v>27</v>
      </c>
      <c r="K898" s="1">
        <v>54</v>
      </c>
      <c r="L898" s="1">
        <v>115</v>
      </c>
      <c r="M898" s="1">
        <v>203</v>
      </c>
      <c r="N898" s="1">
        <v>392</v>
      </c>
      <c r="O898" s="17">
        <v>0</v>
      </c>
    </row>
    <row r="899" spans="4:15" x14ac:dyDescent="0.2">
      <c r="D899" s="102"/>
      <c r="E899" s="5" t="s">
        <v>30</v>
      </c>
      <c r="F899" s="6"/>
      <c r="G899" s="7">
        <v>280</v>
      </c>
      <c r="H899" s="10">
        <v>9</v>
      </c>
      <c r="I899" s="1">
        <v>2</v>
      </c>
      <c r="J899" s="1">
        <v>3</v>
      </c>
      <c r="K899" s="1">
        <v>11</v>
      </c>
      <c r="L899" s="1">
        <v>28</v>
      </c>
      <c r="M899" s="1">
        <v>61</v>
      </c>
      <c r="N899" s="1">
        <v>164</v>
      </c>
      <c r="O899" s="17">
        <v>2</v>
      </c>
    </row>
    <row r="900" spans="4:15" x14ac:dyDescent="0.2">
      <c r="D900" s="102"/>
      <c r="E900" s="5" t="s">
        <v>31</v>
      </c>
      <c r="F900" s="6"/>
      <c r="G900" s="7">
        <v>154</v>
      </c>
      <c r="H900" s="10">
        <v>7</v>
      </c>
      <c r="I900" s="1">
        <v>4</v>
      </c>
      <c r="J900" s="1">
        <v>0</v>
      </c>
      <c r="K900" s="1">
        <v>10</v>
      </c>
      <c r="L900" s="1">
        <v>11</v>
      </c>
      <c r="M900" s="1">
        <v>29</v>
      </c>
      <c r="N900" s="1">
        <v>93</v>
      </c>
      <c r="O900" s="17">
        <v>0</v>
      </c>
    </row>
    <row r="901" spans="4:15" x14ac:dyDescent="0.2">
      <c r="D901" s="102"/>
      <c r="E901" s="5" t="s">
        <v>32</v>
      </c>
      <c r="F901" s="6"/>
      <c r="G901" s="7">
        <v>826</v>
      </c>
      <c r="H901" s="10">
        <v>27</v>
      </c>
      <c r="I901" s="1">
        <v>14</v>
      </c>
      <c r="J901" s="1">
        <v>19</v>
      </c>
      <c r="K901" s="1">
        <v>36</v>
      </c>
      <c r="L901" s="1">
        <v>74</v>
      </c>
      <c r="M901" s="1">
        <v>207</v>
      </c>
      <c r="N901" s="1">
        <v>446</v>
      </c>
      <c r="O901" s="17">
        <v>3</v>
      </c>
    </row>
    <row r="902" spans="4:15" x14ac:dyDescent="0.2">
      <c r="D902" s="102"/>
      <c r="E902" s="5" t="s">
        <v>33</v>
      </c>
      <c r="F902" s="6"/>
      <c r="G902" s="7">
        <v>672</v>
      </c>
      <c r="H902" s="10">
        <v>27</v>
      </c>
      <c r="I902" s="1">
        <v>6</v>
      </c>
      <c r="J902" s="1">
        <v>16</v>
      </c>
      <c r="K902" s="1">
        <v>34</v>
      </c>
      <c r="L902" s="1">
        <v>61</v>
      </c>
      <c r="M902" s="1">
        <v>157</v>
      </c>
      <c r="N902" s="1">
        <v>370</v>
      </c>
      <c r="O902" s="17">
        <v>1</v>
      </c>
    </row>
    <row r="903" spans="4:15" x14ac:dyDescent="0.2">
      <c r="D903" s="102"/>
      <c r="E903" s="5" t="s">
        <v>34</v>
      </c>
      <c r="F903" s="6"/>
      <c r="G903" s="7">
        <v>462</v>
      </c>
      <c r="H903" s="10">
        <v>19</v>
      </c>
      <c r="I903" s="1">
        <v>3</v>
      </c>
      <c r="J903" s="1">
        <v>22</v>
      </c>
      <c r="K903" s="1">
        <v>27</v>
      </c>
      <c r="L903" s="1">
        <v>44</v>
      </c>
      <c r="M903" s="1">
        <v>107</v>
      </c>
      <c r="N903" s="1">
        <v>239</v>
      </c>
      <c r="O903" s="17">
        <v>1</v>
      </c>
    </row>
    <row r="904" spans="4:15" x14ac:dyDescent="0.2">
      <c r="D904" s="102"/>
      <c r="E904" s="5" t="s">
        <v>35</v>
      </c>
      <c r="F904" s="6"/>
      <c r="G904" s="7">
        <v>406</v>
      </c>
      <c r="H904" s="10">
        <v>13</v>
      </c>
      <c r="I904" s="1">
        <v>10</v>
      </c>
      <c r="J904" s="1">
        <v>11</v>
      </c>
      <c r="K904" s="1">
        <v>20</v>
      </c>
      <c r="L904" s="1">
        <v>31</v>
      </c>
      <c r="M904" s="1">
        <v>100</v>
      </c>
      <c r="N904" s="1">
        <v>220</v>
      </c>
      <c r="O904" s="17">
        <v>1</v>
      </c>
    </row>
    <row r="905" spans="4:15" x14ac:dyDescent="0.2">
      <c r="D905" s="102"/>
      <c r="E905" s="5" t="s">
        <v>36</v>
      </c>
      <c r="F905" s="6"/>
      <c r="G905" s="7">
        <v>210</v>
      </c>
      <c r="H905" s="10">
        <v>12</v>
      </c>
      <c r="I905" s="1">
        <v>3</v>
      </c>
      <c r="J905" s="1">
        <v>3</v>
      </c>
      <c r="K905" s="1">
        <v>11</v>
      </c>
      <c r="L905" s="1">
        <v>11</v>
      </c>
      <c r="M905" s="1">
        <v>44</v>
      </c>
      <c r="N905" s="1">
        <v>126</v>
      </c>
      <c r="O905" s="17">
        <v>0</v>
      </c>
    </row>
    <row r="906" spans="4:15" x14ac:dyDescent="0.2">
      <c r="D906" s="102"/>
      <c r="E906" s="5" t="s">
        <v>37</v>
      </c>
      <c r="F906" s="6"/>
      <c r="G906" s="7">
        <v>714</v>
      </c>
      <c r="H906" s="10">
        <v>26</v>
      </c>
      <c r="I906" s="1">
        <v>9</v>
      </c>
      <c r="J906" s="1">
        <v>15</v>
      </c>
      <c r="K906" s="1">
        <v>28</v>
      </c>
      <c r="L906" s="1">
        <v>60</v>
      </c>
      <c r="M906" s="1">
        <v>162</v>
      </c>
      <c r="N906" s="1">
        <v>413</v>
      </c>
      <c r="O906" s="17">
        <v>1</v>
      </c>
    </row>
    <row r="907" spans="4:15" x14ac:dyDescent="0.2">
      <c r="D907" s="102"/>
      <c r="E907" s="5" t="s">
        <v>38</v>
      </c>
      <c r="F907" s="6"/>
      <c r="G907" s="7">
        <v>70</v>
      </c>
      <c r="H907" s="10">
        <v>1</v>
      </c>
      <c r="I907" s="1">
        <v>0</v>
      </c>
      <c r="J907" s="1">
        <v>3</v>
      </c>
      <c r="K907" s="1">
        <v>2</v>
      </c>
      <c r="L907" s="1">
        <v>8</v>
      </c>
      <c r="M907" s="1">
        <v>12</v>
      </c>
      <c r="N907" s="1">
        <v>43</v>
      </c>
      <c r="O907" s="17">
        <v>1</v>
      </c>
    </row>
    <row r="908" spans="4:15" x14ac:dyDescent="0.2">
      <c r="D908" s="101" t="s">
        <v>39</v>
      </c>
      <c r="E908" s="26" t="s">
        <v>40</v>
      </c>
      <c r="F908" s="25"/>
      <c r="G908" s="28">
        <v>2044</v>
      </c>
      <c r="H908" s="30">
        <v>85</v>
      </c>
      <c r="I908" s="3">
        <v>36</v>
      </c>
      <c r="J908" s="3">
        <v>70</v>
      </c>
      <c r="K908" s="3">
        <v>118</v>
      </c>
      <c r="L908" s="3">
        <v>247</v>
      </c>
      <c r="M908" s="3">
        <v>502</v>
      </c>
      <c r="N908" s="3">
        <v>985</v>
      </c>
      <c r="O908" s="32">
        <v>1</v>
      </c>
    </row>
    <row r="909" spans="4:15" x14ac:dyDescent="0.2">
      <c r="D909" s="102"/>
      <c r="E909" s="5" t="s">
        <v>41</v>
      </c>
      <c r="F909" s="6"/>
      <c r="G909" s="7">
        <v>2156</v>
      </c>
      <c r="H909" s="10">
        <v>83</v>
      </c>
      <c r="I909" s="1">
        <v>33</v>
      </c>
      <c r="J909" s="1">
        <v>56</v>
      </c>
      <c r="K909" s="1">
        <v>105</v>
      </c>
      <c r="L909" s="1">
        <v>210</v>
      </c>
      <c r="M909" s="1">
        <v>530</v>
      </c>
      <c r="N909" s="1">
        <v>1134</v>
      </c>
      <c r="O909" s="17">
        <v>5</v>
      </c>
    </row>
    <row r="910" spans="4:15" x14ac:dyDescent="0.2">
      <c r="D910" s="102"/>
      <c r="E910" s="5" t="s">
        <v>42</v>
      </c>
      <c r="F910" s="6"/>
      <c r="G910" s="7">
        <v>1680</v>
      </c>
      <c r="H910" s="10">
        <v>52</v>
      </c>
      <c r="I910" s="1">
        <v>28</v>
      </c>
      <c r="J910" s="1">
        <v>29</v>
      </c>
      <c r="K910" s="1">
        <v>75</v>
      </c>
      <c r="L910" s="1">
        <v>150</v>
      </c>
      <c r="M910" s="1">
        <v>395</v>
      </c>
      <c r="N910" s="1">
        <v>944</v>
      </c>
      <c r="O910" s="17">
        <v>7</v>
      </c>
    </row>
    <row r="911" spans="4:15" x14ac:dyDescent="0.2">
      <c r="D911" s="102"/>
      <c r="E911" s="5" t="s">
        <v>43</v>
      </c>
      <c r="F911" s="6"/>
      <c r="G911" s="7">
        <v>518</v>
      </c>
      <c r="H911" s="10">
        <v>18</v>
      </c>
      <c r="I911" s="1">
        <v>4</v>
      </c>
      <c r="J911" s="1">
        <v>6</v>
      </c>
      <c r="K911" s="1">
        <v>21</v>
      </c>
      <c r="L911" s="1">
        <v>37</v>
      </c>
      <c r="M911" s="1">
        <v>89</v>
      </c>
      <c r="N911" s="1">
        <v>342</v>
      </c>
      <c r="O911" s="17">
        <v>1</v>
      </c>
    </row>
    <row r="912" spans="4:15" x14ac:dyDescent="0.2">
      <c r="D912" s="103"/>
      <c r="E912" s="50" t="s">
        <v>44</v>
      </c>
      <c r="F912" s="53"/>
      <c r="G912" s="49">
        <v>602</v>
      </c>
      <c r="H912" s="62">
        <v>27</v>
      </c>
      <c r="I912" s="22">
        <v>10</v>
      </c>
      <c r="J912" s="22">
        <v>10</v>
      </c>
      <c r="K912" s="22">
        <v>24</v>
      </c>
      <c r="L912" s="22">
        <v>48</v>
      </c>
      <c r="M912" s="22">
        <v>143</v>
      </c>
      <c r="N912" s="22">
        <v>339</v>
      </c>
      <c r="O912" s="68">
        <v>1</v>
      </c>
    </row>
    <row r="914" spans="2:17" x14ac:dyDescent="0.2">
      <c r="B914" s="34" t="str">
        <f xml:space="preserve"> HYPERLINK("#'目次'!B42", "[36]")</f>
        <v>[36]</v>
      </c>
      <c r="C914" s="27" t="s">
        <v>341</v>
      </c>
    </row>
    <row r="915" spans="2:17" x14ac:dyDescent="0.2">
      <c r="C915" s="84" t="s">
        <v>342</v>
      </c>
    </row>
    <row r="917" spans="2:17" x14ac:dyDescent="0.2">
      <c r="C917" s="27" t="s">
        <v>13</v>
      </c>
    </row>
    <row r="918" spans="2:17" ht="36" x14ac:dyDescent="0.2">
      <c r="D918" s="97"/>
      <c r="E918" s="98"/>
      <c r="F918" s="98"/>
      <c r="G918" s="38" t="s">
        <v>14</v>
      </c>
      <c r="H918" s="36" t="s">
        <v>282</v>
      </c>
      <c r="I918" s="4" t="s">
        <v>283</v>
      </c>
      <c r="J918" s="4" t="s">
        <v>284</v>
      </c>
      <c r="K918" s="4" t="s">
        <v>285</v>
      </c>
      <c r="L918" s="4" t="s">
        <v>286</v>
      </c>
      <c r="M918" s="4" t="s">
        <v>287</v>
      </c>
      <c r="N918" s="4" t="s">
        <v>288</v>
      </c>
      <c r="O918" s="4" t="s">
        <v>24</v>
      </c>
      <c r="P918" s="4" t="s">
        <v>61</v>
      </c>
      <c r="Q918" s="35" t="s">
        <v>62</v>
      </c>
    </row>
    <row r="919" spans="2:17" x14ac:dyDescent="0.2">
      <c r="D919" s="99"/>
      <c r="E919" s="100"/>
      <c r="F919" s="100"/>
      <c r="G919" s="40"/>
      <c r="H919" s="42"/>
      <c r="I919" s="8"/>
      <c r="J919" s="8"/>
      <c r="K919" s="8"/>
      <c r="L919" s="8"/>
      <c r="M919" s="8"/>
      <c r="N919" s="8"/>
      <c r="O919" s="8"/>
      <c r="P919" s="8"/>
      <c r="Q919" s="39"/>
    </row>
    <row r="920" spans="2:17" x14ac:dyDescent="0.2">
      <c r="D920" s="48"/>
      <c r="E920" s="47" t="s">
        <v>14</v>
      </c>
      <c r="F920" s="51"/>
      <c r="G920" s="37">
        <v>265</v>
      </c>
      <c r="H920" s="16">
        <v>65</v>
      </c>
      <c r="I920" s="16">
        <v>28</v>
      </c>
      <c r="J920" s="16">
        <v>39</v>
      </c>
      <c r="K920" s="16">
        <v>27</v>
      </c>
      <c r="L920" s="16">
        <v>56</v>
      </c>
      <c r="M920" s="16">
        <v>12</v>
      </c>
      <c r="N920" s="16">
        <v>0</v>
      </c>
      <c r="O920" s="16">
        <v>38</v>
      </c>
      <c r="P920" s="20">
        <v>47.879735682819003</v>
      </c>
      <c r="Q920" s="58">
        <v>47.638775103084001</v>
      </c>
    </row>
    <row r="921" spans="2:17" x14ac:dyDescent="0.2">
      <c r="D921" s="101" t="s">
        <v>25</v>
      </c>
      <c r="E921" s="26" t="s">
        <v>26</v>
      </c>
      <c r="F921" s="25"/>
      <c r="G921" s="28">
        <v>5</v>
      </c>
      <c r="H921" s="30">
        <v>4</v>
      </c>
      <c r="I921" s="3">
        <v>0</v>
      </c>
      <c r="J921" s="3">
        <v>0</v>
      </c>
      <c r="K921" s="3">
        <v>1</v>
      </c>
      <c r="L921" s="3">
        <v>0</v>
      </c>
      <c r="M921" s="3">
        <v>0</v>
      </c>
      <c r="N921" s="3">
        <v>0</v>
      </c>
      <c r="O921" s="3">
        <v>0</v>
      </c>
      <c r="P921" s="19">
        <v>13.8</v>
      </c>
      <c r="Q921" s="56">
        <v>23.146490014687</v>
      </c>
    </row>
    <row r="922" spans="2:17" x14ac:dyDescent="0.2">
      <c r="D922" s="102"/>
      <c r="E922" s="5" t="s">
        <v>27</v>
      </c>
      <c r="F922" s="6"/>
      <c r="G922" s="7">
        <v>17</v>
      </c>
      <c r="H922" s="10">
        <v>3</v>
      </c>
      <c r="I922" s="1">
        <v>2</v>
      </c>
      <c r="J922" s="1">
        <v>4</v>
      </c>
      <c r="K922" s="1">
        <v>2</v>
      </c>
      <c r="L922" s="1">
        <v>4</v>
      </c>
      <c r="M922" s="1">
        <v>0</v>
      </c>
      <c r="N922" s="1">
        <v>0</v>
      </c>
      <c r="O922" s="1">
        <v>2</v>
      </c>
      <c r="P922" s="12">
        <v>46.3</v>
      </c>
      <c r="Q922" s="31">
        <v>43.630952315987997</v>
      </c>
    </row>
    <row r="923" spans="2:17" x14ac:dyDescent="0.2">
      <c r="D923" s="102"/>
      <c r="E923" s="5" t="s">
        <v>28</v>
      </c>
      <c r="F923" s="6"/>
      <c r="G923" s="7">
        <v>73</v>
      </c>
      <c r="H923" s="10">
        <v>22</v>
      </c>
      <c r="I923" s="1">
        <v>8</v>
      </c>
      <c r="J923" s="1">
        <v>11</v>
      </c>
      <c r="K923" s="1">
        <v>9</v>
      </c>
      <c r="L923" s="1">
        <v>11</v>
      </c>
      <c r="M923" s="1">
        <v>2</v>
      </c>
      <c r="N923" s="1">
        <v>0</v>
      </c>
      <c r="O923" s="1">
        <v>10</v>
      </c>
      <c r="P923" s="12">
        <v>39.452380952380999</v>
      </c>
      <c r="Q923" s="31">
        <v>43.480036861095002</v>
      </c>
    </row>
    <row r="924" spans="2:17" x14ac:dyDescent="0.2">
      <c r="D924" s="102"/>
      <c r="E924" s="5" t="s">
        <v>29</v>
      </c>
      <c r="F924" s="6"/>
      <c r="G924" s="7">
        <v>29</v>
      </c>
      <c r="H924" s="10">
        <v>6</v>
      </c>
      <c r="I924" s="1">
        <v>4</v>
      </c>
      <c r="J924" s="1">
        <v>4</v>
      </c>
      <c r="K924" s="1">
        <v>1</v>
      </c>
      <c r="L924" s="1">
        <v>7</v>
      </c>
      <c r="M924" s="1">
        <v>4</v>
      </c>
      <c r="N924" s="1">
        <v>0</v>
      </c>
      <c r="O924" s="1">
        <v>3</v>
      </c>
      <c r="P924" s="12">
        <v>61.615384615384997</v>
      </c>
      <c r="Q924" s="31">
        <v>57.155036740885997</v>
      </c>
    </row>
    <row r="925" spans="2:17" x14ac:dyDescent="0.2">
      <c r="D925" s="102"/>
      <c r="E925" s="5" t="s">
        <v>30</v>
      </c>
      <c r="F925" s="6"/>
      <c r="G925" s="7">
        <v>9</v>
      </c>
      <c r="H925" s="10">
        <v>0</v>
      </c>
      <c r="I925" s="1">
        <v>0</v>
      </c>
      <c r="J925" s="1">
        <v>1</v>
      </c>
      <c r="K925" s="1">
        <v>1</v>
      </c>
      <c r="L925" s="1">
        <v>2</v>
      </c>
      <c r="M925" s="1">
        <v>1</v>
      </c>
      <c r="N925" s="1">
        <v>0</v>
      </c>
      <c r="O925" s="1">
        <v>4</v>
      </c>
      <c r="P925" s="12">
        <v>92</v>
      </c>
      <c r="Q925" s="31">
        <v>42.614551505324997</v>
      </c>
    </row>
    <row r="926" spans="2:17" x14ac:dyDescent="0.2">
      <c r="D926" s="102"/>
      <c r="E926" s="5" t="s">
        <v>31</v>
      </c>
      <c r="F926" s="6"/>
      <c r="G926" s="7">
        <v>7</v>
      </c>
      <c r="H926" s="10">
        <v>0</v>
      </c>
      <c r="I926" s="1">
        <v>0</v>
      </c>
      <c r="J926" s="1">
        <v>1</v>
      </c>
      <c r="K926" s="1">
        <v>3</v>
      </c>
      <c r="L926" s="1">
        <v>2</v>
      </c>
      <c r="M926" s="1">
        <v>0</v>
      </c>
      <c r="N926" s="1">
        <v>0</v>
      </c>
      <c r="O926" s="1">
        <v>1</v>
      </c>
      <c r="P926" s="12">
        <v>61.666666666666998</v>
      </c>
      <c r="Q926" s="31">
        <v>29.107081994287999</v>
      </c>
    </row>
    <row r="927" spans="2:17" x14ac:dyDescent="0.2">
      <c r="D927" s="102"/>
      <c r="E927" s="5" t="s">
        <v>32</v>
      </c>
      <c r="F927" s="6"/>
      <c r="G927" s="7">
        <v>27</v>
      </c>
      <c r="H927" s="10">
        <v>8</v>
      </c>
      <c r="I927" s="1">
        <v>2</v>
      </c>
      <c r="J927" s="1">
        <v>5</v>
      </c>
      <c r="K927" s="1">
        <v>0</v>
      </c>
      <c r="L927" s="1">
        <v>6</v>
      </c>
      <c r="M927" s="1">
        <v>2</v>
      </c>
      <c r="N927" s="1">
        <v>0</v>
      </c>
      <c r="O927" s="1">
        <v>4</v>
      </c>
      <c r="P927" s="12">
        <v>50.5</v>
      </c>
      <c r="Q927" s="31">
        <v>53.797324969862999</v>
      </c>
    </row>
    <row r="928" spans="2:17" x14ac:dyDescent="0.2">
      <c r="D928" s="102"/>
      <c r="E928" s="5" t="s">
        <v>33</v>
      </c>
      <c r="F928" s="6"/>
      <c r="G928" s="7">
        <v>27</v>
      </c>
      <c r="H928" s="10">
        <v>6</v>
      </c>
      <c r="I928" s="1">
        <v>3</v>
      </c>
      <c r="J928" s="1">
        <v>3</v>
      </c>
      <c r="K928" s="1">
        <v>4</v>
      </c>
      <c r="L928" s="1">
        <v>6</v>
      </c>
      <c r="M928" s="1">
        <v>1</v>
      </c>
      <c r="N928" s="1">
        <v>0</v>
      </c>
      <c r="O928" s="1">
        <v>4</v>
      </c>
      <c r="P928" s="12">
        <v>48.986956521739003</v>
      </c>
      <c r="Q928" s="31">
        <v>45.117087328396003</v>
      </c>
    </row>
    <row r="929" spans="2:17" x14ac:dyDescent="0.2">
      <c r="D929" s="102"/>
      <c r="E929" s="5" t="s">
        <v>34</v>
      </c>
      <c r="F929" s="6"/>
      <c r="G929" s="7">
        <v>19</v>
      </c>
      <c r="H929" s="10">
        <v>4</v>
      </c>
      <c r="I929" s="1">
        <v>3</v>
      </c>
      <c r="J929" s="1">
        <v>3</v>
      </c>
      <c r="K929" s="1">
        <v>3</v>
      </c>
      <c r="L929" s="1">
        <v>3</v>
      </c>
      <c r="M929" s="1">
        <v>1</v>
      </c>
      <c r="N929" s="1">
        <v>0</v>
      </c>
      <c r="O929" s="1">
        <v>2</v>
      </c>
      <c r="P929" s="12">
        <v>44.411764705882</v>
      </c>
      <c r="Q929" s="31">
        <v>44.530305376066998</v>
      </c>
    </row>
    <row r="930" spans="2:17" x14ac:dyDescent="0.2">
      <c r="D930" s="102"/>
      <c r="E930" s="5" t="s">
        <v>35</v>
      </c>
      <c r="F930" s="6"/>
      <c r="G930" s="7">
        <v>13</v>
      </c>
      <c r="H930" s="10">
        <v>4</v>
      </c>
      <c r="I930" s="1">
        <v>0</v>
      </c>
      <c r="J930" s="1">
        <v>1</v>
      </c>
      <c r="K930" s="1">
        <v>1</v>
      </c>
      <c r="L930" s="1">
        <v>5</v>
      </c>
      <c r="M930" s="1">
        <v>0</v>
      </c>
      <c r="N930" s="1">
        <v>0</v>
      </c>
      <c r="O930" s="1">
        <v>2</v>
      </c>
      <c r="P930" s="12">
        <v>56.5</v>
      </c>
      <c r="Q930" s="31">
        <v>46.538840083994998</v>
      </c>
    </row>
    <row r="931" spans="2:17" x14ac:dyDescent="0.2">
      <c r="D931" s="102"/>
      <c r="E931" s="5" t="s">
        <v>36</v>
      </c>
      <c r="F931" s="6"/>
      <c r="G931" s="7">
        <v>12</v>
      </c>
      <c r="H931" s="10">
        <v>1</v>
      </c>
      <c r="I931" s="1">
        <v>0</v>
      </c>
      <c r="J931" s="1">
        <v>2</v>
      </c>
      <c r="K931" s="1">
        <v>2</v>
      </c>
      <c r="L931" s="1">
        <v>5</v>
      </c>
      <c r="M931" s="1">
        <v>0</v>
      </c>
      <c r="N931" s="1">
        <v>0</v>
      </c>
      <c r="O931" s="1">
        <v>2</v>
      </c>
      <c r="P931" s="12">
        <v>67.900000000000006</v>
      </c>
      <c r="Q931" s="31">
        <v>39.320350964863003</v>
      </c>
    </row>
    <row r="932" spans="2:17" x14ac:dyDescent="0.2">
      <c r="D932" s="102"/>
      <c r="E932" s="5" t="s">
        <v>37</v>
      </c>
      <c r="F932" s="6"/>
      <c r="G932" s="7">
        <v>26</v>
      </c>
      <c r="H932" s="10">
        <v>6</v>
      </c>
      <c r="I932" s="1">
        <v>6</v>
      </c>
      <c r="J932" s="1">
        <v>4</v>
      </c>
      <c r="K932" s="1">
        <v>0</v>
      </c>
      <c r="L932" s="1">
        <v>5</v>
      </c>
      <c r="M932" s="1">
        <v>1</v>
      </c>
      <c r="N932" s="1">
        <v>0</v>
      </c>
      <c r="O932" s="1">
        <v>4</v>
      </c>
      <c r="P932" s="12">
        <v>38.227272727272997</v>
      </c>
      <c r="Q932" s="31">
        <v>44.709091833339997</v>
      </c>
    </row>
    <row r="933" spans="2:17" x14ac:dyDescent="0.2">
      <c r="D933" s="102"/>
      <c r="E933" s="5" t="s">
        <v>38</v>
      </c>
      <c r="F933" s="6"/>
      <c r="G933" s="7">
        <v>1</v>
      </c>
      <c r="H933" s="10">
        <v>1</v>
      </c>
      <c r="I933" s="1">
        <v>0</v>
      </c>
      <c r="J933" s="1">
        <v>0</v>
      </c>
      <c r="K933" s="1">
        <v>0</v>
      </c>
      <c r="L933" s="1">
        <v>0</v>
      </c>
      <c r="M933" s="1">
        <v>0</v>
      </c>
      <c r="N933" s="1">
        <v>0</v>
      </c>
      <c r="O933" s="1">
        <v>0</v>
      </c>
      <c r="P933" s="12">
        <v>3</v>
      </c>
      <c r="Q933" s="31">
        <v>0</v>
      </c>
    </row>
    <row r="934" spans="2:17" x14ac:dyDescent="0.2">
      <c r="D934" s="101" t="s">
        <v>39</v>
      </c>
      <c r="E934" s="26" t="s">
        <v>40</v>
      </c>
      <c r="F934" s="25"/>
      <c r="G934" s="28">
        <v>85</v>
      </c>
      <c r="H934" s="30">
        <v>19</v>
      </c>
      <c r="I934" s="3">
        <v>13</v>
      </c>
      <c r="J934" s="3">
        <v>10</v>
      </c>
      <c r="K934" s="3">
        <v>7</v>
      </c>
      <c r="L934" s="3">
        <v>16</v>
      </c>
      <c r="M934" s="3">
        <v>8</v>
      </c>
      <c r="N934" s="3">
        <v>0</v>
      </c>
      <c r="O934" s="3">
        <v>12</v>
      </c>
      <c r="P934" s="19">
        <v>52.557534246575003</v>
      </c>
      <c r="Q934" s="56">
        <v>53.251638132391001</v>
      </c>
    </row>
    <row r="935" spans="2:17" x14ac:dyDescent="0.2">
      <c r="D935" s="102"/>
      <c r="E935" s="5" t="s">
        <v>41</v>
      </c>
      <c r="F935" s="6"/>
      <c r="G935" s="7">
        <v>83</v>
      </c>
      <c r="H935" s="10">
        <v>20</v>
      </c>
      <c r="I935" s="1">
        <v>9</v>
      </c>
      <c r="J935" s="1">
        <v>12</v>
      </c>
      <c r="K935" s="1">
        <v>11</v>
      </c>
      <c r="L935" s="1">
        <v>18</v>
      </c>
      <c r="M935" s="1">
        <v>2</v>
      </c>
      <c r="N935" s="1">
        <v>0</v>
      </c>
      <c r="O935" s="1">
        <v>11</v>
      </c>
      <c r="P935" s="12">
        <v>45.659722222222001</v>
      </c>
      <c r="Q935" s="31">
        <v>44.484690436779999</v>
      </c>
    </row>
    <row r="936" spans="2:17" x14ac:dyDescent="0.2">
      <c r="D936" s="102"/>
      <c r="E936" s="5" t="s">
        <v>42</v>
      </c>
      <c r="F936" s="6"/>
      <c r="G936" s="7">
        <v>52</v>
      </c>
      <c r="H936" s="10">
        <v>14</v>
      </c>
      <c r="I936" s="1">
        <v>1</v>
      </c>
      <c r="J936" s="1">
        <v>12</v>
      </c>
      <c r="K936" s="1">
        <v>5</v>
      </c>
      <c r="L936" s="1">
        <v>11</v>
      </c>
      <c r="M936" s="1">
        <v>2</v>
      </c>
      <c r="N936" s="1">
        <v>0</v>
      </c>
      <c r="O936" s="1">
        <v>7</v>
      </c>
      <c r="P936" s="12">
        <v>46.655555555555999</v>
      </c>
      <c r="Q936" s="31">
        <v>45.989349276909998</v>
      </c>
    </row>
    <row r="937" spans="2:17" x14ac:dyDescent="0.2">
      <c r="D937" s="102"/>
      <c r="E937" s="5" t="s">
        <v>43</v>
      </c>
      <c r="F937" s="6"/>
      <c r="G937" s="7">
        <v>18</v>
      </c>
      <c r="H937" s="10">
        <v>4</v>
      </c>
      <c r="I937" s="1">
        <v>2</v>
      </c>
      <c r="J937" s="1">
        <v>1</v>
      </c>
      <c r="K937" s="1">
        <v>3</v>
      </c>
      <c r="L937" s="1">
        <v>3</v>
      </c>
      <c r="M937" s="1">
        <v>0</v>
      </c>
      <c r="N937" s="1">
        <v>0</v>
      </c>
      <c r="O937" s="1">
        <v>5</v>
      </c>
      <c r="P937" s="12">
        <v>43.923076923076998</v>
      </c>
      <c r="Q937" s="31">
        <v>38.657194650218003</v>
      </c>
    </row>
    <row r="938" spans="2:17" x14ac:dyDescent="0.2">
      <c r="D938" s="103"/>
      <c r="E938" s="50" t="s">
        <v>44</v>
      </c>
      <c r="F938" s="53"/>
      <c r="G938" s="49">
        <v>27</v>
      </c>
      <c r="H938" s="62">
        <v>8</v>
      </c>
      <c r="I938" s="22">
        <v>3</v>
      </c>
      <c r="J938" s="22">
        <v>4</v>
      </c>
      <c r="K938" s="22">
        <v>1</v>
      </c>
      <c r="L938" s="22">
        <v>8</v>
      </c>
      <c r="M938" s="22">
        <v>0</v>
      </c>
      <c r="N938" s="22">
        <v>0</v>
      </c>
      <c r="O938" s="22">
        <v>3</v>
      </c>
      <c r="P938" s="23">
        <v>44.75</v>
      </c>
      <c r="Q938" s="64">
        <v>45.007406797845</v>
      </c>
    </row>
    <row r="940" spans="2:17" x14ac:dyDescent="0.2">
      <c r="B940" s="34" t="str">
        <f xml:space="preserve"> HYPERLINK("#'目次'!B43", "[37]")</f>
        <v>[37]</v>
      </c>
      <c r="C940" s="27" t="s">
        <v>346</v>
      </c>
    </row>
    <row r="943" spans="2:17" x14ac:dyDescent="0.2">
      <c r="C943" s="27" t="s">
        <v>13</v>
      </c>
    </row>
    <row r="944" spans="2:17" ht="48" x14ac:dyDescent="0.2">
      <c r="D944" s="97"/>
      <c r="E944" s="98"/>
      <c r="F944" s="98"/>
      <c r="G944" s="38" t="s">
        <v>14</v>
      </c>
      <c r="H944" s="36" t="s">
        <v>347</v>
      </c>
      <c r="I944" s="4" t="s">
        <v>348</v>
      </c>
      <c r="J944" s="4" t="s">
        <v>251</v>
      </c>
      <c r="K944" s="35" t="s">
        <v>24</v>
      </c>
    </row>
    <row r="945" spans="4:11" x14ac:dyDescent="0.2">
      <c r="D945" s="99"/>
      <c r="E945" s="100"/>
      <c r="F945" s="100"/>
      <c r="G945" s="40"/>
      <c r="H945" s="42"/>
      <c r="I945" s="8"/>
      <c r="J945" s="8"/>
      <c r="K945" s="39"/>
    </row>
    <row r="946" spans="4:11" x14ac:dyDescent="0.2">
      <c r="D946" s="48"/>
      <c r="E946" s="47" t="s">
        <v>14</v>
      </c>
      <c r="F946" s="51"/>
      <c r="G946" s="37">
        <v>7000</v>
      </c>
      <c r="H946" s="16">
        <v>154</v>
      </c>
      <c r="I946" s="16">
        <v>545</v>
      </c>
      <c r="J946" s="16">
        <v>6236</v>
      </c>
      <c r="K946" s="57">
        <v>65</v>
      </c>
    </row>
    <row r="947" spans="4:11" x14ac:dyDescent="0.2">
      <c r="D947" s="101" t="s">
        <v>25</v>
      </c>
      <c r="E947" s="26" t="s">
        <v>26</v>
      </c>
      <c r="F947" s="25"/>
      <c r="G947" s="28">
        <v>308</v>
      </c>
      <c r="H947" s="30">
        <v>4</v>
      </c>
      <c r="I947" s="3">
        <v>12</v>
      </c>
      <c r="J947" s="3">
        <v>289</v>
      </c>
      <c r="K947" s="32">
        <v>3</v>
      </c>
    </row>
    <row r="948" spans="4:11" x14ac:dyDescent="0.2">
      <c r="D948" s="102"/>
      <c r="E948" s="5" t="s">
        <v>27</v>
      </c>
      <c r="F948" s="6"/>
      <c r="G948" s="7">
        <v>504</v>
      </c>
      <c r="H948" s="10">
        <v>10</v>
      </c>
      <c r="I948" s="1">
        <v>44</v>
      </c>
      <c r="J948" s="1">
        <v>446</v>
      </c>
      <c r="K948" s="17">
        <v>4</v>
      </c>
    </row>
    <row r="949" spans="4:11" x14ac:dyDescent="0.2">
      <c r="D949" s="102"/>
      <c r="E949" s="5" t="s">
        <v>28</v>
      </c>
      <c r="F949" s="6"/>
      <c r="G949" s="7">
        <v>1554</v>
      </c>
      <c r="H949" s="10">
        <v>44</v>
      </c>
      <c r="I949" s="1">
        <v>118</v>
      </c>
      <c r="J949" s="1">
        <v>1369</v>
      </c>
      <c r="K949" s="17">
        <v>23</v>
      </c>
    </row>
    <row r="950" spans="4:11" x14ac:dyDescent="0.2">
      <c r="D950" s="102"/>
      <c r="E950" s="5" t="s">
        <v>29</v>
      </c>
      <c r="F950" s="6"/>
      <c r="G950" s="7">
        <v>840</v>
      </c>
      <c r="H950" s="10">
        <v>28</v>
      </c>
      <c r="I950" s="1">
        <v>92</v>
      </c>
      <c r="J950" s="1">
        <v>716</v>
      </c>
      <c r="K950" s="17">
        <v>4</v>
      </c>
    </row>
    <row r="951" spans="4:11" x14ac:dyDescent="0.2">
      <c r="D951" s="102"/>
      <c r="E951" s="5" t="s">
        <v>30</v>
      </c>
      <c r="F951" s="6"/>
      <c r="G951" s="7">
        <v>280</v>
      </c>
      <c r="H951" s="10">
        <v>7</v>
      </c>
      <c r="I951" s="1">
        <v>23</v>
      </c>
      <c r="J951" s="1">
        <v>245</v>
      </c>
      <c r="K951" s="17">
        <v>5</v>
      </c>
    </row>
    <row r="952" spans="4:11" x14ac:dyDescent="0.2">
      <c r="D952" s="102"/>
      <c r="E952" s="5" t="s">
        <v>31</v>
      </c>
      <c r="F952" s="6"/>
      <c r="G952" s="7">
        <v>154</v>
      </c>
      <c r="H952" s="10">
        <v>7</v>
      </c>
      <c r="I952" s="1">
        <v>9</v>
      </c>
      <c r="J952" s="1">
        <v>137</v>
      </c>
      <c r="K952" s="17">
        <v>1</v>
      </c>
    </row>
    <row r="953" spans="4:11" x14ac:dyDescent="0.2">
      <c r="D953" s="102"/>
      <c r="E953" s="5" t="s">
        <v>32</v>
      </c>
      <c r="F953" s="6"/>
      <c r="G953" s="7">
        <v>826</v>
      </c>
      <c r="H953" s="10">
        <v>10</v>
      </c>
      <c r="I953" s="1">
        <v>62</v>
      </c>
      <c r="J953" s="1">
        <v>749</v>
      </c>
      <c r="K953" s="17">
        <v>5</v>
      </c>
    </row>
    <row r="954" spans="4:11" x14ac:dyDescent="0.2">
      <c r="D954" s="102"/>
      <c r="E954" s="5" t="s">
        <v>33</v>
      </c>
      <c r="F954" s="6"/>
      <c r="G954" s="7">
        <v>672</v>
      </c>
      <c r="H954" s="10">
        <v>8</v>
      </c>
      <c r="I954" s="1">
        <v>48</v>
      </c>
      <c r="J954" s="1">
        <v>613</v>
      </c>
      <c r="K954" s="17">
        <v>3</v>
      </c>
    </row>
    <row r="955" spans="4:11" x14ac:dyDescent="0.2">
      <c r="D955" s="102"/>
      <c r="E955" s="5" t="s">
        <v>34</v>
      </c>
      <c r="F955" s="6"/>
      <c r="G955" s="7">
        <v>462</v>
      </c>
      <c r="H955" s="10">
        <v>12</v>
      </c>
      <c r="I955" s="1">
        <v>39</v>
      </c>
      <c r="J955" s="1">
        <v>409</v>
      </c>
      <c r="K955" s="17">
        <v>2</v>
      </c>
    </row>
    <row r="956" spans="4:11" x14ac:dyDescent="0.2">
      <c r="D956" s="102"/>
      <c r="E956" s="5" t="s">
        <v>35</v>
      </c>
      <c r="F956" s="6"/>
      <c r="G956" s="7">
        <v>406</v>
      </c>
      <c r="H956" s="10">
        <v>6</v>
      </c>
      <c r="I956" s="1">
        <v>34</v>
      </c>
      <c r="J956" s="1">
        <v>362</v>
      </c>
      <c r="K956" s="17">
        <v>4</v>
      </c>
    </row>
    <row r="957" spans="4:11" x14ac:dyDescent="0.2">
      <c r="D957" s="102"/>
      <c r="E957" s="5" t="s">
        <v>36</v>
      </c>
      <c r="F957" s="6"/>
      <c r="G957" s="7">
        <v>210</v>
      </c>
      <c r="H957" s="10">
        <v>5</v>
      </c>
      <c r="I957" s="1">
        <v>13</v>
      </c>
      <c r="J957" s="1">
        <v>188</v>
      </c>
      <c r="K957" s="17">
        <v>4</v>
      </c>
    </row>
    <row r="958" spans="4:11" x14ac:dyDescent="0.2">
      <c r="D958" s="102"/>
      <c r="E958" s="5" t="s">
        <v>37</v>
      </c>
      <c r="F958" s="6"/>
      <c r="G958" s="7">
        <v>714</v>
      </c>
      <c r="H958" s="10">
        <v>12</v>
      </c>
      <c r="I958" s="1">
        <v>44</v>
      </c>
      <c r="J958" s="1">
        <v>652</v>
      </c>
      <c r="K958" s="17">
        <v>6</v>
      </c>
    </row>
    <row r="959" spans="4:11" x14ac:dyDescent="0.2">
      <c r="D959" s="102"/>
      <c r="E959" s="5" t="s">
        <v>38</v>
      </c>
      <c r="F959" s="6"/>
      <c r="G959" s="7">
        <v>70</v>
      </c>
      <c r="H959" s="10">
        <v>1</v>
      </c>
      <c r="I959" s="1">
        <v>7</v>
      </c>
      <c r="J959" s="1">
        <v>61</v>
      </c>
      <c r="K959" s="17">
        <v>1</v>
      </c>
    </row>
    <row r="960" spans="4:11" x14ac:dyDescent="0.2">
      <c r="D960" s="101" t="s">
        <v>39</v>
      </c>
      <c r="E960" s="26" t="s">
        <v>40</v>
      </c>
      <c r="F960" s="25"/>
      <c r="G960" s="28">
        <v>2044</v>
      </c>
      <c r="H960" s="30">
        <v>61</v>
      </c>
      <c r="I960" s="3">
        <v>201</v>
      </c>
      <c r="J960" s="3">
        <v>1772</v>
      </c>
      <c r="K960" s="32">
        <v>10</v>
      </c>
    </row>
    <row r="961" spans="2:14" x14ac:dyDescent="0.2">
      <c r="D961" s="102"/>
      <c r="E961" s="5" t="s">
        <v>41</v>
      </c>
      <c r="F961" s="6"/>
      <c r="G961" s="7">
        <v>2156</v>
      </c>
      <c r="H961" s="10">
        <v>46</v>
      </c>
      <c r="I961" s="1">
        <v>155</v>
      </c>
      <c r="J961" s="1">
        <v>1934</v>
      </c>
      <c r="K961" s="17">
        <v>21</v>
      </c>
    </row>
    <row r="962" spans="2:14" x14ac:dyDescent="0.2">
      <c r="D962" s="102"/>
      <c r="E962" s="5" t="s">
        <v>42</v>
      </c>
      <c r="F962" s="6"/>
      <c r="G962" s="7">
        <v>1680</v>
      </c>
      <c r="H962" s="10">
        <v>30</v>
      </c>
      <c r="I962" s="1">
        <v>111</v>
      </c>
      <c r="J962" s="1">
        <v>1522</v>
      </c>
      <c r="K962" s="17">
        <v>17</v>
      </c>
    </row>
    <row r="963" spans="2:14" x14ac:dyDescent="0.2">
      <c r="D963" s="102"/>
      <c r="E963" s="5" t="s">
        <v>43</v>
      </c>
      <c r="F963" s="6"/>
      <c r="G963" s="7">
        <v>518</v>
      </c>
      <c r="H963" s="10">
        <v>5</v>
      </c>
      <c r="I963" s="1">
        <v>34</v>
      </c>
      <c r="J963" s="1">
        <v>472</v>
      </c>
      <c r="K963" s="17">
        <v>7</v>
      </c>
    </row>
    <row r="964" spans="2:14" x14ac:dyDescent="0.2">
      <c r="D964" s="103"/>
      <c r="E964" s="50" t="s">
        <v>44</v>
      </c>
      <c r="F964" s="53"/>
      <c r="G964" s="49">
        <v>602</v>
      </c>
      <c r="H964" s="62">
        <v>12</v>
      </c>
      <c r="I964" s="22">
        <v>44</v>
      </c>
      <c r="J964" s="22">
        <v>536</v>
      </c>
      <c r="K964" s="68">
        <v>10</v>
      </c>
    </row>
    <row r="966" spans="2:14" x14ac:dyDescent="0.2">
      <c r="B966" s="34" t="str">
        <f xml:space="preserve"> HYPERLINK("#'目次'!B44", "[38]")</f>
        <v>[38]</v>
      </c>
      <c r="C966" s="27" t="s">
        <v>351</v>
      </c>
    </row>
    <row r="969" spans="2:14" x14ac:dyDescent="0.2">
      <c r="C969" s="27" t="s">
        <v>13</v>
      </c>
    </row>
    <row r="970" spans="2:14" ht="48" x14ac:dyDescent="0.2">
      <c r="D970" s="97"/>
      <c r="E970" s="98"/>
      <c r="F970" s="98"/>
      <c r="G970" s="38" t="s">
        <v>14</v>
      </c>
      <c r="H970" s="36" t="s">
        <v>352</v>
      </c>
      <c r="I970" s="4" t="s">
        <v>353</v>
      </c>
      <c r="J970" s="4" t="s">
        <v>354</v>
      </c>
      <c r="K970" s="4" t="s">
        <v>355</v>
      </c>
      <c r="L970" s="4" t="s">
        <v>356</v>
      </c>
      <c r="M970" s="4" t="s">
        <v>161</v>
      </c>
      <c r="N970" s="35" t="s">
        <v>24</v>
      </c>
    </row>
    <row r="971" spans="2:14" x14ac:dyDescent="0.2">
      <c r="D971" s="99"/>
      <c r="E971" s="100"/>
      <c r="F971" s="100"/>
      <c r="G971" s="40"/>
      <c r="H971" s="42"/>
      <c r="I971" s="8"/>
      <c r="J971" s="8"/>
      <c r="K971" s="8"/>
      <c r="L971" s="8"/>
      <c r="M971" s="8"/>
      <c r="N971" s="39"/>
    </row>
    <row r="972" spans="2:14" x14ac:dyDescent="0.2">
      <c r="D972" s="48"/>
      <c r="E972" s="47" t="s">
        <v>14</v>
      </c>
      <c r="F972" s="51"/>
      <c r="G972" s="37">
        <v>7000</v>
      </c>
      <c r="H972" s="16">
        <v>564</v>
      </c>
      <c r="I972" s="16">
        <v>144</v>
      </c>
      <c r="J972" s="16">
        <v>75</v>
      </c>
      <c r="K972" s="16">
        <v>531</v>
      </c>
      <c r="L972" s="16">
        <v>2410</v>
      </c>
      <c r="M972" s="16">
        <v>3287</v>
      </c>
      <c r="N972" s="57">
        <v>8</v>
      </c>
    </row>
    <row r="973" spans="2:14" x14ac:dyDescent="0.2">
      <c r="D973" s="101" t="s">
        <v>25</v>
      </c>
      <c r="E973" s="26" t="s">
        <v>26</v>
      </c>
      <c r="F973" s="25"/>
      <c r="G973" s="28">
        <v>308</v>
      </c>
      <c r="H973" s="30">
        <v>14</v>
      </c>
      <c r="I973" s="3">
        <v>7</v>
      </c>
      <c r="J973" s="3">
        <v>2</v>
      </c>
      <c r="K973" s="3">
        <v>33</v>
      </c>
      <c r="L973" s="3">
        <v>97</v>
      </c>
      <c r="M973" s="3">
        <v>154</v>
      </c>
      <c r="N973" s="32">
        <v>1</v>
      </c>
    </row>
    <row r="974" spans="2:14" x14ac:dyDescent="0.2">
      <c r="D974" s="102"/>
      <c r="E974" s="5" t="s">
        <v>27</v>
      </c>
      <c r="F974" s="6"/>
      <c r="G974" s="7">
        <v>504</v>
      </c>
      <c r="H974" s="10">
        <v>21</v>
      </c>
      <c r="I974" s="1">
        <v>8</v>
      </c>
      <c r="J974" s="1">
        <v>7</v>
      </c>
      <c r="K974" s="1">
        <v>55</v>
      </c>
      <c r="L974" s="1">
        <v>178</v>
      </c>
      <c r="M974" s="1">
        <v>236</v>
      </c>
      <c r="N974" s="17">
        <v>0</v>
      </c>
    </row>
    <row r="975" spans="2:14" x14ac:dyDescent="0.2">
      <c r="D975" s="102"/>
      <c r="E975" s="5" t="s">
        <v>28</v>
      </c>
      <c r="F975" s="6"/>
      <c r="G975" s="7">
        <v>1554</v>
      </c>
      <c r="H975" s="10">
        <v>137</v>
      </c>
      <c r="I975" s="1">
        <v>32</v>
      </c>
      <c r="J975" s="1">
        <v>18</v>
      </c>
      <c r="K975" s="1">
        <v>130</v>
      </c>
      <c r="L975" s="1">
        <v>511</v>
      </c>
      <c r="M975" s="1">
        <v>731</v>
      </c>
      <c r="N975" s="17">
        <v>1</v>
      </c>
    </row>
    <row r="976" spans="2:14" x14ac:dyDescent="0.2">
      <c r="D976" s="102"/>
      <c r="E976" s="5" t="s">
        <v>29</v>
      </c>
      <c r="F976" s="6"/>
      <c r="G976" s="7">
        <v>840</v>
      </c>
      <c r="H976" s="10">
        <v>82</v>
      </c>
      <c r="I976" s="1">
        <v>23</v>
      </c>
      <c r="J976" s="1">
        <v>10</v>
      </c>
      <c r="K976" s="1">
        <v>73</v>
      </c>
      <c r="L976" s="1">
        <v>271</v>
      </c>
      <c r="M976" s="1">
        <v>383</v>
      </c>
      <c r="N976" s="17">
        <v>0</v>
      </c>
    </row>
    <row r="977" spans="2:14" x14ac:dyDescent="0.2">
      <c r="D977" s="102"/>
      <c r="E977" s="5" t="s">
        <v>30</v>
      </c>
      <c r="F977" s="6"/>
      <c r="G977" s="7">
        <v>280</v>
      </c>
      <c r="H977" s="10">
        <v>26</v>
      </c>
      <c r="I977" s="1">
        <v>9</v>
      </c>
      <c r="J977" s="1">
        <v>1</v>
      </c>
      <c r="K977" s="1">
        <v>11</v>
      </c>
      <c r="L977" s="1">
        <v>121</v>
      </c>
      <c r="M977" s="1">
        <v>111</v>
      </c>
      <c r="N977" s="17">
        <v>2</v>
      </c>
    </row>
    <row r="978" spans="2:14" x14ac:dyDescent="0.2">
      <c r="D978" s="102"/>
      <c r="E978" s="5" t="s">
        <v>31</v>
      </c>
      <c r="F978" s="6"/>
      <c r="G978" s="7">
        <v>154</v>
      </c>
      <c r="H978" s="10">
        <v>13</v>
      </c>
      <c r="I978" s="1">
        <v>2</v>
      </c>
      <c r="J978" s="1">
        <v>1</v>
      </c>
      <c r="K978" s="1">
        <v>9</v>
      </c>
      <c r="L978" s="1">
        <v>47</v>
      </c>
      <c r="M978" s="1">
        <v>82</v>
      </c>
      <c r="N978" s="17">
        <v>0</v>
      </c>
    </row>
    <row r="979" spans="2:14" x14ac:dyDescent="0.2">
      <c r="D979" s="102"/>
      <c r="E979" s="5" t="s">
        <v>32</v>
      </c>
      <c r="F979" s="6"/>
      <c r="G979" s="7">
        <v>826</v>
      </c>
      <c r="H979" s="10">
        <v>89</v>
      </c>
      <c r="I979" s="1">
        <v>18</v>
      </c>
      <c r="J979" s="1">
        <v>3</v>
      </c>
      <c r="K979" s="1">
        <v>50</v>
      </c>
      <c r="L979" s="1">
        <v>313</v>
      </c>
      <c r="M979" s="1">
        <v>355</v>
      </c>
      <c r="N979" s="17">
        <v>1</v>
      </c>
    </row>
    <row r="980" spans="2:14" x14ac:dyDescent="0.2">
      <c r="D980" s="102"/>
      <c r="E980" s="5" t="s">
        <v>33</v>
      </c>
      <c r="F980" s="6"/>
      <c r="G980" s="7">
        <v>672</v>
      </c>
      <c r="H980" s="10">
        <v>34</v>
      </c>
      <c r="I980" s="1">
        <v>12</v>
      </c>
      <c r="J980" s="1">
        <v>5</v>
      </c>
      <c r="K980" s="1">
        <v>43</v>
      </c>
      <c r="L980" s="1">
        <v>236</v>
      </c>
      <c r="M980" s="1">
        <v>341</v>
      </c>
      <c r="N980" s="17">
        <v>2</v>
      </c>
    </row>
    <row r="981" spans="2:14" x14ac:dyDescent="0.2">
      <c r="D981" s="102"/>
      <c r="E981" s="5" t="s">
        <v>34</v>
      </c>
      <c r="F981" s="6"/>
      <c r="G981" s="7">
        <v>462</v>
      </c>
      <c r="H981" s="10">
        <v>42</v>
      </c>
      <c r="I981" s="1">
        <v>11</v>
      </c>
      <c r="J981" s="1">
        <v>13</v>
      </c>
      <c r="K981" s="1">
        <v>35</v>
      </c>
      <c r="L981" s="1">
        <v>181</v>
      </c>
      <c r="M981" s="1">
        <v>182</v>
      </c>
      <c r="N981" s="17">
        <v>0</v>
      </c>
    </row>
    <row r="982" spans="2:14" x14ac:dyDescent="0.2">
      <c r="D982" s="102"/>
      <c r="E982" s="5" t="s">
        <v>35</v>
      </c>
      <c r="F982" s="6"/>
      <c r="G982" s="7">
        <v>406</v>
      </c>
      <c r="H982" s="10">
        <v>48</v>
      </c>
      <c r="I982" s="1">
        <v>6</v>
      </c>
      <c r="J982" s="1">
        <v>6</v>
      </c>
      <c r="K982" s="1">
        <v>25</v>
      </c>
      <c r="L982" s="1">
        <v>139</v>
      </c>
      <c r="M982" s="1">
        <v>183</v>
      </c>
      <c r="N982" s="17">
        <v>1</v>
      </c>
    </row>
    <row r="983" spans="2:14" x14ac:dyDescent="0.2">
      <c r="D983" s="102"/>
      <c r="E983" s="5" t="s">
        <v>36</v>
      </c>
      <c r="F983" s="6"/>
      <c r="G983" s="7">
        <v>210</v>
      </c>
      <c r="H983" s="10">
        <v>13</v>
      </c>
      <c r="I983" s="1">
        <v>3</v>
      </c>
      <c r="J983" s="1">
        <v>1</v>
      </c>
      <c r="K983" s="1">
        <v>14</v>
      </c>
      <c r="L983" s="1">
        <v>66</v>
      </c>
      <c r="M983" s="1">
        <v>113</v>
      </c>
      <c r="N983" s="17">
        <v>0</v>
      </c>
    </row>
    <row r="984" spans="2:14" x14ac:dyDescent="0.2">
      <c r="D984" s="102"/>
      <c r="E984" s="5" t="s">
        <v>37</v>
      </c>
      <c r="F984" s="6"/>
      <c r="G984" s="7">
        <v>714</v>
      </c>
      <c r="H984" s="10">
        <v>42</v>
      </c>
      <c r="I984" s="1">
        <v>11</v>
      </c>
      <c r="J984" s="1">
        <v>7</v>
      </c>
      <c r="K984" s="1">
        <v>48</v>
      </c>
      <c r="L984" s="1">
        <v>224</v>
      </c>
      <c r="M984" s="1">
        <v>383</v>
      </c>
      <c r="N984" s="17">
        <v>0</v>
      </c>
    </row>
    <row r="985" spans="2:14" x14ac:dyDescent="0.2">
      <c r="D985" s="102"/>
      <c r="E985" s="5" t="s">
        <v>38</v>
      </c>
      <c r="F985" s="6"/>
      <c r="G985" s="7">
        <v>70</v>
      </c>
      <c r="H985" s="10">
        <v>3</v>
      </c>
      <c r="I985" s="1">
        <v>2</v>
      </c>
      <c r="J985" s="1">
        <v>1</v>
      </c>
      <c r="K985" s="1">
        <v>5</v>
      </c>
      <c r="L985" s="1">
        <v>26</v>
      </c>
      <c r="M985" s="1">
        <v>33</v>
      </c>
      <c r="N985" s="17">
        <v>0</v>
      </c>
    </row>
    <row r="986" spans="2:14" x14ac:dyDescent="0.2">
      <c r="D986" s="101" t="s">
        <v>39</v>
      </c>
      <c r="E986" s="26" t="s">
        <v>40</v>
      </c>
      <c r="F986" s="25"/>
      <c r="G986" s="28">
        <v>2044</v>
      </c>
      <c r="H986" s="30">
        <v>187</v>
      </c>
      <c r="I986" s="3">
        <v>54</v>
      </c>
      <c r="J986" s="3">
        <v>26</v>
      </c>
      <c r="K986" s="3">
        <v>162</v>
      </c>
      <c r="L986" s="3">
        <v>700</v>
      </c>
      <c r="M986" s="3">
        <v>923</v>
      </c>
      <c r="N986" s="32">
        <v>2</v>
      </c>
    </row>
    <row r="987" spans="2:14" x14ac:dyDescent="0.2">
      <c r="D987" s="102"/>
      <c r="E987" s="5" t="s">
        <v>41</v>
      </c>
      <c r="F987" s="6"/>
      <c r="G987" s="7">
        <v>2156</v>
      </c>
      <c r="H987" s="10">
        <v>172</v>
      </c>
      <c r="I987" s="1">
        <v>39</v>
      </c>
      <c r="J987" s="1">
        <v>23</v>
      </c>
      <c r="K987" s="1">
        <v>170</v>
      </c>
      <c r="L987" s="1">
        <v>783</v>
      </c>
      <c r="M987" s="1">
        <v>971</v>
      </c>
      <c r="N987" s="17">
        <v>2</v>
      </c>
    </row>
    <row r="988" spans="2:14" x14ac:dyDescent="0.2">
      <c r="D988" s="102"/>
      <c r="E988" s="5" t="s">
        <v>42</v>
      </c>
      <c r="F988" s="6"/>
      <c r="G988" s="7">
        <v>1680</v>
      </c>
      <c r="H988" s="10">
        <v>150</v>
      </c>
      <c r="I988" s="1">
        <v>28</v>
      </c>
      <c r="J988" s="1">
        <v>20</v>
      </c>
      <c r="K988" s="1">
        <v>116</v>
      </c>
      <c r="L988" s="1">
        <v>557</v>
      </c>
      <c r="M988" s="1">
        <v>812</v>
      </c>
      <c r="N988" s="17">
        <v>1</v>
      </c>
    </row>
    <row r="989" spans="2:14" x14ac:dyDescent="0.2">
      <c r="D989" s="102"/>
      <c r="E989" s="5" t="s">
        <v>43</v>
      </c>
      <c r="F989" s="6"/>
      <c r="G989" s="7">
        <v>518</v>
      </c>
      <c r="H989" s="10">
        <v>23</v>
      </c>
      <c r="I989" s="1">
        <v>13</v>
      </c>
      <c r="J989" s="1">
        <v>2</v>
      </c>
      <c r="K989" s="1">
        <v>27</v>
      </c>
      <c r="L989" s="1">
        <v>168</v>
      </c>
      <c r="M989" s="1">
        <v>284</v>
      </c>
      <c r="N989" s="17">
        <v>1</v>
      </c>
    </row>
    <row r="990" spans="2:14" x14ac:dyDescent="0.2">
      <c r="D990" s="103"/>
      <c r="E990" s="50" t="s">
        <v>44</v>
      </c>
      <c r="F990" s="53"/>
      <c r="G990" s="49">
        <v>602</v>
      </c>
      <c r="H990" s="62">
        <v>32</v>
      </c>
      <c r="I990" s="22">
        <v>10</v>
      </c>
      <c r="J990" s="22">
        <v>4</v>
      </c>
      <c r="K990" s="22">
        <v>56</v>
      </c>
      <c r="L990" s="22">
        <v>202</v>
      </c>
      <c r="M990" s="22">
        <v>297</v>
      </c>
      <c r="N990" s="68">
        <v>2</v>
      </c>
    </row>
    <row r="992" spans="2:14" x14ac:dyDescent="0.2">
      <c r="B992" s="34" t="str">
        <f xml:space="preserve"> HYPERLINK("#'目次'!B45", "[39]")</f>
        <v>[39]</v>
      </c>
      <c r="C992" s="27" t="s">
        <v>359</v>
      </c>
    </row>
    <row r="995" spans="3:19" x14ac:dyDescent="0.2">
      <c r="C995" s="27" t="s">
        <v>13</v>
      </c>
    </row>
    <row r="996" spans="3:19" ht="60" x14ac:dyDescent="0.2">
      <c r="D996" s="97"/>
      <c r="E996" s="98"/>
      <c r="F996" s="98"/>
      <c r="G996" s="38" t="s">
        <v>14</v>
      </c>
      <c r="H996" s="36" t="s">
        <v>360</v>
      </c>
      <c r="I996" s="4" t="s">
        <v>361</v>
      </c>
      <c r="J996" s="4" t="s">
        <v>362</v>
      </c>
      <c r="K996" s="4" t="s">
        <v>363</v>
      </c>
      <c r="L996" s="4" t="s">
        <v>364</v>
      </c>
      <c r="M996" s="4" t="s">
        <v>365</v>
      </c>
      <c r="N996" s="4" t="s">
        <v>366</v>
      </c>
      <c r="O996" s="4" t="s">
        <v>367</v>
      </c>
      <c r="P996" s="4" t="s">
        <v>368</v>
      </c>
      <c r="Q996" s="4" t="s">
        <v>369</v>
      </c>
      <c r="R996" s="4" t="s">
        <v>370</v>
      </c>
      <c r="S996" s="35" t="s">
        <v>24</v>
      </c>
    </row>
    <row r="997" spans="3:19" x14ac:dyDescent="0.2">
      <c r="D997" s="99"/>
      <c r="E997" s="100"/>
      <c r="F997" s="100"/>
      <c r="G997" s="40"/>
      <c r="H997" s="42"/>
      <c r="I997" s="8"/>
      <c r="J997" s="8"/>
      <c r="K997" s="8"/>
      <c r="L997" s="8"/>
      <c r="M997" s="8"/>
      <c r="N997" s="8"/>
      <c r="O997" s="8"/>
      <c r="P997" s="8"/>
      <c r="Q997" s="8"/>
      <c r="R997" s="8"/>
      <c r="S997" s="39"/>
    </row>
    <row r="998" spans="3:19" x14ac:dyDescent="0.2">
      <c r="D998" s="48"/>
      <c r="E998" s="47" t="s">
        <v>14</v>
      </c>
      <c r="F998" s="51"/>
      <c r="G998" s="37">
        <v>7000</v>
      </c>
      <c r="H998" s="16">
        <v>3570</v>
      </c>
      <c r="I998" s="16">
        <v>2011</v>
      </c>
      <c r="J998" s="16">
        <v>1918</v>
      </c>
      <c r="K998" s="16">
        <v>622</v>
      </c>
      <c r="L998" s="16">
        <v>1951</v>
      </c>
      <c r="M998" s="16">
        <v>1010</v>
      </c>
      <c r="N998" s="16">
        <v>167</v>
      </c>
      <c r="O998" s="16">
        <v>321</v>
      </c>
      <c r="P998" s="16">
        <v>213</v>
      </c>
      <c r="Q998" s="16">
        <v>545</v>
      </c>
      <c r="R998" s="16">
        <v>2619</v>
      </c>
      <c r="S998" s="57">
        <v>17</v>
      </c>
    </row>
    <row r="999" spans="3:19" x14ac:dyDescent="0.2">
      <c r="D999" s="101" t="s">
        <v>25</v>
      </c>
      <c r="E999" s="26" t="s">
        <v>26</v>
      </c>
      <c r="F999" s="25"/>
      <c r="G999" s="28">
        <v>308</v>
      </c>
      <c r="H999" s="30">
        <v>123</v>
      </c>
      <c r="I999" s="3">
        <v>67</v>
      </c>
      <c r="J999" s="3">
        <v>66</v>
      </c>
      <c r="K999" s="3">
        <v>23</v>
      </c>
      <c r="L999" s="3">
        <v>70</v>
      </c>
      <c r="M999" s="3">
        <v>35</v>
      </c>
      <c r="N999" s="3">
        <v>11</v>
      </c>
      <c r="O999" s="3">
        <v>14</v>
      </c>
      <c r="P999" s="3">
        <v>16</v>
      </c>
      <c r="Q999" s="3">
        <v>21</v>
      </c>
      <c r="R999" s="3">
        <v>151</v>
      </c>
      <c r="S999" s="32">
        <v>1</v>
      </c>
    </row>
    <row r="1000" spans="3:19" x14ac:dyDescent="0.2">
      <c r="D1000" s="102"/>
      <c r="E1000" s="5" t="s">
        <v>27</v>
      </c>
      <c r="F1000" s="6"/>
      <c r="G1000" s="7">
        <v>504</v>
      </c>
      <c r="H1000" s="10">
        <v>221</v>
      </c>
      <c r="I1000" s="1">
        <v>146</v>
      </c>
      <c r="J1000" s="1">
        <v>129</v>
      </c>
      <c r="K1000" s="1">
        <v>49</v>
      </c>
      <c r="L1000" s="1">
        <v>117</v>
      </c>
      <c r="M1000" s="1">
        <v>67</v>
      </c>
      <c r="N1000" s="1">
        <v>16</v>
      </c>
      <c r="O1000" s="1">
        <v>25</v>
      </c>
      <c r="P1000" s="1">
        <v>14</v>
      </c>
      <c r="Q1000" s="1">
        <v>27</v>
      </c>
      <c r="R1000" s="1">
        <v>225</v>
      </c>
      <c r="S1000" s="17">
        <v>3</v>
      </c>
    </row>
    <row r="1001" spans="3:19" x14ac:dyDescent="0.2">
      <c r="D1001" s="102"/>
      <c r="E1001" s="5" t="s">
        <v>28</v>
      </c>
      <c r="F1001" s="6"/>
      <c r="G1001" s="7">
        <v>1554</v>
      </c>
      <c r="H1001" s="10">
        <v>832</v>
      </c>
      <c r="I1001" s="1">
        <v>470</v>
      </c>
      <c r="J1001" s="1">
        <v>466</v>
      </c>
      <c r="K1001" s="1">
        <v>154</v>
      </c>
      <c r="L1001" s="1">
        <v>489</v>
      </c>
      <c r="M1001" s="1">
        <v>245</v>
      </c>
      <c r="N1001" s="1">
        <v>38</v>
      </c>
      <c r="O1001" s="1">
        <v>77</v>
      </c>
      <c r="P1001" s="1">
        <v>49</v>
      </c>
      <c r="Q1001" s="1">
        <v>141</v>
      </c>
      <c r="R1001" s="1">
        <v>546</v>
      </c>
      <c r="S1001" s="17">
        <v>5</v>
      </c>
    </row>
    <row r="1002" spans="3:19" x14ac:dyDescent="0.2">
      <c r="D1002" s="102"/>
      <c r="E1002" s="5" t="s">
        <v>29</v>
      </c>
      <c r="F1002" s="6"/>
      <c r="G1002" s="7">
        <v>840</v>
      </c>
      <c r="H1002" s="10">
        <v>518</v>
      </c>
      <c r="I1002" s="1">
        <v>276</v>
      </c>
      <c r="J1002" s="1">
        <v>270</v>
      </c>
      <c r="K1002" s="1">
        <v>94</v>
      </c>
      <c r="L1002" s="1">
        <v>302</v>
      </c>
      <c r="M1002" s="1">
        <v>174</v>
      </c>
      <c r="N1002" s="1">
        <v>27</v>
      </c>
      <c r="O1002" s="1">
        <v>49</v>
      </c>
      <c r="P1002" s="1">
        <v>43</v>
      </c>
      <c r="Q1002" s="1">
        <v>108</v>
      </c>
      <c r="R1002" s="1">
        <v>234</v>
      </c>
      <c r="S1002" s="17">
        <v>1</v>
      </c>
    </row>
    <row r="1003" spans="3:19" x14ac:dyDescent="0.2">
      <c r="D1003" s="102"/>
      <c r="E1003" s="5" t="s">
        <v>30</v>
      </c>
      <c r="F1003" s="6"/>
      <c r="G1003" s="7">
        <v>280</v>
      </c>
      <c r="H1003" s="10">
        <v>132</v>
      </c>
      <c r="I1003" s="1">
        <v>62</v>
      </c>
      <c r="J1003" s="1">
        <v>62</v>
      </c>
      <c r="K1003" s="1">
        <v>24</v>
      </c>
      <c r="L1003" s="1">
        <v>63</v>
      </c>
      <c r="M1003" s="1">
        <v>27</v>
      </c>
      <c r="N1003" s="1">
        <v>5</v>
      </c>
      <c r="O1003" s="1">
        <v>12</v>
      </c>
      <c r="P1003" s="1">
        <v>7</v>
      </c>
      <c r="Q1003" s="1">
        <v>15</v>
      </c>
      <c r="R1003" s="1">
        <v>113</v>
      </c>
      <c r="S1003" s="17">
        <v>2</v>
      </c>
    </row>
    <row r="1004" spans="3:19" x14ac:dyDescent="0.2">
      <c r="D1004" s="102"/>
      <c r="E1004" s="5" t="s">
        <v>31</v>
      </c>
      <c r="F1004" s="6"/>
      <c r="G1004" s="7">
        <v>154</v>
      </c>
      <c r="H1004" s="10">
        <v>80</v>
      </c>
      <c r="I1004" s="1">
        <v>53</v>
      </c>
      <c r="J1004" s="1">
        <v>34</v>
      </c>
      <c r="K1004" s="1">
        <v>9</v>
      </c>
      <c r="L1004" s="1">
        <v>33</v>
      </c>
      <c r="M1004" s="1">
        <v>17</v>
      </c>
      <c r="N1004" s="1">
        <v>5</v>
      </c>
      <c r="O1004" s="1">
        <v>5</v>
      </c>
      <c r="P1004" s="1">
        <v>2</v>
      </c>
      <c r="Q1004" s="1">
        <v>7</v>
      </c>
      <c r="R1004" s="1">
        <v>55</v>
      </c>
      <c r="S1004" s="17">
        <v>0</v>
      </c>
    </row>
    <row r="1005" spans="3:19" x14ac:dyDescent="0.2">
      <c r="D1005" s="102"/>
      <c r="E1005" s="5" t="s">
        <v>32</v>
      </c>
      <c r="F1005" s="6"/>
      <c r="G1005" s="7">
        <v>826</v>
      </c>
      <c r="H1005" s="10">
        <v>462</v>
      </c>
      <c r="I1005" s="1">
        <v>279</v>
      </c>
      <c r="J1005" s="1">
        <v>251</v>
      </c>
      <c r="K1005" s="1">
        <v>67</v>
      </c>
      <c r="L1005" s="1">
        <v>244</v>
      </c>
      <c r="M1005" s="1">
        <v>112</v>
      </c>
      <c r="N1005" s="1">
        <v>11</v>
      </c>
      <c r="O1005" s="1">
        <v>27</v>
      </c>
      <c r="P1005" s="1">
        <v>19</v>
      </c>
      <c r="Q1005" s="1">
        <v>55</v>
      </c>
      <c r="R1005" s="1">
        <v>257</v>
      </c>
      <c r="S1005" s="17">
        <v>0</v>
      </c>
    </row>
    <row r="1006" spans="3:19" x14ac:dyDescent="0.2">
      <c r="D1006" s="102"/>
      <c r="E1006" s="5" t="s">
        <v>33</v>
      </c>
      <c r="F1006" s="6"/>
      <c r="G1006" s="7">
        <v>672</v>
      </c>
      <c r="H1006" s="10">
        <v>349</v>
      </c>
      <c r="I1006" s="1">
        <v>209</v>
      </c>
      <c r="J1006" s="1">
        <v>195</v>
      </c>
      <c r="K1006" s="1">
        <v>61</v>
      </c>
      <c r="L1006" s="1">
        <v>188</v>
      </c>
      <c r="M1006" s="1">
        <v>96</v>
      </c>
      <c r="N1006" s="1">
        <v>17</v>
      </c>
      <c r="O1006" s="1">
        <v>37</v>
      </c>
      <c r="P1006" s="1">
        <v>24</v>
      </c>
      <c r="Q1006" s="1">
        <v>46</v>
      </c>
      <c r="R1006" s="1">
        <v>242</v>
      </c>
      <c r="S1006" s="17">
        <v>1</v>
      </c>
    </row>
    <row r="1007" spans="3:19" x14ac:dyDescent="0.2">
      <c r="D1007" s="102"/>
      <c r="E1007" s="5" t="s">
        <v>34</v>
      </c>
      <c r="F1007" s="6"/>
      <c r="G1007" s="7">
        <v>462</v>
      </c>
      <c r="H1007" s="10">
        <v>267</v>
      </c>
      <c r="I1007" s="1">
        <v>130</v>
      </c>
      <c r="J1007" s="1">
        <v>122</v>
      </c>
      <c r="K1007" s="1">
        <v>35</v>
      </c>
      <c r="L1007" s="1">
        <v>129</v>
      </c>
      <c r="M1007" s="1">
        <v>66</v>
      </c>
      <c r="N1007" s="1">
        <v>8</v>
      </c>
      <c r="O1007" s="1">
        <v>20</v>
      </c>
      <c r="P1007" s="1">
        <v>12</v>
      </c>
      <c r="Q1007" s="1">
        <v>31</v>
      </c>
      <c r="R1007" s="1">
        <v>148</v>
      </c>
      <c r="S1007" s="17">
        <v>1</v>
      </c>
    </row>
    <row r="1008" spans="3:19" x14ac:dyDescent="0.2">
      <c r="D1008" s="102"/>
      <c r="E1008" s="5" t="s">
        <v>35</v>
      </c>
      <c r="F1008" s="6"/>
      <c r="G1008" s="7">
        <v>406</v>
      </c>
      <c r="H1008" s="10">
        <v>201</v>
      </c>
      <c r="I1008" s="1">
        <v>95</v>
      </c>
      <c r="J1008" s="1">
        <v>110</v>
      </c>
      <c r="K1008" s="1">
        <v>39</v>
      </c>
      <c r="L1008" s="1">
        <v>108</v>
      </c>
      <c r="M1008" s="1">
        <v>70</v>
      </c>
      <c r="N1008" s="1">
        <v>9</v>
      </c>
      <c r="O1008" s="1">
        <v>14</v>
      </c>
      <c r="P1008" s="1">
        <v>5</v>
      </c>
      <c r="Q1008" s="1">
        <v>24</v>
      </c>
      <c r="R1008" s="1">
        <v>152</v>
      </c>
      <c r="S1008" s="17">
        <v>0</v>
      </c>
    </row>
    <row r="1009" spans="2:19" x14ac:dyDescent="0.2">
      <c r="D1009" s="102"/>
      <c r="E1009" s="5" t="s">
        <v>36</v>
      </c>
      <c r="F1009" s="6"/>
      <c r="G1009" s="7">
        <v>210</v>
      </c>
      <c r="H1009" s="10">
        <v>80</v>
      </c>
      <c r="I1009" s="1">
        <v>53</v>
      </c>
      <c r="J1009" s="1">
        <v>46</v>
      </c>
      <c r="K1009" s="1">
        <v>17</v>
      </c>
      <c r="L1009" s="1">
        <v>39</v>
      </c>
      <c r="M1009" s="1">
        <v>20</v>
      </c>
      <c r="N1009" s="1">
        <v>6</v>
      </c>
      <c r="O1009" s="1">
        <v>13</v>
      </c>
      <c r="P1009" s="1">
        <v>5</v>
      </c>
      <c r="Q1009" s="1">
        <v>16</v>
      </c>
      <c r="R1009" s="1">
        <v>104</v>
      </c>
      <c r="S1009" s="17">
        <v>2</v>
      </c>
    </row>
    <row r="1010" spans="2:19" x14ac:dyDescent="0.2">
      <c r="D1010" s="102"/>
      <c r="E1010" s="5" t="s">
        <v>37</v>
      </c>
      <c r="F1010" s="6"/>
      <c r="G1010" s="7">
        <v>714</v>
      </c>
      <c r="H1010" s="10">
        <v>273</v>
      </c>
      <c r="I1010" s="1">
        <v>155</v>
      </c>
      <c r="J1010" s="1">
        <v>153</v>
      </c>
      <c r="K1010" s="1">
        <v>45</v>
      </c>
      <c r="L1010" s="1">
        <v>154</v>
      </c>
      <c r="M1010" s="1">
        <v>76</v>
      </c>
      <c r="N1010" s="1">
        <v>12</v>
      </c>
      <c r="O1010" s="1">
        <v>26</v>
      </c>
      <c r="P1010" s="1">
        <v>15</v>
      </c>
      <c r="Q1010" s="1">
        <v>50</v>
      </c>
      <c r="R1010" s="1">
        <v>361</v>
      </c>
      <c r="S1010" s="17">
        <v>1</v>
      </c>
    </row>
    <row r="1011" spans="2:19" x14ac:dyDescent="0.2">
      <c r="D1011" s="102"/>
      <c r="E1011" s="5" t="s">
        <v>38</v>
      </c>
      <c r="F1011" s="6"/>
      <c r="G1011" s="7">
        <v>70</v>
      </c>
      <c r="H1011" s="10">
        <v>32</v>
      </c>
      <c r="I1011" s="1">
        <v>16</v>
      </c>
      <c r="J1011" s="1">
        <v>14</v>
      </c>
      <c r="K1011" s="1">
        <v>5</v>
      </c>
      <c r="L1011" s="1">
        <v>15</v>
      </c>
      <c r="M1011" s="1">
        <v>5</v>
      </c>
      <c r="N1011" s="1">
        <v>2</v>
      </c>
      <c r="O1011" s="1">
        <v>2</v>
      </c>
      <c r="P1011" s="1">
        <v>2</v>
      </c>
      <c r="Q1011" s="1">
        <v>4</v>
      </c>
      <c r="R1011" s="1">
        <v>31</v>
      </c>
      <c r="S1011" s="17">
        <v>0</v>
      </c>
    </row>
    <row r="1012" spans="2:19" x14ac:dyDescent="0.2">
      <c r="D1012" s="101" t="s">
        <v>39</v>
      </c>
      <c r="E1012" s="26" t="s">
        <v>40</v>
      </c>
      <c r="F1012" s="25"/>
      <c r="G1012" s="28">
        <v>2044</v>
      </c>
      <c r="H1012" s="30">
        <v>1186</v>
      </c>
      <c r="I1012" s="3">
        <v>618</v>
      </c>
      <c r="J1012" s="3">
        <v>632</v>
      </c>
      <c r="K1012" s="3">
        <v>203</v>
      </c>
      <c r="L1012" s="3">
        <v>640</v>
      </c>
      <c r="M1012" s="3">
        <v>381</v>
      </c>
      <c r="N1012" s="3">
        <v>53</v>
      </c>
      <c r="O1012" s="3">
        <v>95</v>
      </c>
      <c r="P1012" s="3">
        <v>74</v>
      </c>
      <c r="Q1012" s="3">
        <v>198</v>
      </c>
      <c r="R1012" s="3">
        <v>633</v>
      </c>
      <c r="S1012" s="32">
        <v>1</v>
      </c>
    </row>
    <row r="1013" spans="2:19" x14ac:dyDescent="0.2">
      <c r="D1013" s="102"/>
      <c r="E1013" s="5" t="s">
        <v>41</v>
      </c>
      <c r="F1013" s="6"/>
      <c r="G1013" s="7">
        <v>2156</v>
      </c>
      <c r="H1013" s="10">
        <v>1111</v>
      </c>
      <c r="I1013" s="1">
        <v>628</v>
      </c>
      <c r="J1013" s="1">
        <v>633</v>
      </c>
      <c r="K1013" s="1">
        <v>202</v>
      </c>
      <c r="L1013" s="1">
        <v>623</v>
      </c>
      <c r="M1013" s="1">
        <v>328</v>
      </c>
      <c r="N1013" s="1">
        <v>55</v>
      </c>
      <c r="O1013" s="1">
        <v>107</v>
      </c>
      <c r="P1013" s="1">
        <v>69</v>
      </c>
      <c r="Q1013" s="1">
        <v>179</v>
      </c>
      <c r="R1013" s="1">
        <v>790</v>
      </c>
      <c r="S1013" s="17">
        <v>8</v>
      </c>
    </row>
    <row r="1014" spans="2:19" x14ac:dyDescent="0.2">
      <c r="D1014" s="102"/>
      <c r="E1014" s="5" t="s">
        <v>42</v>
      </c>
      <c r="F1014" s="6"/>
      <c r="G1014" s="7">
        <v>1680</v>
      </c>
      <c r="H1014" s="10">
        <v>798</v>
      </c>
      <c r="I1014" s="1">
        <v>483</v>
      </c>
      <c r="J1014" s="1">
        <v>408</v>
      </c>
      <c r="K1014" s="1">
        <v>128</v>
      </c>
      <c r="L1014" s="1">
        <v>445</v>
      </c>
      <c r="M1014" s="1">
        <v>190</v>
      </c>
      <c r="N1014" s="1">
        <v>27</v>
      </c>
      <c r="O1014" s="1">
        <v>70</v>
      </c>
      <c r="P1014" s="1">
        <v>39</v>
      </c>
      <c r="Q1014" s="1">
        <v>97</v>
      </c>
      <c r="R1014" s="1">
        <v>673</v>
      </c>
      <c r="S1014" s="17">
        <v>6</v>
      </c>
    </row>
    <row r="1015" spans="2:19" x14ac:dyDescent="0.2">
      <c r="D1015" s="102"/>
      <c r="E1015" s="5" t="s">
        <v>43</v>
      </c>
      <c r="F1015" s="6"/>
      <c r="G1015" s="7">
        <v>518</v>
      </c>
      <c r="H1015" s="10">
        <v>215</v>
      </c>
      <c r="I1015" s="1">
        <v>111</v>
      </c>
      <c r="J1015" s="1">
        <v>104</v>
      </c>
      <c r="K1015" s="1">
        <v>33</v>
      </c>
      <c r="L1015" s="1">
        <v>89</v>
      </c>
      <c r="M1015" s="1">
        <v>37</v>
      </c>
      <c r="N1015" s="1">
        <v>12</v>
      </c>
      <c r="O1015" s="1">
        <v>18</v>
      </c>
      <c r="P1015" s="1">
        <v>8</v>
      </c>
      <c r="Q1015" s="1">
        <v>23</v>
      </c>
      <c r="R1015" s="1">
        <v>254</v>
      </c>
      <c r="S1015" s="17">
        <v>1</v>
      </c>
    </row>
    <row r="1016" spans="2:19" x14ac:dyDescent="0.2">
      <c r="D1016" s="103"/>
      <c r="E1016" s="50" t="s">
        <v>44</v>
      </c>
      <c r="F1016" s="53"/>
      <c r="G1016" s="49">
        <v>602</v>
      </c>
      <c r="H1016" s="62">
        <v>260</v>
      </c>
      <c r="I1016" s="22">
        <v>171</v>
      </c>
      <c r="J1016" s="22">
        <v>141</v>
      </c>
      <c r="K1016" s="22">
        <v>56</v>
      </c>
      <c r="L1016" s="22">
        <v>154</v>
      </c>
      <c r="M1016" s="22">
        <v>74</v>
      </c>
      <c r="N1016" s="22">
        <v>20</v>
      </c>
      <c r="O1016" s="22">
        <v>31</v>
      </c>
      <c r="P1016" s="22">
        <v>23</v>
      </c>
      <c r="Q1016" s="22">
        <v>48</v>
      </c>
      <c r="R1016" s="22">
        <v>269</v>
      </c>
      <c r="S1016" s="68">
        <v>1</v>
      </c>
    </row>
    <row r="1018" spans="2:19" x14ac:dyDescent="0.2">
      <c r="B1018" s="34" t="str">
        <f xml:space="preserve"> HYPERLINK("#'目次'!B46", "[40]")</f>
        <v>[40]</v>
      </c>
      <c r="C1018" s="27" t="s">
        <v>373</v>
      </c>
    </row>
    <row r="1021" spans="2:19" x14ac:dyDescent="0.2">
      <c r="C1021" s="27" t="s">
        <v>13</v>
      </c>
    </row>
    <row r="1022" spans="2:19" ht="24" x14ac:dyDescent="0.2">
      <c r="D1022" s="97"/>
      <c r="E1022" s="98"/>
      <c r="F1022" s="98"/>
      <c r="G1022" s="38" t="s">
        <v>14</v>
      </c>
      <c r="H1022" s="36" t="s">
        <v>374</v>
      </c>
      <c r="I1022" s="4" t="s">
        <v>375</v>
      </c>
      <c r="J1022" s="4" t="s">
        <v>376</v>
      </c>
      <c r="K1022" s="4" t="s">
        <v>377</v>
      </c>
      <c r="L1022" s="4" t="s">
        <v>378</v>
      </c>
      <c r="M1022" s="4" t="s">
        <v>379</v>
      </c>
      <c r="N1022" s="4" t="s">
        <v>380</v>
      </c>
      <c r="O1022" s="4" t="s">
        <v>381</v>
      </c>
      <c r="P1022" s="4" t="s">
        <v>382</v>
      </c>
      <c r="Q1022" s="4" t="s">
        <v>22</v>
      </c>
      <c r="R1022" s="35" t="s">
        <v>24</v>
      </c>
    </row>
    <row r="1023" spans="2:19" x14ac:dyDescent="0.2">
      <c r="D1023" s="99"/>
      <c r="E1023" s="100"/>
      <c r="F1023" s="100"/>
      <c r="G1023" s="40"/>
      <c r="H1023" s="42"/>
      <c r="I1023" s="8"/>
      <c r="J1023" s="8"/>
      <c r="K1023" s="8"/>
      <c r="L1023" s="8"/>
      <c r="M1023" s="8"/>
      <c r="N1023" s="8"/>
      <c r="O1023" s="8"/>
      <c r="P1023" s="8"/>
      <c r="Q1023" s="8"/>
      <c r="R1023" s="39"/>
    </row>
    <row r="1024" spans="2:19" x14ac:dyDescent="0.2">
      <c r="D1024" s="48"/>
      <c r="E1024" s="47" t="s">
        <v>14</v>
      </c>
      <c r="F1024" s="51"/>
      <c r="G1024" s="37">
        <v>7000</v>
      </c>
      <c r="H1024" s="16">
        <v>695</v>
      </c>
      <c r="I1024" s="16">
        <v>255</v>
      </c>
      <c r="J1024" s="16">
        <v>260</v>
      </c>
      <c r="K1024" s="16">
        <v>415</v>
      </c>
      <c r="L1024" s="16">
        <v>1594</v>
      </c>
      <c r="M1024" s="16">
        <v>269</v>
      </c>
      <c r="N1024" s="16">
        <v>1062</v>
      </c>
      <c r="O1024" s="16">
        <v>2945</v>
      </c>
      <c r="P1024" s="16">
        <v>1954</v>
      </c>
      <c r="Q1024" s="16">
        <v>485</v>
      </c>
      <c r="R1024" s="57">
        <v>109</v>
      </c>
    </row>
    <row r="1025" spans="4:18" x14ac:dyDescent="0.2">
      <c r="D1025" s="101" t="s">
        <v>25</v>
      </c>
      <c r="E1025" s="26" t="s">
        <v>26</v>
      </c>
      <c r="F1025" s="25"/>
      <c r="G1025" s="28">
        <v>308</v>
      </c>
      <c r="H1025" s="30">
        <v>26</v>
      </c>
      <c r="I1025" s="3">
        <v>6</v>
      </c>
      <c r="J1025" s="3">
        <v>6</v>
      </c>
      <c r="K1025" s="3">
        <v>21</v>
      </c>
      <c r="L1025" s="3">
        <v>71</v>
      </c>
      <c r="M1025" s="3">
        <v>14</v>
      </c>
      <c r="N1025" s="3">
        <v>26</v>
      </c>
      <c r="O1025" s="3">
        <v>122</v>
      </c>
      <c r="P1025" s="3">
        <v>98</v>
      </c>
      <c r="Q1025" s="3">
        <v>23</v>
      </c>
      <c r="R1025" s="32">
        <v>4</v>
      </c>
    </row>
    <row r="1026" spans="4:18" x14ac:dyDescent="0.2">
      <c r="D1026" s="102"/>
      <c r="E1026" s="5" t="s">
        <v>27</v>
      </c>
      <c r="F1026" s="6"/>
      <c r="G1026" s="7">
        <v>504</v>
      </c>
      <c r="H1026" s="10">
        <v>64</v>
      </c>
      <c r="I1026" s="1">
        <v>16</v>
      </c>
      <c r="J1026" s="1">
        <v>17</v>
      </c>
      <c r="K1026" s="1">
        <v>43</v>
      </c>
      <c r="L1026" s="1">
        <v>124</v>
      </c>
      <c r="M1026" s="1">
        <v>25</v>
      </c>
      <c r="N1026" s="1">
        <v>66</v>
      </c>
      <c r="O1026" s="1">
        <v>209</v>
      </c>
      <c r="P1026" s="1">
        <v>161</v>
      </c>
      <c r="Q1026" s="1">
        <v>32</v>
      </c>
      <c r="R1026" s="17">
        <v>5</v>
      </c>
    </row>
    <row r="1027" spans="4:18" x14ac:dyDescent="0.2">
      <c r="D1027" s="102"/>
      <c r="E1027" s="5" t="s">
        <v>28</v>
      </c>
      <c r="F1027" s="6"/>
      <c r="G1027" s="7">
        <v>1554</v>
      </c>
      <c r="H1027" s="10">
        <v>161</v>
      </c>
      <c r="I1027" s="1">
        <v>66</v>
      </c>
      <c r="J1027" s="1">
        <v>74</v>
      </c>
      <c r="K1027" s="1">
        <v>111</v>
      </c>
      <c r="L1027" s="1">
        <v>403</v>
      </c>
      <c r="M1027" s="1">
        <v>51</v>
      </c>
      <c r="N1027" s="1">
        <v>246</v>
      </c>
      <c r="O1027" s="1">
        <v>645</v>
      </c>
      <c r="P1027" s="1">
        <v>388</v>
      </c>
      <c r="Q1027" s="1">
        <v>118</v>
      </c>
      <c r="R1027" s="17">
        <v>20</v>
      </c>
    </row>
    <row r="1028" spans="4:18" x14ac:dyDescent="0.2">
      <c r="D1028" s="102"/>
      <c r="E1028" s="5" t="s">
        <v>29</v>
      </c>
      <c r="F1028" s="6"/>
      <c r="G1028" s="7">
        <v>840</v>
      </c>
      <c r="H1028" s="10">
        <v>125</v>
      </c>
      <c r="I1028" s="1">
        <v>44</v>
      </c>
      <c r="J1028" s="1">
        <v>38</v>
      </c>
      <c r="K1028" s="1">
        <v>50</v>
      </c>
      <c r="L1028" s="1">
        <v>232</v>
      </c>
      <c r="M1028" s="1">
        <v>38</v>
      </c>
      <c r="N1028" s="1">
        <v>174</v>
      </c>
      <c r="O1028" s="1">
        <v>349</v>
      </c>
      <c r="P1028" s="1">
        <v>229</v>
      </c>
      <c r="Q1028" s="1">
        <v>35</v>
      </c>
      <c r="R1028" s="17">
        <v>6</v>
      </c>
    </row>
    <row r="1029" spans="4:18" x14ac:dyDescent="0.2">
      <c r="D1029" s="102"/>
      <c r="E1029" s="5" t="s">
        <v>30</v>
      </c>
      <c r="F1029" s="6"/>
      <c r="G1029" s="7">
        <v>280</v>
      </c>
      <c r="H1029" s="10">
        <v>24</v>
      </c>
      <c r="I1029" s="1">
        <v>10</v>
      </c>
      <c r="J1029" s="1">
        <v>9</v>
      </c>
      <c r="K1029" s="1">
        <v>23</v>
      </c>
      <c r="L1029" s="1">
        <v>60</v>
      </c>
      <c r="M1029" s="1">
        <v>9</v>
      </c>
      <c r="N1029" s="1">
        <v>34</v>
      </c>
      <c r="O1029" s="1">
        <v>139</v>
      </c>
      <c r="P1029" s="1">
        <v>72</v>
      </c>
      <c r="Q1029" s="1">
        <v>19</v>
      </c>
      <c r="R1029" s="17">
        <v>3</v>
      </c>
    </row>
    <row r="1030" spans="4:18" x14ac:dyDescent="0.2">
      <c r="D1030" s="102"/>
      <c r="E1030" s="5" t="s">
        <v>31</v>
      </c>
      <c r="F1030" s="6"/>
      <c r="G1030" s="7">
        <v>154</v>
      </c>
      <c r="H1030" s="10">
        <v>12</v>
      </c>
      <c r="I1030" s="1">
        <v>6</v>
      </c>
      <c r="J1030" s="1">
        <v>7</v>
      </c>
      <c r="K1030" s="1">
        <v>4</v>
      </c>
      <c r="L1030" s="1">
        <v>35</v>
      </c>
      <c r="M1030" s="1">
        <v>5</v>
      </c>
      <c r="N1030" s="1">
        <v>23</v>
      </c>
      <c r="O1030" s="1">
        <v>57</v>
      </c>
      <c r="P1030" s="1">
        <v>49</v>
      </c>
      <c r="Q1030" s="1">
        <v>5</v>
      </c>
      <c r="R1030" s="17">
        <v>5</v>
      </c>
    </row>
    <row r="1031" spans="4:18" x14ac:dyDescent="0.2">
      <c r="D1031" s="102"/>
      <c r="E1031" s="5" t="s">
        <v>32</v>
      </c>
      <c r="F1031" s="6"/>
      <c r="G1031" s="7">
        <v>826</v>
      </c>
      <c r="H1031" s="10">
        <v>64</v>
      </c>
      <c r="I1031" s="1">
        <v>33</v>
      </c>
      <c r="J1031" s="1">
        <v>43</v>
      </c>
      <c r="K1031" s="1">
        <v>38</v>
      </c>
      <c r="L1031" s="1">
        <v>175</v>
      </c>
      <c r="M1031" s="1">
        <v>35</v>
      </c>
      <c r="N1031" s="1">
        <v>122</v>
      </c>
      <c r="O1031" s="1">
        <v>356</v>
      </c>
      <c r="P1031" s="1">
        <v>224</v>
      </c>
      <c r="Q1031" s="1">
        <v>63</v>
      </c>
      <c r="R1031" s="17">
        <v>4</v>
      </c>
    </row>
    <row r="1032" spans="4:18" x14ac:dyDescent="0.2">
      <c r="D1032" s="102"/>
      <c r="E1032" s="5" t="s">
        <v>33</v>
      </c>
      <c r="F1032" s="6"/>
      <c r="G1032" s="7">
        <v>672</v>
      </c>
      <c r="H1032" s="10">
        <v>65</v>
      </c>
      <c r="I1032" s="1">
        <v>24</v>
      </c>
      <c r="J1032" s="1">
        <v>18</v>
      </c>
      <c r="K1032" s="1">
        <v>32</v>
      </c>
      <c r="L1032" s="1">
        <v>136</v>
      </c>
      <c r="M1032" s="1">
        <v>21</v>
      </c>
      <c r="N1032" s="1">
        <v>122</v>
      </c>
      <c r="O1032" s="1">
        <v>289</v>
      </c>
      <c r="P1032" s="1">
        <v>195</v>
      </c>
      <c r="Q1032" s="1">
        <v>41</v>
      </c>
      <c r="R1032" s="17">
        <v>12</v>
      </c>
    </row>
    <row r="1033" spans="4:18" x14ac:dyDescent="0.2">
      <c r="D1033" s="102"/>
      <c r="E1033" s="5" t="s">
        <v>34</v>
      </c>
      <c r="F1033" s="6"/>
      <c r="G1033" s="7">
        <v>462</v>
      </c>
      <c r="H1033" s="10">
        <v>55</v>
      </c>
      <c r="I1033" s="1">
        <v>10</v>
      </c>
      <c r="J1033" s="1">
        <v>12</v>
      </c>
      <c r="K1033" s="1">
        <v>27</v>
      </c>
      <c r="L1033" s="1">
        <v>101</v>
      </c>
      <c r="M1033" s="1">
        <v>16</v>
      </c>
      <c r="N1033" s="1">
        <v>71</v>
      </c>
      <c r="O1033" s="1">
        <v>201</v>
      </c>
      <c r="P1033" s="1">
        <v>132</v>
      </c>
      <c r="Q1033" s="1">
        <v>24</v>
      </c>
      <c r="R1033" s="17">
        <v>5</v>
      </c>
    </row>
    <row r="1034" spans="4:18" x14ac:dyDescent="0.2">
      <c r="D1034" s="102"/>
      <c r="E1034" s="5" t="s">
        <v>35</v>
      </c>
      <c r="F1034" s="6"/>
      <c r="G1034" s="7">
        <v>406</v>
      </c>
      <c r="H1034" s="10">
        <v>24</v>
      </c>
      <c r="I1034" s="1">
        <v>12</v>
      </c>
      <c r="J1034" s="1">
        <v>12</v>
      </c>
      <c r="K1034" s="1">
        <v>17</v>
      </c>
      <c r="L1034" s="1">
        <v>82</v>
      </c>
      <c r="M1034" s="1">
        <v>15</v>
      </c>
      <c r="N1034" s="1">
        <v>59</v>
      </c>
      <c r="O1034" s="1">
        <v>152</v>
      </c>
      <c r="P1034" s="1">
        <v>109</v>
      </c>
      <c r="Q1034" s="1">
        <v>43</v>
      </c>
      <c r="R1034" s="17">
        <v>19</v>
      </c>
    </row>
    <row r="1035" spans="4:18" x14ac:dyDescent="0.2">
      <c r="D1035" s="102"/>
      <c r="E1035" s="5" t="s">
        <v>36</v>
      </c>
      <c r="F1035" s="6"/>
      <c r="G1035" s="7">
        <v>210</v>
      </c>
      <c r="H1035" s="10">
        <v>20</v>
      </c>
      <c r="I1035" s="1">
        <v>7</v>
      </c>
      <c r="J1035" s="1">
        <v>9</v>
      </c>
      <c r="K1035" s="1">
        <v>11</v>
      </c>
      <c r="L1035" s="1">
        <v>27</v>
      </c>
      <c r="M1035" s="1">
        <v>11</v>
      </c>
      <c r="N1035" s="1">
        <v>27</v>
      </c>
      <c r="O1035" s="1">
        <v>87</v>
      </c>
      <c r="P1035" s="1">
        <v>60</v>
      </c>
      <c r="Q1035" s="1">
        <v>21</v>
      </c>
      <c r="R1035" s="17">
        <v>7</v>
      </c>
    </row>
    <row r="1036" spans="4:18" x14ac:dyDescent="0.2">
      <c r="D1036" s="102"/>
      <c r="E1036" s="5" t="s">
        <v>37</v>
      </c>
      <c r="F1036" s="6"/>
      <c r="G1036" s="7">
        <v>714</v>
      </c>
      <c r="H1036" s="10">
        <v>52</v>
      </c>
      <c r="I1036" s="1">
        <v>20</v>
      </c>
      <c r="J1036" s="1">
        <v>14</v>
      </c>
      <c r="K1036" s="1">
        <v>33</v>
      </c>
      <c r="L1036" s="1">
        <v>128</v>
      </c>
      <c r="M1036" s="1">
        <v>25</v>
      </c>
      <c r="N1036" s="1">
        <v>88</v>
      </c>
      <c r="O1036" s="1">
        <v>309</v>
      </c>
      <c r="P1036" s="1">
        <v>216</v>
      </c>
      <c r="Q1036" s="1">
        <v>58</v>
      </c>
      <c r="R1036" s="17">
        <v>17</v>
      </c>
    </row>
    <row r="1037" spans="4:18" x14ac:dyDescent="0.2">
      <c r="D1037" s="102"/>
      <c r="E1037" s="5" t="s">
        <v>38</v>
      </c>
      <c r="F1037" s="6"/>
      <c r="G1037" s="7">
        <v>70</v>
      </c>
      <c r="H1037" s="10">
        <v>3</v>
      </c>
      <c r="I1037" s="1">
        <v>1</v>
      </c>
      <c r="J1037" s="1">
        <v>1</v>
      </c>
      <c r="K1037" s="1">
        <v>5</v>
      </c>
      <c r="L1037" s="1">
        <v>20</v>
      </c>
      <c r="M1037" s="1">
        <v>4</v>
      </c>
      <c r="N1037" s="1">
        <v>4</v>
      </c>
      <c r="O1037" s="1">
        <v>30</v>
      </c>
      <c r="P1037" s="1">
        <v>21</v>
      </c>
      <c r="Q1037" s="1">
        <v>3</v>
      </c>
      <c r="R1037" s="17">
        <v>2</v>
      </c>
    </row>
    <row r="1038" spans="4:18" x14ac:dyDescent="0.2">
      <c r="D1038" s="101" t="s">
        <v>39</v>
      </c>
      <c r="E1038" s="26" t="s">
        <v>40</v>
      </c>
      <c r="F1038" s="25"/>
      <c r="G1038" s="28">
        <v>2044</v>
      </c>
      <c r="H1038" s="30">
        <v>244</v>
      </c>
      <c r="I1038" s="3">
        <v>92</v>
      </c>
      <c r="J1038" s="3">
        <v>81</v>
      </c>
      <c r="K1038" s="3">
        <v>113</v>
      </c>
      <c r="L1038" s="3">
        <v>516</v>
      </c>
      <c r="M1038" s="3">
        <v>83</v>
      </c>
      <c r="N1038" s="3">
        <v>355</v>
      </c>
      <c r="O1038" s="3">
        <v>855</v>
      </c>
      <c r="P1038" s="3">
        <v>562</v>
      </c>
      <c r="Q1038" s="3">
        <v>122</v>
      </c>
      <c r="R1038" s="32">
        <v>21</v>
      </c>
    </row>
    <row r="1039" spans="4:18" x14ac:dyDescent="0.2">
      <c r="D1039" s="102"/>
      <c r="E1039" s="5" t="s">
        <v>41</v>
      </c>
      <c r="F1039" s="6"/>
      <c r="G1039" s="7">
        <v>2156</v>
      </c>
      <c r="H1039" s="10">
        <v>206</v>
      </c>
      <c r="I1039" s="1">
        <v>80</v>
      </c>
      <c r="J1039" s="1">
        <v>79</v>
      </c>
      <c r="K1039" s="1">
        <v>140</v>
      </c>
      <c r="L1039" s="1">
        <v>501</v>
      </c>
      <c r="M1039" s="1">
        <v>80</v>
      </c>
      <c r="N1039" s="1">
        <v>329</v>
      </c>
      <c r="O1039" s="1">
        <v>913</v>
      </c>
      <c r="P1039" s="1">
        <v>594</v>
      </c>
      <c r="Q1039" s="1">
        <v>156</v>
      </c>
      <c r="R1039" s="17">
        <v>34</v>
      </c>
    </row>
    <row r="1040" spans="4:18" x14ac:dyDescent="0.2">
      <c r="D1040" s="102"/>
      <c r="E1040" s="5" t="s">
        <v>42</v>
      </c>
      <c r="F1040" s="6"/>
      <c r="G1040" s="7">
        <v>1680</v>
      </c>
      <c r="H1040" s="10">
        <v>141</v>
      </c>
      <c r="I1040" s="1">
        <v>50</v>
      </c>
      <c r="J1040" s="1">
        <v>63</v>
      </c>
      <c r="K1040" s="1">
        <v>95</v>
      </c>
      <c r="L1040" s="1">
        <v>350</v>
      </c>
      <c r="M1040" s="1">
        <v>69</v>
      </c>
      <c r="N1040" s="1">
        <v>233</v>
      </c>
      <c r="O1040" s="1">
        <v>725</v>
      </c>
      <c r="P1040" s="1">
        <v>461</v>
      </c>
      <c r="Q1040" s="1">
        <v>112</v>
      </c>
      <c r="R1040" s="17">
        <v>27</v>
      </c>
    </row>
    <row r="1041" spans="2:18" x14ac:dyDescent="0.2">
      <c r="D1041" s="102"/>
      <c r="E1041" s="5" t="s">
        <v>43</v>
      </c>
      <c r="F1041" s="6"/>
      <c r="G1041" s="7">
        <v>518</v>
      </c>
      <c r="H1041" s="10">
        <v>41</v>
      </c>
      <c r="I1041" s="1">
        <v>11</v>
      </c>
      <c r="J1041" s="1">
        <v>15</v>
      </c>
      <c r="K1041" s="1">
        <v>23</v>
      </c>
      <c r="L1041" s="1">
        <v>87</v>
      </c>
      <c r="M1041" s="1">
        <v>18</v>
      </c>
      <c r="N1041" s="1">
        <v>62</v>
      </c>
      <c r="O1041" s="1">
        <v>212</v>
      </c>
      <c r="P1041" s="1">
        <v>162</v>
      </c>
      <c r="Q1041" s="1">
        <v>49</v>
      </c>
      <c r="R1041" s="17">
        <v>15</v>
      </c>
    </row>
    <row r="1042" spans="2:18" x14ac:dyDescent="0.2">
      <c r="D1042" s="103"/>
      <c r="E1042" s="50" t="s">
        <v>44</v>
      </c>
      <c r="F1042" s="53"/>
      <c r="G1042" s="49">
        <v>602</v>
      </c>
      <c r="H1042" s="62">
        <v>63</v>
      </c>
      <c r="I1042" s="22">
        <v>22</v>
      </c>
      <c r="J1042" s="22">
        <v>22</v>
      </c>
      <c r="K1042" s="22">
        <v>44</v>
      </c>
      <c r="L1042" s="22">
        <v>140</v>
      </c>
      <c r="M1042" s="22">
        <v>19</v>
      </c>
      <c r="N1042" s="22">
        <v>83</v>
      </c>
      <c r="O1042" s="22">
        <v>240</v>
      </c>
      <c r="P1042" s="22">
        <v>175</v>
      </c>
      <c r="Q1042" s="22">
        <v>46</v>
      </c>
      <c r="R1042" s="68">
        <v>12</v>
      </c>
    </row>
    <row r="1044" spans="2:18" x14ac:dyDescent="0.2">
      <c r="B1044" s="34" t="str">
        <f xml:space="preserve"> HYPERLINK("#'目次'!B47", "[41]")</f>
        <v>[41]</v>
      </c>
      <c r="C1044" s="27" t="s">
        <v>385</v>
      </c>
    </row>
    <row r="1047" spans="2:18" x14ac:dyDescent="0.2">
      <c r="C1047" s="27" t="s">
        <v>13</v>
      </c>
    </row>
    <row r="1048" spans="2:18" ht="36" x14ac:dyDescent="0.2">
      <c r="D1048" s="97"/>
      <c r="E1048" s="98"/>
      <c r="F1048" s="98"/>
      <c r="G1048" s="38" t="s">
        <v>14</v>
      </c>
      <c r="H1048" s="36" t="s">
        <v>386</v>
      </c>
      <c r="I1048" s="4" t="s">
        <v>387</v>
      </c>
      <c r="J1048" s="4" t="s">
        <v>388</v>
      </c>
      <c r="K1048" s="35" t="s">
        <v>24</v>
      </c>
    </row>
    <row r="1049" spans="2:18" x14ac:dyDescent="0.2">
      <c r="D1049" s="99"/>
      <c r="E1049" s="100"/>
      <c r="F1049" s="100"/>
      <c r="G1049" s="40"/>
      <c r="H1049" s="42"/>
      <c r="I1049" s="8"/>
      <c r="J1049" s="8"/>
      <c r="K1049" s="39"/>
    </row>
    <row r="1050" spans="2:18" x14ac:dyDescent="0.2">
      <c r="D1050" s="48"/>
      <c r="E1050" s="47" t="s">
        <v>14</v>
      </c>
      <c r="F1050" s="51"/>
      <c r="G1050" s="37">
        <v>7000</v>
      </c>
      <c r="H1050" s="16">
        <v>916</v>
      </c>
      <c r="I1050" s="16">
        <v>437</v>
      </c>
      <c r="J1050" s="16">
        <v>5621</v>
      </c>
      <c r="K1050" s="57">
        <v>26</v>
      </c>
    </row>
    <row r="1051" spans="2:18" x14ac:dyDescent="0.2">
      <c r="D1051" s="101" t="s">
        <v>25</v>
      </c>
      <c r="E1051" s="26" t="s">
        <v>26</v>
      </c>
      <c r="F1051" s="25"/>
      <c r="G1051" s="28">
        <v>308</v>
      </c>
      <c r="H1051" s="30">
        <v>15</v>
      </c>
      <c r="I1051" s="3">
        <v>13</v>
      </c>
      <c r="J1051" s="3">
        <v>280</v>
      </c>
      <c r="K1051" s="32">
        <v>0</v>
      </c>
    </row>
    <row r="1052" spans="2:18" x14ac:dyDescent="0.2">
      <c r="D1052" s="102"/>
      <c r="E1052" s="5" t="s">
        <v>27</v>
      </c>
      <c r="F1052" s="6"/>
      <c r="G1052" s="7">
        <v>504</v>
      </c>
      <c r="H1052" s="10">
        <v>41</v>
      </c>
      <c r="I1052" s="1">
        <v>24</v>
      </c>
      <c r="J1052" s="1">
        <v>436</v>
      </c>
      <c r="K1052" s="17">
        <v>3</v>
      </c>
    </row>
    <row r="1053" spans="2:18" x14ac:dyDescent="0.2">
      <c r="D1053" s="102"/>
      <c r="E1053" s="5" t="s">
        <v>28</v>
      </c>
      <c r="F1053" s="6"/>
      <c r="G1053" s="7">
        <v>1554</v>
      </c>
      <c r="H1053" s="10">
        <v>235</v>
      </c>
      <c r="I1053" s="1">
        <v>94</v>
      </c>
      <c r="J1053" s="1">
        <v>1218</v>
      </c>
      <c r="K1053" s="17">
        <v>7</v>
      </c>
    </row>
    <row r="1054" spans="2:18" x14ac:dyDescent="0.2">
      <c r="D1054" s="102"/>
      <c r="E1054" s="5" t="s">
        <v>29</v>
      </c>
      <c r="F1054" s="6"/>
      <c r="G1054" s="7">
        <v>840</v>
      </c>
      <c r="H1054" s="10">
        <v>156</v>
      </c>
      <c r="I1054" s="1">
        <v>55</v>
      </c>
      <c r="J1054" s="1">
        <v>625</v>
      </c>
      <c r="K1054" s="17">
        <v>4</v>
      </c>
    </row>
    <row r="1055" spans="2:18" x14ac:dyDescent="0.2">
      <c r="D1055" s="102"/>
      <c r="E1055" s="5" t="s">
        <v>30</v>
      </c>
      <c r="F1055" s="6"/>
      <c r="G1055" s="7">
        <v>280</v>
      </c>
      <c r="H1055" s="10">
        <v>29</v>
      </c>
      <c r="I1055" s="1">
        <v>14</v>
      </c>
      <c r="J1055" s="1">
        <v>236</v>
      </c>
      <c r="K1055" s="17">
        <v>1</v>
      </c>
    </row>
    <row r="1056" spans="2:18" x14ac:dyDescent="0.2">
      <c r="D1056" s="102"/>
      <c r="E1056" s="5" t="s">
        <v>31</v>
      </c>
      <c r="F1056" s="6"/>
      <c r="G1056" s="7">
        <v>154</v>
      </c>
      <c r="H1056" s="10">
        <v>24</v>
      </c>
      <c r="I1056" s="1">
        <v>10</v>
      </c>
      <c r="J1056" s="1">
        <v>118</v>
      </c>
      <c r="K1056" s="17">
        <v>2</v>
      </c>
    </row>
    <row r="1057" spans="2:11" x14ac:dyDescent="0.2">
      <c r="D1057" s="102"/>
      <c r="E1057" s="5" t="s">
        <v>32</v>
      </c>
      <c r="F1057" s="6"/>
      <c r="G1057" s="7">
        <v>826</v>
      </c>
      <c r="H1057" s="10">
        <v>119</v>
      </c>
      <c r="I1057" s="1">
        <v>63</v>
      </c>
      <c r="J1057" s="1">
        <v>642</v>
      </c>
      <c r="K1057" s="17">
        <v>2</v>
      </c>
    </row>
    <row r="1058" spans="2:11" x14ac:dyDescent="0.2">
      <c r="D1058" s="102"/>
      <c r="E1058" s="5" t="s">
        <v>33</v>
      </c>
      <c r="F1058" s="6"/>
      <c r="G1058" s="7">
        <v>672</v>
      </c>
      <c r="H1058" s="10">
        <v>83</v>
      </c>
      <c r="I1058" s="1">
        <v>53</v>
      </c>
      <c r="J1058" s="1">
        <v>535</v>
      </c>
      <c r="K1058" s="17">
        <v>1</v>
      </c>
    </row>
    <row r="1059" spans="2:11" x14ac:dyDescent="0.2">
      <c r="D1059" s="102"/>
      <c r="E1059" s="5" t="s">
        <v>34</v>
      </c>
      <c r="F1059" s="6"/>
      <c r="G1059" s="7">
        <v>462</v>
      </c>
      <c r="H1059" s="10">
        <v>69</v>
      </c>
      <c r="I1059" s="1">
        <v>39</v>
      </c>
      <c r="J1059" s="1">
        <v>354</v>
      </c>
      <c r="K1059" s="17">
        <v>0</v>
      </c>
    </row>
    <row r="1060" spans="2:11" x14ac:dyDescent="0.2">
      <c r="D1060" s="102"/>
      <c r="E1060" s="5" t="s">
        <v>35</v>
      </c>
      <c r="F1060" s="6"/>
      <c r="G1060" s="7">
        <v>406</v>
      </c>
      <c r="H1060" s="10">
        <v>50</v>
      </c>
      <c r="I1060" s="1">
        <v>30</v>
      </c>
      <c r="J1060" s="1">
        <v>324</v>
      </c>
      <c r="K1060" s="17">
        <v>2</v>
      </c>
    </row>
    <row r="1061" spans="2:11" x14ac:dyDescent="0.2">
      <c r="D1061" s="102"/>
      <c r="E1061" s="5" t="s">
        <v>36</v>
      </c>
      <c r="F1061" s="6"/>
      <c r="G1061" s="7">
        <v>210</v>
      </c>
      <c r="H1061" s="10">
        <v>29</v>
      </c>
      <c r="I1061" s="1">
        <v>11</v>
      </c>
      <c r="J1061" s="1">
        <v>168</v>
      </c>
      <c r="K1061" s="17">
        <v>2</v>
      </c>
    </row>
    <row r="1062" spans="2:11" x14ac:dyDescent="0.2">
      <c r="D1062" s="102"/>
      <c r="E1062" s="5" t="s">
        <v>37</v>
      </c>
      <c r="F1062" s="6"/>
      <c r="G1062" s="7">
        <v>714</v>
      </c>
      <c r="H1062" s="10">
        <v>62</v>
      </c>
      <c r="I1062" s="1">
        <v>29</v>
      </c>
      <c r="J1062" s="1">
        <v>622</v>
      </c>
      <c r="K1062" s="17">
        <v>1</v>
      </c>
    </row>
    <row r="1063" spans="2:11" x14ac:dyDescent="0.2">
      <c r="D1063" s="102"/>
      <c r="E1063" s="5" t="s">
        <v>38</v>
      </c>
      <c r="F1063" s="6"/>
      <c r="G1063" s="7">
        <v>70</v>
      </c>
      <c r="H1063" s="10">
        <v>4</v>
      </c>
      <c r="I1063" s="1">
        <v>2</v>
      </c>
      <c r="J1063" s="1">
        <v>63</v>
      </c>
      <c r="K1063" s="17">
        <v>1</v>
      </c>
    </row>
    <row r="1064" spans="2:11" x14ac:dyDescent="0.2">
      <c r="D1064" s="101" t="s">
        <v>39</v>
      </c>
      <c r="E1064" s="26" t="s">
        <v>40</v>
      </c>
      <c r="F1064" s="25"/>
      <c r="G1064" s="28">
        <v>2044</v>
      </c>
      <c r="H1064" s="30">
        <v>329</v>
      </c>
      <c r="I1064" s="3">
        <v>144</v>
      </c>
      <c r="J1064" s="3">
        <v>1566</v>
      </c>
      <c r="K1064" s="32">
        <v>5</v>
      </c>
    </row>
    <row r="1065" spans="2:11" x14ac:dyDescent="0.2">
      <c r="D1065" s="102"/>
      <c r="E1065" s="5" t="s">
        <v>41</v>
      </c>
      <c r="F1065" s="6"/>
      <c r="G1065" s="7">
        <v>2156</v>
      </c>
      <c r="H1065" s="10">
        <v>290</v>
      </c>
      <c r="I1065" s="1">
        <v>137</v>
      </c>
      <c r="J1065" s="1">
        <v>1721</v>
      </c>
      <c r="K1065" s="17">
        <v>8</v>
      </c>
    </row>
    <row r="1066" spans="2:11" x14ac:dyDescent="0.2">
      <c r="D1066" s="102"/>
      <c r="E1066" s="5" t="s">
        <v>42</v>
      </c>
      <c r="F1066" s="6"/>
      <c r="G1066" s="7">
        <v>1680</v>
      </c>
      <c r="H1066" s="10">
        <v>190</v>
      </c>
      <c r="I1066" s="1">
        <v>110</v>
      </c>
      <c r="J1066" s="1">
        <v>1373</v>
      </c>
      <c r="K1066" s="17">
        <v>7</v>
      </c>
    </row>
    <row r="1067" spans="2:11" x14ac:dyDescent="0.2">
      <c r="D1067" s="102"/>
      <c r="E1067" s="5" t="s">
        <v>43</v>
      </c>
      <c r="F1067" s="6"/>
      <c r="G1067" s="7">
        <v>518</v>
      </c>
      <c r="H1067" s="10">
        <v>39</v>
      </c>
      <c r="I1067" s="1">
        <v>25</v>
      </c>
      <c r="J1067" s="1">
        <v>451</v>
      </c>
      <c r="K1067" s="17">
        <v>3</v>
      </c>
    </row>
    <row r="1068" spans="2:11" x14ac:dyDescent="0.2">
      <c r="D1068" s="103"/>
      <c r="E1068" s="50" t="s">
        <v>44</v>
      </c>
      <c r="F1068" s="53"/>
      <c r="G1068" s="49">
        <v>602</v>
      </c>
      <c r="H1068" s="62">
        <v>68</v>
      </c>
      <c r="I1068" s="22">
        <v>21</v>
      </c>
      <c r="J1068" s="22">
        <v>510</v>
      </c>
      <c r="K1068" s="68">
        <v>3</v>
      </c>
    </row>
    <row r="1070" spans="2:11" x14ac:dyDescent="0.2">
      <c r="B1070" s="34" t="str">
        <f xml:space="preserve"> HYPERLINK("#'目次'!B48", "[42]")</f>
        <v>[42]</v>
      </c>
      <c r="C1070" s="27" t="s">
        <v>391</v>
      </c>
    </row>
    <row r="1071" spans="2:11" x14ac:dyDescent="0.2">
      <c r="C1071" s="84" t="s">
        <v>392</v>
      </c>
    </row>
    <row r="1073" spans="3:16" x14ac:dyDescent="0.2">
      <c r="C1073" s="27" t="s">
        <v>13</v>
      </c>
    </row>
    <row r="1074" spans="3:16" x14ac:dyDescent="0.2">
      <c r="D1074" s="97"/>
      <c r="E1074" s="98"/>
      <c r="F1074" s="98"/>
      <c r="G1074" s="38" t="s">
        <v>14</v>
      </c>
      <c r="H1074" s="36" t="s">
        <v>393</v>
      </c>
      <c r="I1074" s="4" t="s">
        <v>394</v>
      </c>
      <c r="J1074" s="4" t="s">
        <v>395</v>
      </c>
      <c r="K1074" s="4" t="s">
        <v>396</v>
      </c>
      <c r="L1074" s="4" t="s">
        <v>397</v>
      </c>
      <c r="M1074" s="4" t="s">
        <v>398</v>
      </c>
      <c r="N1074" s="4" t="s">
        <v>24</v>
      </c>
      <c r="O1074" s="4" t="s">
        <v>61</v>
      </c>
      <c r="P1074" s="35" t="s">
        <v>62</v>
      </c>
    </row>
    <row r="1075" spans="3:16" x14ac:dyDescent="0.2">
      <c r="D1075" s="99"/>
      <c r="E1075" s="100"/>
      <c r="F1075" s="100"/>
      <c r="G1075" s="40"/>
      <c r="H1075" s="42"/>
      <c r="I1075" s="8"/>
      <c r="J1075" s="8"/>
      <c r="K1075" s="8"/>
      <c r="L1075" s="8"/>
      <c r="M1075" s="8"/>
      <c r="N1075" s="8"/>
      <c r="O1075" s="8"/>
      <c r="P1075" s="39"/>
    </row>
    <row r="1076" spans="3:16" x14ac:dyDescent="0.2">
      <c r="D1076" s="48"/>
      <c r="E1076" s="47" t="s">
        <v>14</v>
      </c>
      <c r="F1076" s="51"/>
      <c r="G1076" s="37">
        <v>916</v>
      </c>
      <c r="H1076" s="16">
        <v>649</v>
      </c>
      <c r="I1076" s="16">
        <v>174</v>
      </c>
      <c r="J1076" s="16">
        <v>60</v>
      </c>
      <c r="K1076" s="16">
        <v>16</v>
      </c>
      <c r="L1076" s="16">
        <v>3</v>
      </c>
      <c r="M1076" s="16">
        <v>0</v>
      </c>
      <c r="N1076" s="16">
        <v>14</v>
      </c>
      <c r="O1076" s="20">
        <v>1.4013303769400001</v>
      </c>
      <c r="P1076" s="58">
        <v>0.76125582114000001</v>
      </c>
    </row>
    <row r="1077" spans="3:16" x14ac:dyDescent="0.2">
      <c r="D1077" s="101" t="s">
        <v>25</v>
      </c>
      <c r="E1077" s="26" t="s">
        <v>26</v>
      </c>
      <c r="F1077" s="25"/>
      <c r="G1077" s="28">
        <v>15</v>
      </c>
      <c r="H1077" s="30">
        <v>11</v>
      </c>
      <c r="I1077" s="3">
        <v>1</v>
      </c>
      <c r="J1077" s="3">
        <v>2</v>
      </c>
      <c r="K1077" s="3">
        <v>0</v>
      </c>
      <c r="L1077" s="3">
        <v>0</v>
      </c>
      <c r="M1077" s="3">
        <v>0</v>
      </c>
      <c r="N1077" s="3">
        <v>1</v>
      </c>
      <c r="O1077" s="19">
        <v>1.357142857143</v>
      </c>
      <c r="P1077" s="56">
        <v>0.71784825865099999</v>
      </c>
    </row>
    <row r="1078" spans="3:16" x14ac:dyDescent="0.2">
      <c r="D1078" s="102"/>
      <c r="E1078" s="5" t="s">
        <v>27</v>
      </c>
      <c r="F1078" s="6"/>
      <c r="G1078" s="7">
        <v>41</v>
      </c>
      <c r="H1078" s="10">
        <v>33</v>
      </c>
      <c r="I1078" s="1">
        <v>4</v>
      </c>
      <c r="J1078" s="1">
        <v>4</v>
      </c>
      <c r="K1078" s="1">
        <v>0</v>
      </c>
      <c r="L1078" s="1">
        <v>0</v>
      </c>
      <c r="M1078" s="1">
        <v>0</v>
      </c>
      <c r="N1078" s="1">
        <v>0</v>
      </c>
      <c r="O1078" s="12">
        <v>1.2926829268290001</v>
      </c>
      <c r="P1078" s="31">
        <v>0.63414634146299997</v>
      </c>
    </row>
    <row r="1079" spans="3:16" x14ac:dyDescent="0.2">
      <c r="D1079" s="102"/>
      <c r="E1079" s="5" t="s">
        <v>28</v>
      </c>
      <c r="F1079" s="6"/>
      <c r="G1079" s="7">
        <v>235</v>
      </c>
      <c r="H1079" s="10">
        <v>170</v>
      </c>
      <c r="I1079" s="1">
        <v>45</v>
      </c>
      <c r="J1079" s="1">
        <v>13</v>
      </c>
      <c r="K1079" s="1">
        <v>4</v>
      </c>
      <c r="L1079" s="1">
        <v>0</v>
      </c>
      <c r="M1079" s="1">
        <v>0</v>
      </c>
      <c r="N1079" s="1">
        <v>3</v>
      </c>
      <c r="O1079" s="12">
        <v>1.362068965517</v>
      </c>
      <c r="P1079" s="31">
        <v>0.68728039406899999</v>
      </c>
    </row>
    <row r="1080" spans="3:16" x14ac:dyDescent="0.2">
      <c r="D1080" s="102"/>
      <c r="E1080" s="5" t="s">
        <v>29</v>
      </c>
      <c r="F1080" s="6"/>
      <c r="G1080" s="7">
        <v>156</v>
      </c>
      <c r="H1080" s="10">
        <v>107</v>
      </c>
      <c r="I1080" s="1">
        <v>32</v>
      </c>
      <c r="J1080" s="1">
        <v>9</v>
      </c>
      <c r="K1080" s="1">
        <v>6</v>
      </c>
      <c r="L1080" s="1">
        <v>1</v>
      </c>
      <c r="M1080" s="1">
        <v>0</v>
      </c>
      <c r="N1080" s="1">
        <v>1</v>
      </c>
      <c r="O1080" s="12">
        <v>1.490322580645</v>
      </c>
      <c r="P1080" s="31">
        <v>0.91839791738200005</v>
      </c>
    </row>
    <row r="1081" spans="3:16" x14ac:dyDescent="0.2">
      <c r="D1081" s="102"/>
      <c r="E1081" s="5" t="s">
        <v>30</v>
      </c>
      <c r="F1081" s="6"/>
      <c r="G1081" s="7">
        <v>29</v>
      </c>
      <c r="H1081" s="10">
        <v>22</v>
      </c>
      <c r="I1081" s="1">
        <v>6</v>
      </c>
      <c r="J1081" s="1">
        <v>0</v>
      </c>
      <c r="K1081" s="1">
        <v>0</v>
      </c>
      <c r="L1081" s="1">
        <v>0</v>
      </c>
      <c r="M1081" s="1">
        <v>0</v>
      </c>
      <c r="N1081" s="1">
        <v>1</v>
      </c>
      <c r="O1081" s="12">
        <v>1.214285714286</v>
      </c>
      <c r="P1081" s="31">
        <v>0.41032590332399999</v>
      </c>
    </row>
    <row r="1082" spans="3:16" x14ac:dyDescent="0.2">
      <c r="D1082" s="102"/>
      <c r="E1082" s="5" t="s">
        <v>31</v>
      </c>
      <c r="F1082" s="6"/>
      <c r="G1082" s="7">
        <v>24</v>
      </c>
      <c r="H1082" s="10">
        <v>16</v>
      </c>
      <c r="I1082" s="1">
        <v>6</v>
      </c>
      <c r="J1082" s="1">
        <v>1</v>
      </c>
      <c r="K1082" s="1">
        <v>0</v>
      </c>
      <c r="L1082" s="1">
        <v>0</v>
      </c>
      <c r="M1082" s="1">
        <v>0</v>
      </c>
      <c r="N1082" s="1">
        <v>1</v>
      </c>
      <c r="O1082" s="12">
        <v>1.347826086957</v>
      </c>
      <c r="P1082" s="31">
        <v>0.56017820550999997</v>
      </c>
    </row>
    <row r="1083" spans="3:16" x14ac:dyDescent="0.2">
      <c r="D1083" s="102"/>
      <c r="E1083" s="5" t="s">
        <v>32</v>
      </c>
      <c r="F1083" s="6"/>
      <c r="G1083" s="7">
        <v>119</v>
      </c>
      <c r="H1083" s="10">
        <v>88</v>
      </c>
      <c r="I1083" s="1">
        <v>18</v>
      </c>
      <c r="J1083" s="1">
        <v>11</v>
      </c>
      <c r="K1083" s="1">
        <v>1</v>
      </c>
      <c r="L1083" s="1">
        <v>0</v>
      </c>
      <c r="M1083" s="1">
        <v>0</v>
      </c>
      <c r="N1083" s="1">
        <v>1</v>
      </c>
      <c r="O1083" s="12">
        <v>1.3728813559319999</v>
      </c>
      <c r="P1083" s="31">
        <v>0.72247937240500004</v>
      </c>
    </row>
    <row r="1084" spans="3:16" x14ac:dyDescent="0.2">
      <c r="D1084" s="102"/>
      <c r="E1084" s="5" t="s">
        <v>33</v>
      </c>
      <c r="F1084" s="6"/>
      <c r="G1084" s="7">
        <v>83</v>
      </c>
      <c r="H1084" s="10">
        <v>52</v>
      </c>
      <c r="I1084" s="1">
        <v>21</v>
      </c>
      <c r="J1084" s="1">
        <v>8</v>
      </c>
      <c r="K1084" s="1">
        <v>1</v>
      </c>
      <c r="L1084" s="1">
        <v>0</v>
      </c>
      <c r="M1084" s="1">
        <v>0</v>
      </c>
      <c r="N1084" s="1">
        <v>1</v>
      </c>
      <c r="O1084" s="12">
        <v>1.4878048780490001</v>
      </c>
      <c r="P1084" s="31">
        <v>0.71982217382299996</v>
      </c>
    </row>
    <row r="1085" spans="3:16" x14ac:dyDescent="0.2">
      <c r="D1085" s="102"/>
      <c r="E1085" s="5" t="s">
        <v>34</v>
      </c>
      <c r="F1085" s="6"/>
      <c r="G1085" s="7">
        <v>69</v>
      </c>
      <c r="H1085" s="10">
        <v>46</v>
      </c>
      <c r="I1085" s="1">
        <v>20</v>
      </c>
      <c r="J1085" s="1">
        <v>2</v>
      </c>
      <c r="K1085" s="1">
        <v>0</v>
      </c>
      <c r="L1085" s="1">
        <v>1</v>
      </c>
      <c r="M1085" s="1">
        <v>0</v>
      </c>
      <c r="N1085" s="1">
        <v>0</v>
      </c>
      <c r="O1085" s="12">
        <v>1.420289855072</v>
      </c>
      <c r="P1085" s="31">
        <v>0.76907241515500002</v>
      </c>
    </row>
    <row r="1086" spans="3:16" x14ac:dyDescent="0.2">
      <c r="D1086" s="102"/>
      <c r="E1086" s="5" t="s">
        <v>35</v>
      </c>
      <c r="F1086" s="6"/>
      <c r="G1086" s="7">
        <v>50</v>
      </c>
      <c r="H1086" s="10">
        <v>40</v>
      </c>
      <c r="I1086" s="1">
        <v>7</v>
      </c>
      <c r="J1086" s="1">
        <v>3</v>
      </c>
      <c r="K1086" s="1">
        <v>0</v>
      </c>
      <c r="L1086" s="1">
        <v>0</v>
      </c>
      <c r="M1086" s="1">
        <v>0</v>
      </c>
      <c r="N1086" s="1">
        <v>0</v>
      </c>
      <c r="O1086" s="12">
        <v>1.26</v>
      </c>
      <c r="P1086" s="31">
        <v>0.55892754449899995</v>
      </c>
    </row>
    <row r="1087" spans="3:16" x14ac:dyDescent="0.2">
      <c r="D1087" s="102"/>
      <c r="E1087" s="5" t="s">
        <v>36</v>
      </c>
      <c r="F1087" s="6"/>
      <c r="G1087" s="7">
        <v>29</v>
      </c>
      <c r="H1087" s="10">
        <v>15</v>
      </c>
      <c r="I1087" s="1">
        <v>8</v>
      </c>
      <c r="J1087" s="1">
        <v>2</v>
      </c>
      <c r="K1087" s="1">
        <v>1</v>
      </c>
      <c r="L1087" s="1">
        <v>0</v>
      </c>
      <c r="M1087" s="1">
        <v>0</v>
      </c>
      <c r="N1087" s="1">
        <v>3</v>
      </c>
      <c r="O1087" s="12">
        <v>1.576923076923</v>
      </c>
      <c r="P1087" s="31">
        <v>0.79290492800300005</v>
      </c>
    </row>
    <row r="1088" spans="3:16" x14ac:dyDescent="0.2">
      <c r="D1088" s="102"/>
      <c r="E1088" s="5" t="s">
        <v>37</v>
      </c>
      <c r="F1088" s="6"/>
      <c r="G1088" s="7">
        <v>62</v>
      </c>
      <c r="H1088" s="10">
        <v>46</v>
      </c>
      <c r="I1088" s="1">
        <v>6</v>
      </c>
      <c r="J1088" s="1">
        <v>5</v>
      </c>
      <c r="K1088" s="1">
        <v>3</v>
      </c>
      <c r="L1088" s="1">
        <v>1</v>
      </c>
      <c r="M1088" s="1">
        <v>0</v>
      </c>
      <c r="N1088" s="1">
        <v>1</v>
      </c>
      <c r="O1088" s="12">
        <v>1.4918032786890001</v>
      </c>
      <c r="P1088" s="31">
        <v>1.0182426330009999</v>
      </c>
    </row>
    <row r="1089" spans="2:17" x14ac:dyDescent="0.2">
      <c r="D1089" s="102"/>
      <c r="E1089" s="5" t="s">
        <v>38</v>
      </c>
      <c r="F1089" s="6"/>
      <c r="G1089" s="7">
        <v>4</v>
      </c>
      <c r="H1089" s="10">
        <v>3</v>
      </c>
      <c r="I1089" s="1">
        <v>0</v>
      </c>
      <c r="J1089" s="1">
        <v>0</v>
      </c>
      <c r="K1089" s="1">
        <v>0</v>
      </c>
      <c r="L1089" s="1">
        <v>0</v>
      </c>
      <c r="M1089" s="1">
        <v>0</v>
      </c>
      <c r="N1089" s="1">
        <v>1</v>
      </c>
      <c r="O1089" s="12">
        <v>1</v>
      </c>
      <c r="P1089" s="31">
        <v>0</v>
      </c>
    </row>
    <row r="1090" spans="2:17" x14ac:dyDescent="0.2">
      <c r="D1090" s="101" t="s">
        <v>39</v>
      </c>
      <c r="E1090" s="26" t="s">
        <v>40</v>
      </c>
      <c r="F1090" s="25"/>
      <c r="G1090" s="28">
        <v>329</v>
      </c>
      <c r="H1090" s="30">
        <v>235</v>
      </c>
      <c r="I1090" s="3">
        <v>59</v>
      </c>
      <c r="J1090" s="3">
        <v>22</v>
      </c>
      <c r="K1090" s="3">
        <v>8</v>
      </c>
      <c r="L1090" s="3">
        <v>2</v>
      </c>
      <c r="M1090" s="3">
        <v>0</v>
      </c>
      <c r="N1090" s="3">
        <v>3</v>
      </c>
      <c r="O1090" s="19">
        <v>1.4355828220860001</v>
      </c>
      <c r="P1090" s="56">
        <v>0.861848561249</v>
      </c>
    </row>
    <row r="1091" spans="2:17" x14ac:dyDescent="0.2">
      <c r="D1091" s="102"/>
      <c r="E1091" s="5" t="s">
        <v>41</v>
      </c>
      <c r="F1091" s="6"/>
      <c r="G1091" s="7">
        <v>290</v>
      </c>
      <c r="H1091" s="10">
        <v>206</v>
      </c>
      <c r="I1091" s="1">
        <v>59</v>
      </c>
      <c r="J1091" s="1">
        <v>16</v>
      </c>
      <c r="K1091" s="1">
        <v>4</v>
      </c>
      <c r="L1091" s="1">
        <v>1</v>
      </c>
      <c r="M1091" s="1">
        <v>0</v>
      </c>
      <c r="N1091" s="1">
        <v>4</v>
      </c>
      <c r="O1091" s="12">
        <v>1.377622377622</v>
      </c>
      <c r="P1091" s="31">
        <v>0.70764255332399995</v>
      </c>
    </row>
    <row r="1092" spans="2:17" x14ac:dyDescent="0.2">
      <c r="D1092" s="102"/>
      <c r="E1092" s="5" t="s">
        <v>42</v>
      </c>
      <c r="F1092" s="6"/>
      <c r="G1092" s="7">
        <v>190</v>
      </c>
      <c r="H1092" s="10">
        <v>135</v>
      </c>
      <c r="I1092" s="1">
        <v>38</v>
      </c>
      <c r="J1092" s="1">
        <v>11</v>
      </c>
      <c r="K1092" s="1">
        <v>4</v>
      </c>
      <c r="L1092" s="1">
        <v>0</v>
      </c>
      <c r="M1092" s="1">
        <v>0</v>
      </c>
      <c r="N1092" s="1">
        <v>2</v>
      </c>
      <c r="O1092" s="12">
        <v>1.3829787234040001</v>
      </c>
      <c r="P1092" s="31">
        <v>0.69353217076600004</v>
      </c>
    </row>
    <row r="1093" spans="2:17" x14ac:dyDescent="0.2">
      <c r="D1093" s="102"/>
      <c r="E1093" s="5" t="s">
        <v>43</v>
      </c>
      <c r="F1093" s="6"/>
      <c r="G1093" s="7">
        <v>39</v>
      </c>
      <c r="H1093" s="10">
        <v>28</v>
      </c>
      <c r="I1093" s="1">
        <v>6</v>
      </c>
      <c r="J1093" s="1">
        <v>3</v>
      </c>
      <c r="K1093" s="1">
        <v>0</v>
      </c>
      <c r="L1093" s="1">
        <v>0</v>
      </c>
      <c r="M1093" s="1">
        <v>0</v>
      </c>
      <c r="N1093" s="1">
        <v>2</v>
      </c>
      <c r="O1093" s="12">
        <v>1.3243243243239999</v>
      </c>
      <c r="P1093" s="31">
        <v>0.61749511669199997</v>
      </c>
    </row>
    <row r="1094" spans="2:17" x14ac:dyDescent="0.2">
      <c r="D1094" s="103"/>
      <c r="E1094" s="50" t="s">
        <v>44</v>
      </c>
      <c r="F1094" s="53"/>
      <c r="G1094" s="49">
        <v>68</v>
      </c>
      <c r="H1094" s="62">
        <v>45</v>
      </c>
      <c r="I1094" s="22">
        <v>12</v>
      </c>
      <c r="J1094" s="22">
        <v>8</v>
      </c>
      <c r="K1094" s="22">
        <v>0</v>
      </c>
      <c r="L1094" s="22">
        <v>0</v>
      </c>
      <c r="M1094" s="22">
        <v>0</v>
      </c>
      <c r="N1094" s="22">
        <v>3</v>
      </c>
      <c r="O1094" s="23">
        <v>1.4307692307690001</v>
      </c>
      <c r="P1094" s="64">
        <v>0.70097143076299995</v>
      </c>
    </row>
    <row r="1096" spans="2:17" x14ac:dyDescent="0.2">
      <c r="B1096" s="34" t="str">
        <f xml:space="preserve"> HYPERLINK("#'目次'!B49", "[43]")</f>
        <v>[43]</v>
      </c>
      <c r="C1096" s="27" t="s">
        <v>402</v>
      </c>
    </row>
    <row r="1097" spans="2:17" x14ac:dyDescent="0.2">
      <c r="C1097" s="84" t="s">
        <v>392</v>
      </c>
    </row>
    <row r="1099" spans="2:17" x14ac:dyDescent="0.2">
      <c r="C1099" s="27" t="s">
        <v>13</v>
      </c>
    </row>
    <row r="1100" spans="2:17" x14ac:dyDescent="0.2">
      <c r="D1100" s="97"/>
      <c r="E1100" s="98"/>
      <c r="F1100" s="98"/>
      <c r="G1100" s="38" t="s">
        <v>14</v>
      </c>
      <c r="H1100" s="36" t="s">
        <v>403</v>
      </c>
      <c r="I1100" s="4" t="s">
        <v>393</v>
      </c>
      <c r="J1100" s="4" t="s">
        <v>394</v>
      </c>
      <c r="K1100" s="4" t="s">
        <v>395</v>
      </c>
      <c r="L1100" s="4" t="s">
        <v>396</v>
      </c>
      <c r="M1100" s="4" t="s">
        <v>397</v>
      </c>
      <c r="N1100" s="4" t="s">
        <v>398</v>
      </c>
      <c r="O1100" s="4" t="s">
        <v>24</v>
      </c>
      <c r="P1100" s="4" t="s">
        <v>61</v>
      </c>
      <c r="Q1100" s="35" t="s">
        <v>62</v>
      </c>
    </row>
    <row r="1101" spans="2:17" x14ac:dyDescent="0.2">
      <c r="D1101" s="99"/>
      <c r="E1101" s="100"/>
      <c r="F1101" s="100"/>
      <c r="G1101" s="40"/>
      <c r="H1101" s="42"/>
      <c r="I1101" s="8"/>
      <c r="J1101" s="8"/>
      <c r="K1101" s="8"/>
      <c r="L1101" s="8"/>
      <c r="M1101" s="8"/>
      <c r="N1101" s="8"/>
      <c r="O1101" s="8"/>
      <c r="P1101" s="8"/>
      <c r="Q1101" s="39"/>
    </row>
    <row r="1102" spans="2:17" x14ac:dyDescent="0.2">
      <c r="D1102" s="48"/>
      <c r="E1102" s="47" t="s">
        <v>14</v>
      </c>
      <c r="F1102" s="51"/>
      <c r="G1102" s="37">
        <v>916</v>
      </c>
      <c r="H1102" s="16">
        <v>38</v>
      </c>
      <c r="I1102" s="16">
        <v>531</v>
      </c>
      <c r="J1102" s="16">
        <v>112</v>
      </c>
      <c r="K1102" s="16">
        <v>30</v>
      </c>
      <c r="L1102" s="16">
        <v>10</v>
      </c>
      <c r="M1102" s="16">
        <v>2</v>
      </c>
      <c r="N1102" s="16">
        <v>0</v>
      </c>
      <c r="O1102" s="16">
        <v>193</v>
      </c>
      <c r="P1102" s="20">
        <v>1.2448132780079999</v>
      </c>
      <c r="Q1102" s="58">
        <v>0.73225248821</v>
      </c>
    </row>
    <row r="1103" spans="2:17" x14ac:dyDescent="0.2">
      <c r="D1103" s="101" t="s">
        <v>25</v>
      </c>
      <c r="E1103" s="26" t="s">
        <v>26</v>
      </c>
      <c r="F1103" s="25"/>
      <c r="G1103" s="28">
        <v>15</v>
      </c>
      <c r="H1103" s="30">
        <v>0</v>
      </c>
      <c r="I1103" s="3">
        <v>10</v>
      </c>
      <c r="J1103" s="3">
        <v>0</v>
      </c>
      <c r="K1103" s="3">
        <v>0</v>
      </c>
      <c r="L1103" s="3">
        <v>0</v>
      </c>
      <c r="M1103" s="3">
        <v>0</v>
      </c>
      <c r="N1103" s="3">
        <v>0</v>
      </c>
      <c r="O1103" s="3">
        <v>5</v>
      </c>
      <c r="P1103" s="19">
        <v>1</v>
      </c>
      <c r="Q1103" s="56">
        <v>0</v>
      </c>
    </row>
    <row r="1104" spans="2:17" x14ac:dyDescent="0.2">
      <c r="D1104" s="102"/>
      <c r="E1104" s="5" t="s">
        <v>27</v>
      </c>
      <c r="F1104" s="6"/>
      <c r="G1104" s="7">
        <v>41</v>
      </c>
      <c r="H1104" s="10">
        <v>1</v>
      </c>
      <c r="I1104" s="1">
        <v>27</v>
      </c>
      <c r="J1104" s="1">
        <v>2</v>
      </c>
      <c r="K1104" s="1">
        <v>1</v>
      </c>
      <c r="L1104" s="1">
        <v>0</v>
      </c>
      <c r="M1104" s="1">
        <v>0</v>
      </c>
      <c r="N1104" s="1">
        <v>0</v>
      </c>
      <c r="O1104" s="1">
        <v>10</v>
      </c>
      <c r="P1104" s="12">
        <v>1.096774193548</v>
      </c>
      <c r="Q1104" s="31">
        <v>0.46523242264100001</v>
      </c>
    </row>
    <row r="1105" spans="4:17" x14ac:dyDescent="0.2">
      <c r="D1105" s="102"/>
      <c r="E1105" s="5" t="s">
        <v>28</v>
      </c>
      <c r="F1105" s="6"/>
      <c r="G1105" s="7">
        <v>235</v>
      </c>
      <c r="H1105" s="10">
        <v>5</v>
      </c>
      <c r="I1105" s="1">
        <v>141</v>
      </c>
      <c r="J1105" s="1">
        <v>29</v>
      </c>
      <c r="K1105" s="1">
        <v>6</v>
      </c>
      <c r="L1105" s="1">
        <v>3</v>
      </c>
      <c r="M1105" s="1">
        <v>0</v>
      </c>
      <c r="N1105" s="1">
        <v>0</v>
      </c>
      <c r="O1105" s="1">
        <v>51</v>
      </c>
      <c r="P1105" s="12">
        <v>1.25</v>
      </c>
      <c r="Q1105" s="31">
        <v>0.66143782776600002</v>
      </c>
    </row>
    <row r="1106" spans="4:17" x14ac:dyDescent="0.2">
      <c r="D1106" s="102"/>
      <c r="E1106" s="5" t="s">
        <v>29</v>
      </c>
      <c r="F1106" s="6"/>
      <c r="G1106" s="7">
        <v>156</v>
      </c>
      <c r="H1106" s="10">
        <v>9</v>
      </c>
      <c r="I1106" s="1">
        <v>87</v>
      </c>
      <c r="J1106" s="1">
        <v>21</v>
      </c>
      <c r="K1106" s="1">
        <v>4</v>
      </c>
      <c r="L1106" s="1">
        <v>6</v>
      </c>
      <c r="M1106" s="1">
        <v>0</v>
      </c>
      <c r="N1106" s="1">
        <v>0</v>
      </c>
      <c r="O1106" s="1">
        <v>29</v>
      </c>
      <c r="P1106" s="12">
        <v>1.3149606299209999</v>
      </c>
      <c r="Q1106" s="31">
        <v>0.89355335424100002</v>
      </c>
    </row>
    <row r="1107" spans="4:17" x14ac:dyDescent="0.2">
      <c r="D1107" s="102"/>
      <c r="E1107" s="5" t="s">
        <v>30</v>
      </c>
      <c r="F1107" s="6"/>
      <c r="G1107" s="7">
        <v>29</v>
      </c>
      <c r="H1107" s="10">
        <v>4</v>
      </c>
      <c r="I1107" s="1">
        <v>13</v>
      </c>
      <c r="J1107" s="1">
        <v>4</v>
      </c>
      <c r="K1107" s="1">
        <v>0</v>
      </c>
      <c r="L1107" s="1">
        <v>0</v>
      </c>
      <c r="M1107" s="1">
        <v>0</v>
      </c>
      <c r="N1107" s="1">
        <v>0</v>
      </c>
      <c r="O1107" s="1">
        <v>8</v>
      </c>
      <c r="P1107" s="12">
        <v>1</v>
      </c>
      <c r="Q1107" s="31">
        <v>0.61721339984800005</v>
      </c>
    </row>
    <row r="1108" spans="4:17" x14ac:dyDescent="0.2">
      <c r="D1108" s="102"/>
      <c r="E1108" s="5" t="s">
        <v>31</v>
      </c>
      <c r="F1108" s="6"/>
      <c r="G1108" s="7">
        <v>24</v>
      </c>
      <c r="H1108" s="10">
        <v>0</v>
      </c>
      <c r="I1108" s="1">
        <v>16</v>
      </c>
      <c r="J1108" s="1">
        <v>3</v>
      </c>
      <c r="K1108" s="1">
        <v>1</v>
      </c>
      <c r="L1108" s="1">
        <v>0</v>
      </c>
      <c r="M1108" s="1">
        <v>0</v>
      </c>
      <c r="N1108" s="1">
        <v>0</v>
      </c>
      <c r="O1108" s="1">
        <v>4</v>
      </c>
      <c r="P1108" s="12">
        <v>1.25</v>
      </c>
      <c r="Q1108" s="31">
        <v>0.53619026473800002</v>
      </c>
    </row>
    <row r="1109" spans="4:17" x14ac:dyDescent="0.2">
      <c r="D1109" s="102"/>
      <c r="E1109" s="5" t="s">
        <v>32</v>
      </c>
      <c r="F1109" s="6"/>
      <c r="G1109" s="7">
        <v>119</v>
      </c>
      <c r="H1109" s="10">
        <v>4</v>
      </c>
      <c r="I1109" s="1">
        <v>71</v>
      </c>
      <c r="J1109" s="1">
        <v>11</v>
      </c>
      <c r="K1109" s="1">
        <v>6</v>
      </c>
      <c r="L1109" s="1">
        <v>0</v>
      </c>
      <c r="M1109" s="1">
        <v>0</v>
      </c>
      <c r="N1109" s="1">
        <v>0</v>
      </c>
      <c r="O1109" s="1">
        <v>27</v>
      </c>
      <c r="P1109" s="12">
        <v>1.20652173913</v>
      </c>
      <c r="Q1109" s="31">
        <v>0.61746401898799996</v>
      </c>
    </row>
    <row r="1110" spans="4:17" x14ac:dyDescent="0.2">
      <c r="D1110" s="102"/>
      <c r="E1110" s="5" t="s">
        <v>33</v>
      </c>
      <c r="F1110" s="6"/>
      <c r="G1110" s="7">
        <v>83</v>
      </c>
      <c r="H1110" s="10">
        <v>6</v>
      </c>
      <c r="I1110" s="1">
        <v>44</v>
      </c>
      <c r="J1110" s="1">
        <v>14</v>
      </c>
      <c r="K1110" s="1">
        <v>5</v>
      </c>
      <c r="L1110" s="1">
        <v>0</v>
      </c>
      <c r="M1110" s="1">
        <v>0</v>
      </c>
      <c r="N1110" s="1">
        <v>0</v>
      </c>
      <c r="O1110" s="1">
        <v>14</v>
      </c>
      <c r="P1110" s="12">
        <v>1.2608695652170001</v>
      </c>
      <c r="Q1110" s="31">
        <v>0.71530218430500003</v>
      </c>
    </row>
    <row r="1111" spans="4:17" x14ac:dyDescent="0.2">
      <c r="D1111" s="102"/>
      <c r="E1111" s="5" t="s">
        <v>34</v>
      </c>
      <c r="F1111" s="6"/>
      <c r="G1111" s="7">
        <v>69</v>
      </c>
      <c r="H1111" s="10">
        <v>3</v>
      </c>
      <c r="I1111" s="1">
        <v>41</v>
      </c>
      <c r="J1111" s="1">
        <v>16</v>
      </c>
      <c r="K1111" s="1">
        <v>1</v>
      </c>
      <c r="L1111" s="1">
        <v>0</v>
      </c>
      <c r="M1111" s="1">
        <v>1</v>
      </c>
      <c r="N1111" s="1">
        <v>0</v>
      </c>
      <c r="O1111" s="1">
        <v>7</v>
      </c>
      <c r="P1111" s="12">
        <v>1.322580645161</v>
      </c>
      <c r="Q1111" s="31">
        <v>0.81861790583500005</v>
      </c>
    </row>
    <row r="1112" spans="4:17" x14ac:dyDescent="0.2">
      <c r="D1112" s="102"/>
      <c r="E1112" s="5" t="s">
        <v>35</v>
      </c>
      <c r="F1112" s="6"/>
      <c r="G1112" s="7">
        <v>50</v>
      </c>
      <c r="H1112" s="10">
        <v>3</v>
      </c>
      <c r="I1112" s="1">
        <v>30</v>
      </c>
      <c r="J1112" s="1">
        <v>4</v>
      </c>
      <c r="K1112" s="1">
        <v>2</v>
      </c>
      <c r="L1112" s="1">
        <v>0</v>
      </c>
      <c r="M1112" s="1">
        <v>0</v>
      </c>
      <c r="N1112" s="1">
        <v>0</v>
      </c>
      <c r="O1112" s="1">
        <v>11</v>
      </c>
      <c r="P1112" s="12">
        <v>1.1282051282050001</v>
      </c>
      <c r="Q1112" s="31">
        <v>0.60677741365100002</v>
      </c>
    </row>
    <row r="1113" spans="4:17" x14ac:dyDescent="0.2">
      <c r="D1113" s="102"/>
      <c r="E1113" s="5" t="s">
        <v>36</v>
      </c>
      <c r="F1113" s="6"/>
      <c r="G1113" s="7">
        <v>29</v>
      </c>
      <c r="H1113" s="10">
        <v>1</v>
      </c>
      <c r="I1113" s="1">
        <v>13</v>
      </c>
      <c r="J1113" s="1">
        <v>5</v>
      </c>
      <c r="K1113" s="1">
        <v>1</v>
      </c>
      <c r="L1113" s="1">
        <v>0</v>
      </c>
      <c r="M1113" s="1">
        <v>0</v>
      </c>
      <c r="N1113" s="1">
        <v>0</v>
      </c>
      <c r="O1113" s="1">
        <v>9</v>
      </c>
      <c r="P1113" s="12">
        <v>1.3</v>
      </c>
      <c r="Q1113" s="31">
        <v>0.64031242374300001</v>
      </c>
    </row>
    <row r="1114" spans="4:17" x14ac:dyDescent="0.2">
      <c r="D1114" s="102"/>
      <c r="E1114" s="5" t="s">
        <v>37</v>
      </c>
      <c r="F1114" s="6"/>
      <c r="G1114" s="7">
        <v>62</v>
      </c>
      <c r="H1114" s="10">
        <v>2</v>
      </c>
      <c r="I1114" s="1">
        <v>36</v>
      </c>
      <c r="J1114" s="1">
        <v>3</v>
      </c>
      <c r="K1114" s="1">
        <v>3</v>
      </c>
      <c r="L1114" s="1">
        <v>1</v>
      </c>
      <c r="M1114" s="1">
        <v>1</v>
      </c>
      <c r="N1114" s="1">
        <v>0</v>
      </c>
      <c r="O1114" s="1">
        <v>16</v>
      </c>
      <c r="P1114" s="12">
        <v>1.3260869565219999</v>
      </c>
      <c r="Q1114" s="31">
        <v>1.0011807773629999</v>
      </c>
    </row>
    <row r="1115" spans="4:17" x14ac:dyDescent="0.2">
      <c r="D1115" s="102"/>
      <c r="E1115" s="5" t="s">
        <v>38</v>
      </c>
      <c r="F1115" s="6"/>
      <c r="G1115" s="7">
        <v>4</v>
      </c>
      <c r="H1115" s="10">
        <v>0</v>
      </c>
      <c r="I1115" s="1">
        <v>2</v>
      </c>
      <c r="J1115" s="1">
        <v>0</v>
      </c>
      <c r="K1115" s="1">
        <v>0</v>
      </c>
      <c r="L1115" s="1">
        <v>0</v>
      </c>
      <c r="M1115" s="1">
        <v>0</v>
      </c>
      <c r="N1115" s="1">
        <v>0</v>
      </c>
      <c r="O1115" s="1">
        <v>2</v>
      </c>
      <c r="P1115" s="12">
        <v>1</v>
      </c>
      <c r="Q1115" s="31">
        <v>0</v>
      </c>
    </row>
    <row r="1116" spans="4:17" x14ac:dyDescent="0.2">
      <c r="D1116" s="101" t="s">
        <v>39</v>
      </c>
      <c r="E1116" s="26" t="s">
        <v>40</v>
      </c>
      <c r="F1116" s="25"/>
      <c r="G1116" s="28">
        <v>329</v>
      </c>
      <c r="H1116" s="30">
        <v>16</v>
      </c>
      <c r="I1116" s="3">
        <v>193</v>
      </c>
      <c r="J1116" s="3">
        <v>43</v>
      </c>
      <c r="K1116" s="3">
        <v>11</v>
      </c>
      <c r="L1116" s="3">
        <v>7</v>
      </c>
      <c r="M1116" s="3">
        <v>1</v>
      </c>
      <c r="N1116" s="3">
        <v>0</v>
      </c>
      <c r="O1116" s="3">
        <v>58</v>
      </c>
      <c r="P1116" s="19">
        <v>1.287822878229</v>
      </c>
      <c r="Q1116" s="56">
        <v>0.83632877126500005</v>
      </c>
    </row>
    <row r="1117" spans="4:17" x14ac:dyDescent="0.2">
      <c r="D1117" s="102"/>
      <c r="E1117" s="5" t="s">
        <v>41</v>
      </c>
      <c r="F1117" s="6"/>
      <c r="G1117" s="7">
        <v>290</v>
      </c>
      <c r="H1117" s="10">
        <v>7</v>
      </c>
      <c r="I1117" s="1">
        <v>178</v>
      </c>
      <c r="J1117" s="1">
        <v>33</v>
      </c>
      <c r="K1117" s="1">
        <v>6</v>
      </c>
      <c r="L1117" s="1">
        <v>2</v>
      </c>
      <c r="M1117" s="1">
        <v>1</v>
      </c>
      <c r="N1117" s="1">
        <v>0</v>
      </c>
      <c r="O1117" s="1">
        <v>63</v>
      </c>
      <c r="P1117" s="12">
        <v>1.2158590308370001</v>
      </c>
      <c r="Q1117" s="31">
        <v>0.65174421176800001</v>
      </c>
    </row>
    <row r="1118" spans="4:17" x14ac:dyDescent="0.2">
      <c r="D1118" s="102"/>
      <c r="E1118" s="5" t="s">
        <v>42</v>
      </c>
      <c r="F1118" s="6"/>
      <c r="G1118" s="7">
        <v>190</v>
      </c>
      <c r="H1118" s="10">
        <v>9</v>
      </c>
      <c r="I1118" s="1">
        <v>103</v>
      </c>
      <c r="J1118" s="1">
        <v>26</v>
      </c>
      <c r="K1118" s="1">
        <v>7</v>
      </c>
      <c r="L1118" s="1">
        <v>1</v>
      </c>
      <c r="M1118" s="1">
        <v>0</v>
      </c>
      <c r="N1118" s="1">
        <v>0</v>
      </c>
      <c r="O1118" s="1">
        <v>44</v>
      </c>
      <c r="P1118" s="12">
        <v>1.2328767123290001</v>
      </c>
      <c r="Q1118" s="31">
        <v>0.66250971448499996</v>
      </c>
    </row>
    <row r="1119" spans="4:17" x14ac:dyDescent="0.2">
      <c r="D1119" s="102"/>
      <c r="E1119" s="5" t="s">
        <v>43</v>
      </c>
      <c r="F1119" s="6"/>
      <c r="G1119" s="7">
        <v>39</v>
      </c>
      <c r="H1119" s="10">
        <v>3</v>
      </c>
      <c r="I1119" s="1">
        <v>20</v>
      </c>
      <c r="J1119" s="1">
        <v>3</v>
      </c>
      <c r="K1119" s="1">
        <v>2</v>
      </c>
      <c r="L1119" s="1">
        <v>0</v>
      </c>
      <c r="M1119" s="1">
        <v>0</v>
      </c>
      <c r="N1119" s="1">
        <v>0</v>
      </c>
      <c r="O1119" s="1">
        <v>11</v>
      </c>
      <c r="P1119" s="12">
        <v>1.142857142857</v>
      </c>
      <c r="Q1119" s="31">
        <v>0.69252569391700003</v>
      </c>
    </row>
    <row r="1120" spans="4:17" x14ac:dyDescent="0.2">
      <c r="D1120" s="103"/>
      <c r="E1120" s="50" t="s">
        <v>44</v>
      </c>
      <c r="F1120" s="53"/>
      <c r="G1120" s="49">
        <v>68</v>
      </c>
      <c r="H1120" s="62">
        <v>3</v>
      </c>
      <c r="I1120" s="22">
        <v>37</v>
      </c>
      <c r="J1120" s="22">
        <v>7</v>
      </c>
      <c r="K1120" s="22">
        <v>4</v>
      </c>
      <c r="L1120" s="22">
        <v>0</v>
      </c>
      <c r="M1120" s="22">
        <v>0</v>
      </c>
      <c r="N1120" s="22">
        <v>0</v>
      </c>
      <c r="O1120" s="22">
        <v>17</v>
      </c>
      <c r="P1120" s="23">
        <v>1.235294117647</v>
      </c>
      <c r="Q1120" s="64">
        <v>0.67412209559500003</v>
      </c>
    </row>
    <row r="1122" spans="2:19" x14ac:dyDescent="0.2">
      <c r="B1122" s="34" t="str">
        <f xml:space="preserve"> HYPERLINK("#'目次'!B50", "[44]")</f>
        <v>[44]</v>
      </c>
      <c r="C1122" s="27" t="s">
        <v>406</v>
      </c>
    </row>
    <row r="1123" spans="2:19" x14ac:dyDescent="0.2">
      <c r="C1123" s="84" t="s">
        <v>392</v>
      </c>
    </row>
    <row r="1125" spans="2:19" x14ac:dyDescent="0.2">
      <c r="C1125" s="27" t="s">
        <v>13</v>
      </c>
    </row>
    <row r="1126" spans="2:19" ht="48" x14ac:dyDescent="0.2">
      <c r="D1126" s="97"/>
      <c r="E1126" s="98"/>
      <c r="F1126" s="98"/>
      <c r="G1126" s="38" t="s">
        <v>14</v>
      </c>
      <c r="H1126" s="36" t="s">
        <v>407</v>
      </c>
      <c r="I1126" s="4" t="s">
        <v>408</v>
      </c>
      <c r="J1126" s="4" t="s">
        <v>409</v>
      </c>
      <c r="K1126" s="4" t="s">
        <v>410</v>
      </c>
      <c r="L1126" s="4" t="s">
        <v>411</v>
      </c>
      <c r="M1126" s="4" t="s">
        <v>412</v>
      </c>
      <c r="N1126" s="4" t="s">
        <v>413</v>
      </c>
      <c r="O1126" s="4" t="s">
        <v>414</v>
      </c>
      <c r="P1126" s="4" t="s">
        <v>415</v>
      </c>
      <c r="Q1126" s="4" t="s">
        <v>416</v>
      </c>
      <c r="R1126" s="4" t="s">
        <v>22</v>
      </c>
      <c r="S1126" s="35" t="s">
        <v>24</v>
      </c>
    </row>
    <row r="1127" spans="2:19" x14ac:dyDescent="0.2">
      <c r="D1127" s="99"/>
      <c r="E1127" s="100"/>
      <c r="F1127" s="100"/>
      <c r="G1127" s="40"/>
      <c r="H1127" s="42"/>
      <c r="I1127" s="8"/>
      <c r="J1127" s="8"/>
      <c r="K1127" s="8"/>
      <c r="L1127" s="8"/>
      <c r="M1127" s="8"/>
      <c r="N1127" s="8"/>
      <c r="O1127" s="8"/>
      <c r="P1127" s="8"/>
      <c r="Q1127" s="8"/>
      <c r="R1127" s="8"/>
      <c r="S1127" s="39"/>
    </row>
    <row r="1128" spans="2:19" x14ac:dyDescent="0.2">
      <c r="D1128" s="48"/>
      <c r="E1128" s="47" t="s">
        <v>14</v>
      </c>
      <c r="F1128" s="51"/>
      <c r="G1128" s="37">
        <v>916</v>
      </c>
      <c r="H1128" s="16">
        <v>325</v>
      </c>
      <c r="I1128" s="16">
        <v>105</v>
      </c>
      <c r="J1128" s="16">
        <v>130</v>
      </c>
      <c r="K1128" s="16">
        <v>80</v>
      </c>
      <c r="L1128" s="16">
        <v>47</v>
      </c>
      <c r="M1128" s="16">
        <v>164</v>
      </c>
      <c r="N1128" s="16">
        <v>301</v>
      </c>
      <c r="O1128" s="16">
        <v>163</v>
      </c>
      <c r="P1128" s="16">
        <v>36</v>
      </c>
      <c r="Q1128" s="16">
        <v>156</v>
      </c>
      <c r="R1128" s="16">
        <v>91</v>
      </c>
      <c r="S1128" s="57">
        <v>2</v>
      </c>
    </row>
    <row r="1129" spans="2:19" x14ac:dyDescent="0.2">
      <c r="D1129" s="101" t="s">
        <v>25</v>
      </c>
      <c r="E1129" s="26" t="s">
        <v>26</v>
      </c>
      <c r="F1129" s="25"/>
      <c r="G1129" s="28">
        <v>15</v>
      </c>
      <c r="H1129" s="30">
        <v>7</v>
      </c>
      <c r="I1129" s="3">
        <v>0</v>
      </c>
      <c r="J1129" s="3">
        <v>1</v>
      </c>
      <c r="K1129" s="3">
        <v>1</v>
      </c>
      <c r="L1129" s="3">
        <v>1</v>
      </c>
      <c r="M1129" s="3">
        <v>3</v>
      </c>
      <c r="N1129" s="3">
        <v>4</v>
      </c>
      <c r="O1129" s="3">
        <v>1</v>
      </c>
      <c r="P1129" s="3">
        <v>2</v>
      </c>
      <c r="Q1129" s="3">
        <v>2</v>
      </c>
      <c r="R1129" s="3">
        <v>1</v>
      </c>
      <c r="S1129" s="32">
        <v>0</v>
      </c>
    </row>
    <row r="1130" spans="2:19" x14ac:dyDescent="0.2">
      <c r="D1130" s="102"/>
      <c r="E1130" s="5" t="s">
        <v>27</v>
      </c>
      <c r="F1130" s="6"/>
      <c r="G1130" s="7">
        <v>41</v>
      </c>
      <c r="H1130" s="10">
        <v>23</v>
      </c>
      <c r="I1130" s="1">
        <v>6</v>
      </c>
      <c r="J1130" s="1">
        <v>6</v>
      </c>
      <c r="K1130" s="1">
        <v>4</v>
      </c>
      <c r="L1130" s="1">
        <v>1</v>
      </c>
      <c r="M1130" s="1">
        <v>6</v>
      </c>
      <c r="N1130" s="1">
        <v>9</v>
      </c>
      <c r="O1130" s="1">
        <v>10</v>
      </c>
      <c r="P1130" s="1">
        <v>1</v>
      </c>
      <c r="Q1130" s="1">
        <v>5</v>
      </c>
      <c r="R1130" s="1">
        <v>2</v>
      </c>
      <c r="S1130" s="17">
        <v>0</v>
      </c>
    </row>
    <row r="1131" spans="2:19" x14ac:dyDescent="0.2">
      <c r="D1131" s="102"/>
      <c r="E1131" s="5" t="s">
        <v>28</v>
      </c>
      <c r="F1131" s="6"/>
      <c r="G1131" s="7">
        <v>235</v>
      </c>
      <c r="H1131" s="10">
        <v>87</v>
      </c>
      <c r="I1131" s="1">
        <v>31</v>
      </c>
      <c r="J1131" s="1">
        <v>40</v>
      </c>
      <c r="K1131" s="1">
        <v>15</v>
      </c>
      <c r="L1131" s="1">
        <v>8</v>
      </c>
      <c r="M1131" s="1">
        <v>38</v>
      </c>
      <c r="N1131" s="1">
        <v>77</v>
      </c>
      <c r="O1131" s="1">
        <v>43</v>
      </c>
      <c r="P1131" s="1">
        <v>7</v>
      </c>
      <c r="Q1131" s="1">
        <v>43</v>
      </c>
      <c r="R1131" s="1">
        <v>25</v>
      </c>
      <c r="S1131" s="17">
        <v>0</v>
      </c>
    </row>
    <row r="1132" spans="2:19" x14ac:dyDescent="0.2">
      <c r="D1132" s="102"/>
      <c r="E1132" s="5" t="s">
        <v>29</v>
      </c>
      <c r="F1132" s="6"/>
      <c r="G1132" s="7">
        <v>156</v>
      </c>
      <c r="H1132" s="10">
        <v>59</v>
      </c>
      <c r="I1132" s="1">
        <v>24</v>
      </c>
      <c r="J1132" s="1">
        <v>23</v>
      </c>
      <c r="K1132" s="1">
        <v>9</v>
      </c>
      <c r="L1132" s="1">
        <v>6</v>
      </c>
      <c r="M1132" s="1">
        <v>21</v>
      </c>
      <c r="N1132" s="1">
        <v>63</v>
      </c>
      <c r="O1132" s="1">
        <v>36</v>
      </c>
      <c r="P1132" s="1">
        <v>8</v>
      </c>
      <c r="Q1132" s="1">
        <v>37</v>
      </c>
      <c r="R1132" s="1">
        <v>12</v>
      </c>
      <c r="S1132" s="17">
        <v>0</v>
      </c>
    </row>
    <row r="1133" spans="2:19" x14ac:dyDescent="0.2">
      <c r="D1133" s="102"/>
      <c r="E1133" s="5" t="s">
        <v>30</v>
      </c>
      <c r="F1133" s="6"/>
      <c r="G1133" s="7">
        <v>29</v>
      </c>
      <c r="H1133" s="10">
        <v>10</v>
      </c>
      <c r="I1133" s="1">
        <v>3</v>
      </c>
      <c r="J1133" s="1">
        <v>7</v>
      </c>
      <c r="K1133" s="1">
        <v>2</v>
      </c>
      <c r="L1133" s="1">
        <v>2</v>
      </c>
      <c r="M1133" s="1">
        <v>2</v>
      </c>
      <c r="N1133" s="1">
        <v>10</v>
      </c>
      <c r="O1133" s="1">
        <v>2</v>
      </c>
      <c r="P1133" s="1">
        <v>0</v>
      </c>
      <c r="Q1133" s="1">
        <v>3</v>
      </c>
      <c r="R1133" s="1">
        <v>5</v>
      </c>
      <c r="S1133" s="17">
        <v>1</v>
      </c>
    </row>
    <row r="1134" spans="2:19" x14ac:dyDescent="0.2">
      <c r="D1134" s="102"/>
      <c r="E1134" s="5" t="s">
        <v>31</v>
      </c>
      <c r="F1134" s="6"/>
      <c r="G1134" s="7">
        <v>24</v>
      </c>
      <c r="H1134" s="10">
        <v>9</v>
      </c>
      <c r="I1134" s="1">
        <v>1</v>
      </c>
      <c r="J1134" s="1">
        <v>9</v>
      </c>
      <c r="K1134" s="1">
        <v>3</v>
      </c>
      <c r="L1134" s="1">
        <v>4</v>
      </c>
      <c r="M1134" s="1">
        <v>1</v>
      </c>
      <c r="N1134" s="1">
        <v>6</v>
      </c>
      <c r="O1134" s="1">
        <v>7</v>
      </c>
      <c r="P1134" s="1">
        <v>0</v>
      </c>
      <c r="Q1134" s="1">
        <v>0</v>
      </c>
      <c r="R1134" s="1">
        <v>3</v>
      </c>
      <c r="S1134" s="17">
        <v>0</v>
      </c>
    </row>
    <row r="1135" spans="2:19" x14ac:dyDescent="0.2">
      <c r="D1135" s="102"/>
      <c r="E1135" s="5" t="s">
        <v>32</v>
      </c>
      <c r="F1135" s="6"/>
      <c r="G1135" s="7">
        <v>119</v>
      </c>
      <c r="H1135" s="10">
        <v>38</v>
      </c>
      <c r="I1135" s="1">
        <v>10</v>
      </c>
      <c r="J1135" s="1">
        <v>10</v>
      </c>
      <c r="K1135" s="1">
        <v>15</v>
      </c>
      <c r="L1135" s="1">
        <v>8</v>
      </c>
      <c r="M1135" s="1">
        <v>28</v>
      </c>
      <c r="N1135" s="1">
        <v>40</v>
      </c>
      <c r="O1135" s="1">
        <v>20</v>
      </c>
      <c r="P1135" s="1">
        <v>8</v>
      </c>
      <c r="Q1135" s="1">
        <v>22</v>
      </c>
      <c r="R1135" s="1">
        <v>10</v>
      </c>
      <c r="S1135" s="17">
        <v>0</v>
      </c>
    </row>
    <row r="1136" spans="2:19" x14ac:dyDescent="0.2">
      <c r="D1136" s="102"/>
      <c r="E1136" s="5" t="s">
        <v>33</v>
      </c>
      <c r="F1136" s="6"/>
      <c r="G1136" s="7">
        <v>83</v>
      </c>
      <c r="H1136" s="10">
        <v>31</v>
      </c>
      <c r="I1136" s="1">
        <v>13</v>
      </c>
      <c r="J1136" s="1">
        <v>14</v>
      </c>
      <c r="K1136" s="1">
        <v>10</v>
      </c>
      <c r="L1136" s="1">
        <v>4</v>
      </c>
      <c r="M1136" s="1">
        <v>23</v>
      </c>
      <c r="N1136" s="1">
        <v>18</v>
      </c>
      <c r="O1136" s="1">
        <v>12</v>
      </c>
      <c r="P1136" s="1">
        <v>2</v>
      </c>
      <c r="Q1136" s="1">
        <v>9</v>
      </c>
      <c r="R1136" s="1">
        <v>5</v>
      </c>
      <c r="S1136" s="17">
        <v>0</v>
      </c>
    </row>
    <row r="1137" spans="2:19" x14ac:dyDescent="0.2">
      <c r="D1137" s="102"/>
      <c r="E1137" s="5" t="s">
        <v>34</v>
      </c>
      <c r="F1137" s="6"/>
      <c r="G1137" s="7">
        <v>69</v>
      </c>
      <c r="H1137" s="10">
        <v>22</v>
      </c>
      <c r="I1137" s="1">
        <v>7</v>
      </c>
      <c r="J1137" s="1">
        <v>6</v>
      </c>
      <c r="K1137" s="1">
        <v>8</v>
      </c>
      <c r="L1137" s="1">
        <v>3</v>
      </c>
      <c r="M1137" s="1">
        <v>14</v>
      </c>
      <c r="N1137" s="1">
        <v>24</v>
      </c>
      <c r="O1137" s="1">
        <v>12</v>
      </c>
      <c r="P1137" s="1">
        <v>2</v>
      </c>
      <c r="Q1137" s="1">
        <v>14</v>
      </c>
      <c r="R1137" s="1">
        <v>8</v>
      </c>
      <c r="S1137" s="17">
        <v>1</v>
      </c>
    </row>
    <row r="1138" spans="2:19" x14ac:dyDescent="0.2">
      <c r="D1138" s="102"/>
      <c r="E1138" s="5" t="s">
        <v>35</v>
      </c>
      <c r="F1138" s="6"/>
      <c r="G1138" s="7">
        <v>50</v>
      </c>
      <c r="H1138" s="10">
        <v>11</v>
      </c>
      <c r="I1138" s="1">
        <v>4</v>
      </c>
      <c r="J1138" s="1">
        <v>4</v>
      </c>
      <c r="K1138" s="1">
        <v>4</v>
      </c>
      <c r="L1138" s="1">
        <v>7</v>
      </c>
      <c r="M1138" s="1">
        <v>8</v>
      </c>
      <c r="N1138" s="1">
        <v>13</v>
      </c>
      <c r="O1138" s="1">
        <v>9</v>
      </c>
      <c r="P1138" s="1">
        <v>4</v>
      </c>
      <c r="Q1138" s="1">
        <v>5</v>
      </c>
      <c r="R1138" s="1">
        <v>5</v>
      </c>
      <c r="S1138" s="17">
        <v>0</v>
      </c>
    </row>
    <row r="1139" spans="2:19" x14ac:dyDescent="0.2">
      <c r="D1139" s="102"/>
      <c r="E1139" s="5" t="s">
        <v>36</v>
      </c>
      <c r="F1139" s="6"/>
      <c r="G1139" s="7">
        <v>29</v>
      </c>
      <c r="H1139" s="10">
        <v>9</v>
      </c>
      <c r="I1139" s="1">
        <v>1</v>
      </c>
      <c r="J1139" s="1">
        <v>5</v>
      </c>
      <c r="K1139" s="1">
        <v>4</v>
      </c>
      <c r="L1139" s="1">
        <v>2</v>
      </c>
      <c r="M1139" s="1">
        <v>7</v>
      </c>
      <c r="N1139" s="1">
        <v>10</v>
      </c>
      <c r="O1139" s="1">
        <v>1</v>
      </c>
      <c r="P1139" s="1">
        <v>0</v>
      </c>
      <c r="Q1139" s="1">
        <v>3</v>
      </c>
      <c r="R1139" s="1">
        <v>4</v>
      </c>
      <c r="S1139" s="17">
        <v>0</v>
      </c>
    </row>
    <row r="1140" spans="2:19" x14ac:dyDescent="0.2">
      <c r="D1140" s="102"/>
      <c r="E1140" s="5" t="s">
        <v>37</v>
      </c>
      <c r="F1140" s="6"/>
      <c r="G1140" s="7">
        <v>62</v>
      </c>
      <c r="H1140" s="10">
        <v>16</v>
      </c>
      <c r="I1140" s="1">
        <v>4</v>
      </c>
      <c r="J1140" s="1">
        <v>5</v>
      </c>
      <c r="K1140" s="1">
        <v>4</v>
      </c>
      <c r="L1140" s="1">
        <v>1</v>
      </c>
      <c r="M1140" s="1">
        <v>12</v>
      </c>
      <c r="N1140" s="1">
        <v>27</v>
      </c>
      <c r="O1140" s="1">
        <v>10</v>
      </c>
      <c r="P1140" s="1">
        <v>2</v>
      </c>
      <c r="Q1140" s="1">
        <v>13</v>
      </c>
      <c r="R1140" s="1">
        <v>10</v>
      </c>
      <c r="S1140" s="17">
        <v>0</v>
      </c>
    </row>
    <row r="1141" spans="2:19" x14ac:dyDescent="0.2">
      <c r="D1141" s="102"/>
      <c r="E1141" s="5" t="s">
        <v>38</v>
      </c>
      <c r="F1141" s="6"/>
      <c r="G1141" s="7">
        <v>4</v>
      </c>
      <c r="H1141" s="10">
        <v>3</v>
      </c>
      <c r="I1141" s="1">
        <v>1</v>
      </c>
      <c r="J1141" s="1">
        <v>0</v>
      </c>
      <c r="K1141" s="1">
        <v>1</v>
      </c>
      <c r="L1141" s="1">
        <v>0</v>
      </c>
      <c r="M1141" s="1">
        <v>1</v>
      </c>
      <c r="N1141" s="1">
        <v>0</v>
      </c>
      <c r="O1141" s="1">
        <v>0</v>
      </c>
      <c r="P1141" s="1">
        <v>0</v>
      </c>
      <c r="Q1141" s="1">
        <v>0</v>
      </c>
      <c r="R1141" s="1">
        <v>1</v>
      </c>
      <c r="S1141" s="17">
        <v>0</v>
      </c>
    </row>
    <row r="1142" spans="2:19" x14ac:dyDescent="0.2">
      <c r="D1142" s="101" t="s">
        <v>39</v>
      </c>
      <c r="E1142" s="26" t="s">
        <v>40</v>
      </c>
      <c r="F1142" s="25"/>
      <c r="G1142" s="28">
        <v>329</v>
      </c>
      <c r="H1142" s="30">
        <v>114</v>
      </c>
      <c r="I1142" s="3">
        <v>36</v>
      </c>
      <c r="J1142" s="3">
        <v>40</v>
      </c>
      <c r="K1142" s="3">
        <v>30</v>
      </c>
      <c r="L1142" s="3">
        <v>16</v>
      </c>
      <c r="M1142" s="3">
        <v>54</v>
      </c>
      <c r="N1142" s="3">
        <v>127</v>
      </c>
      <c r="O1142" s="3">
        <v>65</v>
      </c>
      <c r="P1142" s="3">
        <v>20</v>
      </c>
      <c r="Q1142" s="3">
        <v>70</v>
      </c>
      <c r="R1142" s="3">
        <v>30</v>
      </c>
      <c r="S1142" s="32">
        <v>0</v>
      </c>
    </row>
    <row r="1143" spans="2:19" x14ac:dyDescent="0.2">
      <c r="D1143" s="102"/>
      <c r="E1143" s="5" t="s">
        <v>41</v>
      </c>
      <c r="F1143" s="6"/>
      <c r="G1143" s="7">
        <v>290</v>
      </c>
      <c r="H1143" s="10">
        <v>104</v>
      </c>
      <c r="I1143" s="1">
        <v>39</v>
      </c>
      <c r="J1143" s="1">
        <v>44</v>
      </c>
      <c r="K1143" s="1">
        <v>26</v>
      </c>
      <c r="L1143" s="1">
        <v>14</v>
      </c>
      <c r="M1143" s="1">
        <v>54</v>
      </c>
      <c r="N1143" s="1">
        <v>88</v>
      </c>
      <c r="O1143" s="1">
        <v>51</v>
      </c>
      <c r="P1143" s="1">
        <v>6</v>
      </c>
      <c r="Q1143" s="1">
        <v>47</v>
      </c>
      <c r="R1143" s="1">
        <v>30</v>
      </c>
      <c r="S1143" s="17">
        <v>1</v>
      </c>
    </row>
    <row r="1144" spans="2:19" x14ac:dyDescent="0.2">
      <c r="D1144" s="102"/>
      <c r="E1144" s="5" t="s">
        <v>42</v>
      </c>
      <c r="F1144" s="6"/>
      <c r="G1144" s="7">
        <v>190</v>
      </c>
      <c r="H1144" s="10">
        <v>68</v>
      </c>
      <c r="I1144" s="1">
        <v>19</v>
      </c>
      <c r="J1144" s="1">
        <v>31</v>
      </c>
      <c r="K1144" s="1">
        <v>17</v>
      </c>
      <c r="L1144" s="1">
        <v>12</v>
      </c>
      <c r="M1144" s="1">
        <v>33</v>
      </c>
      <c r="N1144" s="1">
        <v>58</v>
      </c>
      <c r="O1144" s="1">
        <v>35</v>
      </c>
      <c r="P1144" s="1">
        <v>6</v>
      </c>
      <c r="Q1144" s="1">
        <v>24</v>
      </c>
      <c r="R1144" s="1">
        <v>22</v>
      </c>
      <c r="S1144" s="17">
        <v>1</v>
      </c>
    </row>
    <row r="1145" spans="2:19" x14ac:dyDescent="0.2">
      <c r="D1145" s="102"/>
      <c r="E1145" s="5" t="s">
        <v>43</v>
      </c>
      <c r="F1145" s="6"/>
      <c r="G1145" s="7">
        <v>39</v>
      </c>
      <c r="H1145" s="10">
        <v>12</v>
      </c>
      <c r="I1145" s="1">
        <v>7</v>
      </c>
      <c r="J1145" s="1">
        <v>7</v>
      </c>
      <c r="K1145" s="1">
        <v>3</v>
      </c>
      <c r="L1145" s="1">
        <v>2</v>
      </c>
      <c r="M1145" s="1">
        <v>9</v>
      </c>
      <c r="N1145" s="1">
        <v>9</v>
      </c>
      <c r="O1145" s="1">
        <v>4</v>
      </c>
      <c r="P1145" s="1">
        <v>0</v>
      </c>
      <c r="Q1145" s="1">
        <v>4</v>
      </c>
      <c r="R1145" s="1">
        <v>3</v>
      </c>
      <c r="S1145" s="17">
        <v>0</v>
      </c>
    </row>
    <row r="1146" spans="2:19" x14ac:dyDescent="0.2">
      <c r="D1146" s="103"/>
      <c r="E1146" s="50" t="s">
        <v>44</v>
      </c>
      <c r="F1146" s="53"/>
      <c r="G1146" s="49">
        <v>68</v>
      </c>
      <c r="H1146" s="62">
        <v>27</v>
      </c>
      <c r="I1146" s="22">
        <v>4</v>
      </c>
      <c r="J1146" s="22">
        <v>8</v>
      </c>
      <c r="K1146" s="22">
        <v>4</v>
      </c>
      <c r="L1146" s="22">
        <v>3</v>
      </c>
      <c r="M1146" s="22">
        <v>14</v>
      </c>
      <c r="N1146" s="22">
        <v>19</v>
      </c>
      <c r="O1146" s="22">
        <v>8</v>
      </c>
      <c r="P1146" s="22">
        <v>4</v>
      </c>
      <c r="Q1146" s="22">
        <v>11</v>
      </c>
      <c r="R1146" s="22">
        <v>6</v>
      </c>
      <c r="S1146" s="68">
        <v>0</v>
      </c>
    </row>
    <row r="1148" spans="2:19" x14ac:dyDescent="0.2">
      <c r="B1148" s="34" t="str">
        <f xml:space="preserve"> HYPERLINK("#'目次'!B51", "[45]")</f>
        <v>[45]</v>
      </c>
      <c r="C1148" s="27" t="s">
        <v>419</v>
      </c>
    </row>
    <row r="1149" spans="2:19" x14ac:dyDescent="0.2">
      <c r="C1149" s="84" t="s">
        <v>392</v>
      </c>
    </row>
    <row r="1151" spans="2:19" x14ac:dyDescent="0.2">
      <c r="C1151" s="27" t="s">
        <v>13</v>
      </c>
    </row>
    <row r="1152" spans="2:19" ht="48" x14ac:dyDescent="0.2">
      <c r="D1152" s="97"/>
      <c r="E1152" s="98"/>
      <c r="F1152" s="98"/>
      <c r="G1152" s="38" t="s">
        <v>14</v>
      </c>
      <c r="H1152" s="36" t="s">
        <v>420</v>
      </c>
      <c r="I1152" s="4" t="s">
        <v>421</v>
      </c>
      <c r="J1152" s="4" t="s">
        <v>422</v>
      </c>
      <c r="K1152" s="4" t="s">
        <v>22</v>
      </c>
      <c r="L1152" s="35" t="s">
        <v>24</v>
      </c>
    </row>
    <row r="1153" spans="4:12" x14ac:dyDescent="0.2">
      <c r="D1153" s="99"/>
      <c r="E1153" s="100"/>
      <c r="F1153" s="100"/>
      <c r="G1153" s="40"/>
      <c r="H1153" s="42"/>
      <c r="I1153" s="8"/>
      <c r="J1153" s="8"/>
      <c r="K1153" s="8"/>
      <c r="L1153" s="39"/>
    </row>
    <row r="1154" spans="4:12" x14ac:dyDescent="0.2">
      <c r="D1154" s="48"/>
      <c r="E1154" s="47" t="s">
        <v>14</v>
      </c>
      <c r="F1154" s="51"/>
      <c r="G1154" s="37">
        <v>916</v>
      </c>
      <c r="H1154" s="16">
        <v>392</v>
      </c>
      <c r="I1154" s="16">
        <v>276</v>
      </c>
      <c r="J1154" s="16">
        <v>184</v>
      </c>
      <c r="K1154" s="16">
        <v>54</v>
      </c>
      <c r="L1154" s="57">
        <v>10</v>
      </c>
    </row>
    <row r="1155" spans="4:12" x14ac:dyDescent="0.2">
      <c r="D1155" s="101" t="s">
        <v>25</v>
      </c>
      <c r="E1155" s="26" t="s">
        <v>26</v>
      </c>
      <c r="F1155" s="25"/>
      <c r="G1155" s="28">
        <v>15</v>
      </c>
      <c r="H1155" s="30">
        <v>6</v>
      </c>
      <c r="I1155" s="3">
        <v>5</v>
      </c>
      <c r="J1155" s="3">
        <v>2</v>
      </c>
      <c r="K1155" s="3">
        <v>2</v>
      </c>
      <c r="L1155" s="32">
        <v>0</v>
      </c>
    </row>
    <row r="1156" spans="4:12" x14ac:dyDescent="0.2">
      <c r="D1156" s="102"/>
      <c r="E1156" s="5" t="s">
        <v>27</v>
      </c>
      <c r="F1156" s="6"/>
      <c r="G1156" s="7">
        <v>41</v>
      </c>
      <c r="H1156" s="10">
        <v>20</v>
      </c>
      <c r="I1156" s="1">
        <v>10</v>
      </c>
      <c r="J1156" s="1">
        <v>9</v>
      </c>
      <c r="K1156" s="1">
        <v>2</v>
      </c>
      <c r="L1156" s="17">
        <v>0</v>
      </c>
    </row>
    <row r="1157" spans="4:12" x14ac:dyDescent="0.2">
      <c r="D1157" s="102"/>
      <c r="E1157" s="5" t="s">
        <v>28</v>
      </c>
      <c r="F1157" s="6"/>
      <c r="G1157" s="7">
        <v>235</v>
      </c>
      <c r="H1157" s="10">
        <v>100</v>
      </c>
      <c r="I1157" s="1">
        <v>69</v>
      </c>
      <c r="J1157" s="1">
        <v>53</v>
      </c>
      <c r="K1157" s="1">
        <v>8</v>
      </c>
      <c r="L1157" s="17">
        <v>5</v>
      </c>
    </row>
    <row r="1158" spans="4:12" x14ac:dyDescent="0.2">
      <c r="D1158" s="102"/>
      <c r="E1158" s="5" t="s">
        <v>29</v>
      </c>
      <c r="F1158" s="6"/>
      <c r="G1158" s="7">
        <v>156</v>
      </c>
      <c r="H1158" s="10">
        <v>61</v>
      </c>
      <c r="I1158" s="1">
        <v>52</v>
      </c>
      <c r="J1158" s="1">
        <v>35</v>
      </c>
      <c r="K1158" s="1">
        <v>7</v>
      </c>
      <c r="L1158" s="17">
        <v>1</v>
      </c>
    </row>
    <row r="1159" spans="4:12" x14ac:dyDescent="0.2">
      <c r="D1159" s="102"/>
      <c r="E1159" s="5" t="s">
        <v>30</v>
      </c>
      <c r="F1159" s="6"/>
      <c r="G1159" s="7">
        <v>29</v>
      </c>
      <c r="H1159" s="10">
        <v>12</v>
      </c>
      <c r="I1159" s="1">
        <v>5</v>
      </c>
      <c r="J1159" s="1">
        <v>7</v>
      </c>
      <c r="K1159" s="1">
        <v>4</v>
      </c>
      <c r="L1159" s="17">
        <v>1</v>
      </c>
    </row>
    <row r="1160" spans="4:12" x14ac:dyDescent="0.2">
      <c r="D1160" s="102"/>
      <c r="E1160" s="5" t="s">
        <v>31</v>
      </c>
      <c r="F1160" s="6"/>
      <c r="G1160" s="7">
        <v>24</v>
      </c>
      <c r="H1160" s="10">
        <v>11</v>
      </c>
      <c r="I1160" s="1">
        <v>7</v>
      </c>
      <c r="J1160" s="1">
        <v>4</v>
      </c>
      <c r="K1160" s="1">
        <v>2</v>
      </c>
      <c r="L1160" s="17">
        <v>0</v>
      </c>
    </row>
    <row r="1161" spans="4:12" x14ac:dyDescent="0.2">
      <c r="D1161" s="102"/>
      <c r="E1161" s="5" t="s">
        <v>32</v>
      </c>
      <c r="F1161" s="6"/>
      <c r="G1161" s="7">
        <v>119</v>
      </c>
      <c r="H1161" s="10">
        <v>43</v>
      </c>
      <c r="I1161" s="1">
        <v>43</v>
      </c>
      <c r="J1161" s="1">
        <v>24</v>
      </c>
      <c r="K1161" s="1">
        <v>9</v>
      </c>
      <c r="L1161" s="17">
        <v>0</v>
      </c>
    </row>
    <row r="1162" spans="4:12" x14ac:dyDescent="0.2">
      <c r="D1162" s="102"/>
      <c r="E1162" s="5" t="s">
        <v>33</v>
      </c>
      <c r="F1162" s="6"/>
      <c r="G1162" s="7">
        <v>83</v>
      </c>
      <c r="H1162" s="10">
        <v>45</v>
      </c>
      <c r="I1162" s="1">
        <v>21</v>
      </c>
      <c r="J1162" s="1">
        <v>9</v>
      </c>
      <c r="K1162" s="1">
        <v>7</v>
      </c>
      <c r="L1162" s="17">
        <v>1</v>
      </c>
    </row>
    <row r="1163" spans="4:12" x14ac:dyDescent="0.2">
      <c r="D1163" s="102"/>
      <c r="E1163" s="5" t="s">
        <v>34</v>
      </c>
      <c r="F1163" s="6"/>
      <c r="G1163" s="7">
        <v>69</v>
      </c>
      <c r="H1163" s="10">
        <v>30</v>
      </c>
      <c r="I1163" s="1">
        <v>19</v>
      </c>
      <c r="J1163" s="1">
        <v>15</v>
      </c>
      <c r="K1163" s="1">
        <v>4</v>
      </c>
      <c r="L1163" s="17">
        <v>1</v>
      </c>
    </row>
    <row r="1164" spans="4:12" x14ac:dyDescent="0.2">
      <c r="D1164" s="102"/>
      <c r="E1164" s="5" t="s">
        <v>35</v>
      </c>
      <c r="F1164" s="6"/>
      <c r="G1164" s="7">
        <v>50</v>
      </c>
      <c r="H1164" s="10">
        <v>29</v>
      </c>
      <c r="I1164" s="1">
        <v>10</v>
      </c>
      <c r="J1164" s="1">
        <v>8</v>
      </c>
      <c r="K1164" s="1">
        <v>2</v>
      </c>
      <c r="L1164" s="17">
        <v>1</v>
      </c>
    </row>
    <row r="1165" spans="4:12" x14ac:dyDescent="0.2">
      <c r="D1165" s="102"/>
      <c r="E1165" s="5" t="s">
        <v>36</v>
      </c>
      <c r="F1165" s="6"/>
      <c r="G1165" s="7">
        <v>29</v>
      </c>
      <c r="H1165" s="10">
        <v>14</v>
      </c>
      <c r="I1165" s="1">
        <v>9</v>
      </c>
      <c r="J1165" s="1">
        <v>3</v>
      </c>
      <c r="K1165" s="1">
        <v>3</v>
      </c>
      <c r="L1165" s="17">
        <v>0</v>
      </c>
    </row>
    <row r="1166" spans="4:12" x14ac:dyDescent="0.2">
      <c r="D1166" s="102"/>
      <c r="E1166" s="5" t="s">
        <v>37</v>
      </c>
      <c r="F1166" s="6"/>
      <c r="G1166" s="7">
        <v>62</v>
      </c>
      <c r="H1166" s="10">
        <v>19</v>
      </c>
      <c r="I1166" s="1">
        <v>26</v>
      </c>
      <c r="J1166" s="1">
        <v>14</v>
      </c>
      <c r="K1166" s="1">
        <v>3</v>
      </c>
      <c r="L1166" s="17">
        <v>0</v>
      </c>
    </row>
    <row r="1167" spans="4:12" x14ac:dyDescent="0.2">
      <c r="D1167" s="102"/>
      <c r="E1167" s="5" t="s">
        <v>38</v>
      </c>
      <c r="F1167" s="6"/>
      <c r="G1167" s="7">
        <v>4</v>
      </c>
      <c r="H1167" s="10">
        <v>2</v>
      </c>
      <c r="I1167" s="1">
        <v>0</v>
      </c>
      <c r="J1167" s="1">
        <v>1</v>
      </c>
      <c r="K1167" s="1">
        <v>1</v>
      </c>
      <c r="L1167" s="17">
        <v>0</v>
      </c>
    </row>
    <row r="1168" spans="4:12" x14ac:dyDescent="0.2">
      <c r="D1168" s="101" t="s">
        <v>39</v>
      </c>
      <c r="E1168" s="26" t="s">
        <v>40</v>
      </c>
      <c r="F1168" s="25"/>
      <c r="G1168" s="28">
        <v>329</v>
      </c>
      <c r="H1168" s="30">
        <v>133</v>
      </c>
      <c r="I1168" s="3">
        <v>116</v>
      </c>
      <c r="J1168" s="3">
        <v>61</v>
      </c>
      <c r="K1168" s="3">
        <v>18</v>
      </c>
      <c r="L1168" s="32">
        <v>1</v>
      </c>
    </row>
    <row r="1169" spans="2:18" x14ac:dyDescent="0.2">
      <c r="D1169" s="102"/>
      <c r="E1169" s="5" t="s">
        <v>41</v>
      </c>
      <c r="F1169" s="6"/>
      <c r="G1169" s="7">
        <v>290</v>
      </c>
      <c r="H1169" s="10">
        <v>132</v>
      </c>
      <c r="I1169" s="1">
        <v>72</v>
      </c>
      <c r="J1169" s="1">
        <v>64</v>
      </c>
      <c r="K1169" s="1">
        <v>19</v>
      </c>
      <c r="L1169" s="17">
        <v>3</v>
      </c>
    </row>
    <row r="1170" spans="2:18" x14ac:dyDescent="0.2">
      <c r="D1170" s="102"/>
      <c r="E1170" s="5" t="s">
        <v>42</v>
      </c>
      <c r="F1170" s="6"/>
      <c r="G1170" s="7">
        <v>190</v>
      </c>
      <c r="H1170" s="10">
        <v>79</v>
      </c>
      <c r="I1170" s="1">
        <v>56</v>
      </c>
      <c r="J1170" s="1">
        <v>41</v>
      </c>
      <c r="K1170" s="1">
        <v>10</v>
      </c>
      <c r="L1170" s="17">
        <v>4</v>
      </c>
    </row>
    <row r="1171" spans="2:18" x14ac:dyDescent="0.2">
      <c r="D1171" s="102"/>
      <c r="E1171" s="5" t="s">
        <v>43</v>
      </c>
      <c r="F1171" s="6"/>
      <c r="G1171" s="7">
        <v>39</v>
      </c>
      <c r="H1171" s="10">
        <v>21</v>
      </c>
      <c r="I1171" s="1">
        <v>11</v>
      </c>
      <c r="J1171" s="1">
        <v>3</v>
      </c>
      <c r="K1171" s="1">
        <v>4</v>
      </c>
      <c r="L1171" s="17">
        <v>0</v>
      </c>
    </row>
    <row r="1172" spans="2:18" x14ac:dyDescent="0.2">
      <c r="D1172" s="103"/>
      <c r="E1172" s="50" t="s">
        <v>44</v>
      </c>
      <c r="F1172" s="53"/>
      <c r="G1172" s="49">
        <v>68</v>
      </c>
      <c r="H1172" s="62">
        <v>27</v>
      </c>
      <c r="I1172" s="22">
        <v>21</v>
      </c>
      <c r="J1172" s="22">
        <v>15</v>
      </c>
      <c r="K1172" s="22">
        <v>3</v>
      </c>
      <c r="L1172" s="68">
        <v>2</v>
      </c>
    </row>
    <row r="1174" spans="2:18" x14ac:dyDescent="0.2">
      <c r="B1174" s="34" t="str">
        <f xml:space="preserve"> HYPERLINK("#'目次'!B52", "[46]")</f>
        <v>[46]</v>
      </c>
      <c r="C1174" s="27" t="s">
        <v>425</v>
      </c>
    </row>
    <row r="1175" spans="2:18" x14ac:dyDescent="0.2">
      <c r="C1175" s="84" t="s">
        <v>426</v>
      </c>
    </row>
    <row r="1177" spans="2:18" x14ac:dyDescent="0.2">
      <c r="C1177" s="27" t="s">
        <v>13</v>
      </c>
    </row>
    <row r="1178" spans="2:18" ht="48" x14ac:dyDescent="0.2">
      <c r="D1178" s="97"/>
      <c r="E1178" s="98"/>
      <c r="F1178" s="98"/>
      <c r="G1178" s="38" t="s">
        <v>14</v>
      </c>
      <c r="H1178" s="36" t="s">
        <v>427</v>
      </c>
      <c r="I1178" s="4" t="s">
        <v>428</v>
      </c>
      <c r="J1178" s="4" t="s">
        <v>429</v>
      </c>
      <c r="K1178" s="4" t="s">
        <v>430</v>
      </c>
      <c r="L1178" s="4" t="s">
        <v>431</v>
      </c>
      <c r="M1178" s="4" t="s">
        <v>432</v>
      </c>
      <c r="N1178" s="4" t="s">
        <v>433</v>
      </c>
      <c r="O1178" s="4" t="s">
        <v>434</v>
      </c>
      <c r="P1178" s="4" t="s">
        <v>435</v>
      </c>
      <c r="Q1178" s="4" t="s">
        <v>22</v>
      </c>
      <c r="R1178" s="35" t="s">
        <v>24</v>
      </c>
    </row>
    <row r="1179" spans="2:18" x14ac:dyDescent="0.2">
      <c r="D1179" s="99"/>
      <c r="E1179" s="100"/>
      <c r="F1179" s="100"/>
      <c r="G1179" s="40"/>
      <c r="H1179" s="42"/>
      <c r="I1179" s="8"/>
      <c r="J1179" s="8"/>
      <c r="K1179" s="8"/>
      <c r="L1179" s="8"/>
      <c r="M1179" s="8"/>
      <c r="N1179" s="8"/>
      <c r="O1179" s="8"/>
      <c r="P1179" s="8"/>
      <c r="Q1179" s="8"/>
      <c r="R1179" s="39"/>
    </row>
    <row r="1180" spans="2:18" x14ac:dyDescent="0.2">
      <c r="D1180" s="48"/>
      <c r="E1180" s="47" t="s">
        <v>14</v>
      </c>
      <c r="F1180" s="51"/>
      <c r="G1180" s="37">
        <v>437</v>
      </c>
      <c r="H1180" s="16">
        <v>180</v>
      </c>
      <c r="I1180" s="16">
        <v>150</v>
      </c>
      <c r="J1180" s="16">
        <v>50</v>
      </c>
      <c r="K1180" s="16">
        <v>31</v>
      </c>
      <c r="L1180" s="16">
        <v>49</v>
      </c>
      <c r="M1180" s="16">
        <v>24</v>
      </c>
      <c r="N1180" s="16">
        <v>23</v>
      </c>
      <c r="O1180" s="16">
        <v>59</v>
      </c>
      <c r="P1180" s="16">
        <v>18</v>
      </c>
      <c r="Q1180" s="16">
        <v>42</v>
      </c>
      <c r="R1180" s="57">
        <v>2</v>
      </c>
    </row>
    <row r="1181" spans="2:18" x14ac:dyDescent="0.2">
      <c r="D1181" s="101" t="s">
        <v>25</v>
      </c>
      <c r="E1181" s="26" t="s">
        <v>26</v>
      </c>
      <c r="F1181" s="25"/>
      <c r="G1181" s="28">
        <v>13</v>
      </c>
      <c r="H1181" s="30">
        <v>6</v>
      </c>
      <c r="I1181" s="3">
        <v>3</v>
      </c>
      <c r="J1181" s="3">
        <v>1</v>
      </c>
      <c r="K1181" s="3">
        <v>0</v>
      </c>
      <c r="L1181" s="3">
        <v>0</v>
      </c>
      <c r="M1181" s="3">
        <v>1</v>
      </c>
      <c r="N1181" s="3">
        <v>0</v>
      </c>
      <c r="O1181" s="3">
        <v>2</v>
      </c>
      <c r="P1181" s="3">
        <v>3</v>
      </c>
      <c r="Q1181" s="3">
        <v>1</v>
      </c>
      <c r="R1181" s="32">
        <v>0</v>
      </c>
    </row>
    <row r="1182" spans="2:18" x14ac:dyDescent="0.2">
      <c r="D1182" s="102"/>
      <c r="E1182" s="5" t="s">
        <v>27</v>
      </c>
      <c r="F1182" s="6"/>
      <c r="G1182" s="7">
        <v>24</v>
      </c>
      <c r="H1182" s="10">
        <v>12</v>
      </c>
      <c r="I1182" s="1">
        <v>4</v>
      </c>
      <c r="J1182" s="1">
        <v>2</v>
      </c>
      <c r="K1182" s="1">
        <v>1</v>
      </c>
      <c r="L1182" s="1">
        <v>4</v>
      </c>
      <c r="M1182" s="1">
        <v>1</v>
      </c>
      <c r="N1182" s="1">
        <v>1</v>
      </c>
      <c r="O1182" s="1">
        <v>3</v>
      </c>
      <c r="P1182" s="1">
        <v>1</v>
      </c>
      <c r="Q1182" s="1">
        <v>2</v>
      </c>
      <c r="R1182" s="17">
        <v>0</v>
      </c>
    </row>
    <row r="1183" spans="2:18" x14ac:dyDescent="0.2">
      <c r="D1183" s="102"/>
      <c r="E1183" s="5" t="s">
        <v>28</v>
      </c>
      <c r="F1183" s="6"/>
      <c r="G1183" s="7">
        <v>94</v>
      </c>
      <c r="H1183" s="10">
        <v>37</v>
      </c>
      <c r="I1183" s="1">
        <v>35</v>
      </c>
      <c r="J1183" s="1">
        <v>6</v>
      </c>
      <c r="K1183" s="1">
        <v>8</v>
      </c>
      <c r="L1183" s="1">
        <v>7</v>
      </c>
      <c r="M1183" s="1">
        <v>4</v>
      </c>
      <c r="N1183" s="1">
        <v>6</v>
      </c>
      <c r="O1183" s="1">
        <v>14</v>
      </c>
      <c r="P1183" s="1">
        <v>4</v>
      </c>
      <c r="Q1183" s="1">
        <v>5</v>
      </c>
      <c r="R1183" s="17">
        <v>0</v>
      </c>
    </row>
    <row r="1184" spans="2:18" x14ac:dyDescent="0.2">
      <c r="D1184" s="102"/>
      <c r="E1184" s="5" t="s">
        <v>29</v>
      </c>
      <c r="F1184" s="6"/>
      <c r="G1184" s="7">
        <v>55</v>
      </c>
      <c r="H1184" s="10">
        <v>18</v>
      </c>
      <c r="I1184" s="1">
        <v>22</v>
      </c>
      <c r="J1184" s="1">
        <v>9</v>
      </c>
      <c r="K1184" s="1">
        <v>0</v>
      </c>
      <c r="L1184" s="1">
        <v>5</v>
      </c>
      <c r="M1184" s="1">
        <v>4</v>
      </c>
      <c r="N1184" s="1">
        <v>3</v>
      </c>
      <c r="O1184" s="1">
        <v>8</v>
      </c>
      <c r="P1184" s="1">
        <v>2</v>
      </c>
      <c r="Q1184" s="1">
        <v>6</v>
      </c>
      <c r="R1184" s="17">
        <v>0</v>
      </c>
    </row>
    <row r="1185" spans="2:18" x14ac:dyDescent="0.2">
      <c r="D1185" s="102"/>
      <c r="E1185" s="5" t="s">
        <v>30</v>
      </c>
      <c r="F1185" s="6"/>
      <c r="G1185" s="7">
        <v>14</v>
      </c>
      <c r="H1185" s="10">
        <v>3</v>
      </c>
      <c r="I1185" s="1">
        <v>6</v>
      </c>
      <c r="J1185" s="1">
        <v>1</v>
      </c>
      <c r="K1185" s="1">
        <v>2</v>
      </c>
      <c r="L1185" s="1">
        <v>0</v>
      </c>
      <c r="M1185" s="1">
        <v>0</v>
      </c>
      <c r="N1185" s="1">
        <v>2</v>
      </c>
      <c r="O1185" s="1">
        <v>4</v>
      </c>
      <c r="P1185" s="1">
        <v>0</v>
      </c>
      <c r="Q1185" s="1">
        <v>2</v>
      </c>
      <c r="R1185" s="17">
        <v>0</v>
      </c>
    </row>
    <row r="1186" spans="2:18" x14ac:dyDescent="0.2">
      <c r="D1186" s="102"/>
      <c r="E1186" s="5" t="s">
        <v>31</v>
      </c>
      <c r="F1186" s="6"/>
      <c r="G1186" s="7">
        <v>10</v>
      </c>
      <c r="H1186" s="10">
        <v>6</v>
      </c>
      <c r="I1186" s="1">
        <v>4</v>
      </c>
      <c r="J1186" s="1">
        <v>3</v>
      </c>
      <c r="K1186" s="1">
        <v>0</v>
      </c>
      <c r="L1186" s="1">
        <v>3</v>
      </c>
      <c r="M1186" s="1">
        <v>2</v>
      </c>
      <c r="N1186" s="1">
        <v>1</v>
      </c>
      <c r="O1186" s="1">
        <v>2</v>
      </c>
      <c r="P1186" s="1">
        <v>0</v>
      </c>
      <c r="Q1186" s="1">
        <v>0</v>
      </c>
      <c r="R1186" s="17">
        <v>0</v>
      </c>
    </row>
    <row r="1187" spans="2:18" x14ac:dyDescent="0.2">
      <c r="D1187" s="102"/>
      <c r="E1187" s="5" t="s">
        <v>32</v>
      </c>
      <c r="F1187" s="6"/>
      <c r="G1187" s="7">
        <v>63</v>
      </c>
      <c r="H1187" s="10">
        <v>25</v>
      </c>
      <c r="I1187" s="1">
        <v>23</v>
      </c>
      <c r="J1187" s="1">
        <v>8</v>
      </c>
      <c r="K1187" s="1">
        <v>4</v>
      </c>
      <c r="L1187" s="1">
        <v>10</v>
      </c>
      <c r="M1187" s="1">
        <v>3</v>
      </c>
      <c r="N1187" s="1">
        <v>2</v>
      </c>
      <c r="O1187" s="1">
        <v>4</v>
      </c>
      <c r="P1187" s="1">
        <v>1</v>
      </c>
      <c r="Q1187" s="1">
        <v>11</v>
      </c>
      <c r="R1187" s="17">
        <v>0</v>
      </c>
    </row>
    <row r="1188" spans="2:18" x14ac:dyDescent="0.2">
      <c r="D1188" s="102"/>
      <c r="E1188" s="5" t="s">
        <v>33</v>
      </c>
      <c r="F1188" s="6"/>
      <c r="G1188" s="7">
        <v>53</v>
      </c>
      <c r="H1188" s="10">
        <v>24</v>
      </c>
      <c r="I1188" s="1">
        <v>12</v>
      </c>
      <c r="J1188" s="1">
        <v>3</v>
      </c>
      <c r="K1188" s="1">
        <v>6</v>
      </c>
      <c r="L1188" s="1">
        <v>7</v>
      </c>
      <c r="M1188" s="1">
        <v>4</v>
      </c>
      <c r="N1188" s="1">
        <v>3</v>
      </c>
      <c r="O1188" s="1">
        <v>5</v>
      </c>
      <c r="P1188" s="1">
        <v>3</v>
      </c>
      <c r="Q1188" s="1">
        <v>7</v>
      </c>
      <c r="R1188" s="17">
        <v>0</v>
      </c>
    </row>
    <row r="1189" spans="2:18" x14ac:dyDescent="0.2">
      <c r="D1189" s="102"/>
      <c r="E1189" s="5" t="s">
        <v>34</v>
      </c>
      <c r="F1189" s="6"/>
      <c r="G1189" s="7">
        <v>39</v>
      </c>
      <c r="H1189" s="10">
        <v>21</v>
      </c>
      <c r="I1189" s="1">
        <v>15</v>
      </c>
      <c r="J1189" s="1">
        <v>7</v>
      </c>
      <c r="K1189" s="1">
        <v>2</v>
      </c>
      <c r="L1189" s="1">
        <v>3</v>
      </c>
      <c r="M1189" s="1">
        <v>2</v>
      </c>
      <c r="N1189" s="1">
        <v>2</v>
      </c>
      <c r="O1189" s="1">
        <v>7</v>
      </c>
      <c r="P1189" s="1">
        <v>2</v>
      </c>
      <c r="Q1189" s="1">
        <v>1</v>
      </c>
      <c r="R1189" s="17">
        <v>0</v>
      </c>
    </row>
    <row r="1190" spans="2:18" x14ac:dyDescent="0.2">
      <c r="D1190" s="102"/>
      <c r="E1190" s="5" t="s">
        <v>35</v>
      </c>
      <c r="F1190" s="6"/>
      <c r="G1190" s="7">
        <v>30</v>
      </c>
      <c r="H1190" s="10">
        <v>13</v>
      </c>
      <c r="I1190" s="1">
        <v>15</v>
      </c>
      <c r="J1190" s="1">
        <v>3</v>
      </c>
      <c r="K1190" s="1">
        <v>3</v>
      </c>
      <c r="L1190" s="1">
        <v>4</v>
      </c>
      <c r="M1190" s="1">
        <v>0</v>
      </c>
      <c r="N1190" s="1">
        <v>1</v>
      </c>
      <c r="O1190" s="1">
        <v>3</v>
      </c>
      <c r="P1190" s="1">
        <v>0</v>
      </c>
      <c r="Q1190" s="1">
        <v>3</v>
      </c>
      <c r="R1190" s="17">
        <v>1</v>
      </c>
    </row>
    <row r="1191" spans="2:18" x14ac:dyDescent="0.2">
      <c r="D1191" s="102"/>
      <c r="E1191" s="5" t="s">
        <v>36</v>
      </c>
      <c r="F1191" s="6"/>
      <c r="G1191" s="7">
        <v>11</v>
      </c>
      <c r="H1191" s="10">
        <v>4</v>
      </c>
      <c r="I1191" s="1">
        <v>3</v>
      </c>
      <c r="J1191" s="1">
        <v>2</v>
      </c>
      <c r="K1191" s="1">
        <v>1</v>
      </c>
      <c r="L1191" s="1">
        <v>1</v>
      </c>
      <c r="M1191" s="1">
        <v>0</v>
      </c>
      <c r="N1191" s="1">
        <v>0</v>
      </c>
      <c r="O1191" s="1">
        <v>1</v>
      </c>
      <c r="P1191" s="1">
        <v>1</v>
      </c>
      <c r="Q1191" s="1">
        <v>2</v>
      </c>
      <c r="R1191" s="17">
        <v>1</v>
      </c>
    </row>
    <row r="1192" spans="2:18" x14ac:dyDescent="0.2">
      <c r="D1192" s="102"/>
      <c r="E1192" s="5" t="s">
        <v>37</v>
      </c>
      <c r="F1192" s="6"/>
      <c r="G1192" s="7">
        <v>29</v>
      </c>
      <c r="H1192" s="10">
        <v>10</v>
      </c>
      <c r="I1192" s="1">
        <v>8</v>
      </c>
      <c r="J1192" s="1">
        <v>4</v>
      </c>
      <c r="K1192" s="1">
        <v>3</v>
      </c>
      <c r="L1192" s="1">
        <v>5</v>
      </c>
      <c r="M1192" s="1">
        <v>3</v>
      </c>
      <c r="N1192" s="1">
        <v>2</v>
      </c>
      <c r="O1192" s="1">
        <v>6</v>
      </c>
      <c r="P1192" s="1">
        <v>1</v>
      </c>
      <c r="Q1192" s="1">
        <v>2</v>
      </c>
      <c r="R1192" s="17">
        <v>0</v>
      </c>
    </row>
    <row r="1193" spans="2:18" x14ac:dyDescent="0.2">
      <c r="D1193" s="102"/>
      <c r="E1193" s="5" t="s">
        <v>38</v>
      </c>
      <c r="F1193" s="6"/>
      <c r="G1193" s="7">
        <v>2</v>
      </c>
      <c r="H1193" s="10">
        <v>1</v>
      </c>
      <c r="I1193" s="1">
        <v>0</v>
      </c>
      <c r="J1193" s="1">
        <v>1</v>
      </c>
      <c r="K1193" s="1">
        <v>1</v>
      </c>
      <c r="L1193" s="1">
        <v>0</v>
      </c>
      <c r="M1193" s="1">
        <v>0</v>
      </c>
      <c r="N1193" s="1">
        <v>0</v>
      </c>
      <c r="O1193" s="1">
        <v>0</v>
      </c>
      <c r="P1193" s="1">
        <v>0</v>
      </c>
      <c r="Q1193" s="1">
        <v>0</v>
      </c>
      <c r="R1193" s="17">
        <v>0</v>
      </c>
    </row>
    <row r="1194" spans="2:18" x14ac:dyDescent="0.2">
      <c r="D1194" s="101" t="s">
        <v>39</v>
      </c>
      <c r="E1194" s="26" t="s">
        <v>40</v>
      </c>
      <c r="F1194" s="25"/>
      <c r="G1194" s="28">
        <v>144</v>
      </c>
      <c r="H1194" s="30">
        <v>56</v>
      </c>
      <c r="I1194" s="3">
        <v>54</v>
      </c>
      <c r="J1194" s="3">
        <v>21</v>
      </c>
      <c r="K1194" s="3">
        <v>6</v>
      </c>
      <c r="L1194" s="3">
        <v>14</v>
      </c>
      <c r="M1194" s="3">
        <v>8</v>
      </c>
      <c r="N1194" s="3">
        <v>7</v>
      </c>
      <c r="O1194" s="3">
        <v>18</v>
      </c>
      <c r="P1194" s="3">
        <v>8</v>
      </c>
      <c r="Q1194" s="3">
        <v>13</v>
      </c>
      <c r="R1194" s="32">
        <v>1</v>
      </c>
    </row>
    <row r="1195" spans="2:18" x14ac:dyDescent="0.2">
      <c r="D1195" s="102"/>
      <c r="E1195" s="5" t="s">
        <v>41</v>
      </c>
      <c r="F1195" s="6"/>
      <c r="G1195" s="7">
        <v>137</v>
      </c>
      <c r="H1195" s="10">
        <v>60</v>
      </c>
      <c r="I1195" s="1">
        <v>49</v>
      </c>
      <c r="J1195" s="1">
        <v>17</v>
      </c>
      <c r="K1195" s="1">
        <v>15</v>
      </c>
      <c r="L1195" s="1">
        <v>22</v>
      </c>
      <c r="M1195" s="1">
        <v>7</v>
      </c>
      <c r="N1195" s="1">
        <v>6</v>
      </c>
      <c r="O1195" s="1">
        <v>16</v>
      </c>
      <c r="P1195" s="1">
        <v>4</v>
      </c>
      <c r="Q1195" s="1">
        <v>14</v>
      </c>
      <c r="R1195" s="17">
        <v>0</v>
      </c>
    </row>
    <row r="1196" spans="2:18" x14ac:dyDescent="0.2">
      <c r="D1196" s="102"/>
      <c r="E1196" s="5" t="s">
        <v>42</v>
      </c>
      <c r="F1196" s="6"/>
      <c r="G1196" s="7">
        <v>110</v>
      </c>
      <c r="H1196" s="10">
        <v>41</v>
      </c>
      <c r="I1196" s="1">
        <v>36</v>
      </c>
      <c r="J1196" s="1">
        <v>9</v>
      </c>
      <c r="K1196" s="1">
        <v>8</v>
      </c>
      <c r="L1196" s="1">
        <v>12</v>
      </c>
      <c r="M1196" s="1">
        <v>5</v>
      </c>
      <c r="N1196" s="1">
        <v>8</v>
      </c>
      <c r="O1196" s="1">
        <v>21</v>
      </c>
      <c r="P1196" s="1">
        <v>3</v>
      </c>
      <c r="Q1196" s="1">
        <v>11</v>
      </c>
      <c r="R1196" s="17">
        <v>0</v>
      </c>
    </row>
    <row r="1197" spans="2:18" x14ac:dyDescent="0.2">
      <c r="D1197" s="102"/>
      <c r="E1197" s="5" t="s">
        <v>43</v>
      </c>
      <c r="F1197" s="6"/>
      <c r="G1197" s="7">
        <v>25</v>
      </c>
      <c r="H1197" s="10">
        <v>13</v>
      </c>
      <c r="I1197" s="1">
        <v>3</v>
      </c>
      <c r="J1197" s="1">
        <v>2</v>
      </c>
      <c r="K1197" s="1">
        <v>1</v>
      </c>
      <c r="L1197" s="1">
        <v>1</v>
      </c>
      <c r="M1197" s="1">
        <v>3</v>
      </c>
      <c r="N1197" s="1">
        <v>1</v>
      </c>
      <c r="O1197" s="1">
        <v>3</v>
      </c>
      <c r="P1197" s="1">
        <v>1</v>
      </c>
      <c r="Q1197" s="1">
        <v>3</v>
      </c>
      <c r="R1197" s="17">
        <v>1</v>
      </c>
    </row>
    <row r="1198" spans="2:18" x14ac:dyDescent="0.2">
      <c r="D1198" s="103"/>
      <c r="E1198" s="50" t="s">
        <v>44</v>
      </c>
      <c r="F1198" s="53"/>
      <c r="G1198" s="49">
        <v>21</v>
      </c>
      <c r="H1198" s="62">
        <v>10</v>
      </c>
      <c r="I1198" s="22">
        <v>8</v>
      </c>
      <c r="J1198" s="22">
        <v>1</v>
      </c>
      <c r="K1198" s="22">
        <v>1</v>
      </c>
      <c r="L1198" s="22">
        <v>0</v>
      </c>
      <c r="M1198" s="22">
        <v>1</v>
      </c>
      <c r="N1198" s="22">
        <v>1</v>
      </c>
      <c r="O1198" s="22">
        <v>1</v>
      </c>
      <c r="P1198" s="22">
        <v>2</v>
      </c>
      <c r="Q1198" s="22">
        <v>1</v>
      </c>
      <c r="R1198" s="68">
        <v>0</v>
      </c>
    </row>
    <row r="1200" spans="2:18" x14ac:dyDescent="0.2">
      <c r="B1200" s="34" t="str">
        <f xml:space="preserve"> HYPERLINK("#'目次'!B53", "[47]")</f>
        <v>[47]</v>
      </c>
      <c r="C1200" s="27" t="s">
        <v>439</v>
      </c>
    </row>
    <row r="1201" spans="3:19" x14ac:dyDescent="0.2">
      <c r="C1201" s="84" t="s">
        <v>426</v>
      </c>
    </row>
    <row r="1203" spans="3:19" x14ac:dyDescent="0.2">
      <c r="C1203" s="27" t="s">
        <v>13</v>
      </c>
    </row>
    <row r="1204" spans="3:19" ht="48" x14ac:dyDescent="0.2">
      <c r="D1204" s="97"/>
      <c r="E1204" s="98"/>
      <c r="F1204" s="98"/>
      <c r="G1204" s="38" t="s">
        <v>14</v>
      </c>
      <c r="H1204" s="36" t="s">
        <v>440</v>
      </c>
      <c r="I1204" s="4" t="s">
        <v>441</v>
      </c>
      <c r="J1204" s="4" t="s">
        <v>442</v>
      </c>
      <c r="K1204" s="4" t="s">
        <v>443</v>
      </c>
      <c r="L1204" s="4" t="s">
        <v>444</v>
      </c>
      <c r="M1204" s="4" t="s">
        <v>445</v>
      </c>
      <c r="N1204" s="4" t="s">
        <v>446</v>
      </c>
      <c r="O1204" s="4" t="s">
        <v>447</v>
      </c>
      <c r="P1204" s="4" t="s">
        <v>448</v>
      </c>
      <c r="Q1204" s="4" t="s">
        <v>22</v>
      </c>
      <c r="R1204" s="4" t="s">
        <v>449</v>
      </c>
      <c r="S1204" s="35" t="s">
        <v>24</v>
      </c>
    </row>
    <row r="1205" spans="3:19" x14ac:dyDescent="0.2">
      <c r="D1205" s="99"/>
      <c r="E1205" s="100"/>
      <c r="F1205" s="100"/>
      <c r="G1205" s="40"/>
      <c r="H1205" s="42"/>
      <c r="I1205" s="8"/>
      <c r="J1205" s="8"/>
      <c r="K1205" s="8"/>
      <c r="L1205" s="8"/>
      <c r="M1205" s="8"/>
      <c r="N1205" s="8"/>
      <c r="O1205" s="8"/>
      <c r="P1205" s="8"/>
      <c r="Q1205" s="8"/>
      <c r="R1205" s="8"/>
      <c r="S1205" s="39"/>
    </row>
    <row r="1206" spans="3:19" x14ac:dyDescent="0.2">
      <c r="D1206" s="48"/>
      <c r="E1206" s="47" t="s">
        <v>14</v>
      </c>
      <c r="F1206" s="51"/>
      <c r="G1206" s="37">
        <v>437</v>
      </c>
      <c r="H1206" s="16">
        <v>98</v>
      </c>
      <c r="I1206" s="16">
        <v>55</v>
      </c>
      <c r="J1206" s="16">
        <v>55</v>
      </c>
      <c r="K1206" s="16">
        <v>20</v>
      </c>
      <c r="L1206" s="16">
        <v>8</v>
      </c>
      <c r="M1206" s="16">
        <v>13</v>
      </c>
      <c r="N1206" s="16">
        <v>43</v>
      </c>
      <c r="O1206" s="16">
        <v>38</v>
      </c>
      <c r="P1206" s="16">
        <v>42</v>
      </c>
      <c r="Q1206" s="16">
        <v>7</v>
      </c>
      <c r="R1206" s="16">
        <v>229</v>
      </c>
      <c r="S1206" s="57">
        <v>6</v>
      </c>
    </row>
    <row r="1207" spans="3:19" x14ac:dyDescent="0.2">
      <c r="D1207" s="101" t="s">
        <v>25</v>
      </c>
      <c r="E1207" s="26" t="s">
        <v>26</v>
      </c>
      <c r="F1207" s="25"/>
      <c r="G1207" s="28">
        <v>13</v>
      </c>
      <c r="H1207" s="30">
        <v>3</v>
      </c>
      <c r="I1207" s="3">
        <v>1</v>
      </c>
      <c r="J1207" s="3">
        <v>2</v>
      </c>
      <c r="K1207" s="3">
        <v>0</v>
      </c>
      <c r="L1207" s="3">
        <v>0</v>
      </c>
      <c r="M1207" s="3">
        <v>0</v>
      </c>
      <c r="N1207" s="3">
        <v>0</v>
      </c>
      <c r="O1207" s="3">
        <v>2</v>
      </c>
      <c r="P1207" s="3">
        <v>0</v>
      </c>
      <c r="Q1207" s="3">
        <v>0</v>
      </c>
      <c r="R1207" s="3">
        <v>9</v>
      </c>
      <c r="S1207" s="32">
        <v>0</v>
      </c>
    </row>
    <row r="1208" spans="3:19" x14ac:dyDescent="0.2">
      <c r="D1208" s="102"/>
      <c r="E1208" s="5" t="s">
        <v>27</v>
      </c>
      <c r="F1208" s="6"/>
      <c r="G1208" s="7">
        <v>24</v>
      </c>
      <c r="H1208" s="10">
        <v>6</v>
      </c>
      <c r="I1208" s="1">
        <v>4</v>
      </c>
      <c r="J1208" s="1">
        <v>4</v>
      </c>
      <c r="K1208" s="1">
        <v>4</v>
      </c>
      <c r="L1208" s="1">
        <v>0</v>
      </c>
      <c r="M1208" s="1">
        <v>1</v>
      </c>
      <c r="N1208" s="1">
        <v>6</v>
      </c>
      <c r="O1208" s="1">
        <v>3</v>
      </c>
      <c r="P1208" s="1">
        <v>3</v>
      </c>
      <c r="Q1208" s="1">
        <v>0</v>
      </c>
      <c r="R1208" s="1">
        <v>11</v>
      </c>
      <c r="S1208" s="17">
        <v>1</v>
      </c>
    </row>
    <row r="1209" spans="3:19" x14ac:dyDescent="0.2">
      <c r="D1209" s="102"/>
      <c r="E1209" s="5" t="s">
        <v>28</v>
      </c>
      <c r="F1209" s="6"/>
      <c r="G1209" s="7">
        <v>94</v>
      </c>
      <c r="H1209" s="10">
        <v>23</v>
      </c>
      <c r="I1209" s="1">
        <v>16</v>
      </c>
      <c r="J1209" s="1">
        <v>16</v>
      </c>
      <c r="K1209" s="1">
        <v>9</v>
      </c>
      <c r="L1209" s="1">
        <v>4</v>
      </c>
      <c r="M1209" s="1">
        <v>4</v>
      </c>
      <c r="N1209" s="1">
        <v>11</v>
      </c>
      <c r="O1209" s="1">
        <v>7</v>
      </c>
      <c r="P1209" s="1">
        <v>11</v>
      </c>
      <c r="Q1209" s="1">
        <v>3</v>
      </c>
      <c r="R1209" s="1">
        <v>41</v>
      </c>
      <c r="S1209" s="17">
        <v>0</v>
      </c>
    </row>
    <row r="1210" spans="3:19" x14ac:dyDescent="0.2">
      <c r="D1210" s="102"/>
      <c r="E1210" s="5" t="s">
        <v>29</v>
      </c>
      <c r="F1210" s="6"/>
      <c r="G1210" s="7">
        <v>55</v>
      </c>
      <c r="H1210" s="10">
        <v>11</v>
      </c>
      <c r="I1210" s="1">
        <v>5</v>
      </c>
      <c r="J1210" s="1">
        <v>7</v>
      </c>
      <c r="K1210" s="1">
        <v>0</v>
      </c>
      <c r="L1210" s="1">
        <v>0</v>
      </c>
      <c r="M1210" s="1">
        <v>2</v>
      </c>
      <c r="N1210" s="1">
        <v>10</v>
      </c>
      <c r="O1210" s="1">
        <v>7</v>
      </c>
      <c r="P1210" s="1">
        <v>5</v>
      </c>
      <c r="Q1210" s="1">
        <v>2</v>
      </c>
      <c r="R1210" s="1">
        <v>25</v>
      </c>
      <c r="S1210" s="17">
        <v>1</v>
      </c>
    </row>
    <row r="1211" spans="3:19" x14ac:dyDescent="0.2">
      <c r="D1211" s="102"/>
      <c r="E1211" s="5" t="s">
        <v>30</v>
      </c>
      <c r="F1211" s="6"/>
      <c r="G1211" s="7">
        <v>14</v>
      </c>
      <c r="H1211" s="10">
        <v>4</v>
      </c>
      <c r="I1211" s="1">
        <v>2</v>
      </c>
      <c r="J1211" s="1">
        <v>0</v>
      </c>
      <c r="K1211" s="1">
        <v>1</v>
      </c>
      <c r="L1211" s="1">
        <v>0</v>
      </c>
      <c r="M1211" s="1">
        <v>0</v>
      </c>
      <c r="N1211" s="1">
        <v>0</v>
      </c>
      <c r="O1211" s="1">
        <v>1</v>
      </c>
      <c r="P1211" s="1">
        <v>0</v>
      </c>
      <c r="Q1211" s="1">
        <v>1</v>
      </c>
      <c r="R1211" s="1">
        <v>8</v>
      </c>
      <c r="S1211" s="17">
        <v>0</v>
      </c>
    </row>
    <row r="1212" spans="3:19" x14ac:dyDescent="0.2">
      <c r="D1212" s="102"/>
      <c r="E1212" s="5" t="s">
        <v>31</v>
      </c>
      <c r="F1212" s="6"/>
      <c r="G1212" s="7">
        <v>10</v>
      </c>
      <c r="H1212" s="10">
        <v>3</v>
      </c>
      <c r="I1212" s="1">
        <v>2</v>
      </c>
      <c r="J1212" s="1">
        <v>0</v>
      </c>
      <c r="K1212" s="1">
        <v>0</v>
      </c>
      <c r="L1212" s="1">
        <v>0</v>
      </c>
      <c r="M1212" s="1">
        <v>0</v>
      </c>
      <c r="N1212" s="1">
        <v>0</v>
      </c>
      <c r="O1212" s="1">
        <v>0</v>
      </c>
      <c r="P1212" s="1">
        <v>0</v>
      </c>
      <c r="Q1212" s="1">
        <v>0</v>
      </c>
      <c r="R1212" s="1">
        <v>5</v>
      </c>
      <c r="S1212" s="17">
        <v>1</v>
      </c>
    </row>
    <row r="1213" spans="3:19" x14ac:dyDescent="0.2">
      <c r="D1213" s="102"/>
      <c r="E1213" s="5" t="s">
        <v>32</v>
      </c>
      <c r="F1213" s="6"/>
      <c r="G1213" s="7">
        <v>63</v>
      </c>
      <c r="H1213" s="10">
        <v>14</v>
      </c>
      <c r="I1213" s="1">
        <v>8</v>
      </c>
      <c r="J1213" s="1">
        <v>6</v>
      </c>
      <c r="K1213" s="1">
        <v>1</v>
      </c>
      <c r="L1213" s="1">
        <v>1</v>
      </c>
      <c r="M1213" s="1">
        <v>0</v>
      </c>
      <c r="N1213" s="1">
        <v>2</v>
      </c>
      <c r="O1213" s="1">
        <v>7</v>
      </c>
      <c r="P1213" s="1">
        <v>9</v>
      </c>
      <c r="Q1213" s="1">
        <v>0</v>
      </c>
      <c r="R1213" s="1">
        <v>35</v>
      </c>
      <c r="S1213" s="17">
        <v>2</v>
      </c>
    </row>
    <row r="1214" spans="3:19" x14ac:dyDescent="0.2">
      <c r="D1214" s="102"/>
      <c r="E1214" s="5" t="s">
        <v>33</v>
      </c>
      <c r="F1214" s="6"/>
      <c r="G1214" s="7">
        <v>53</v>
      </c>
      <c r="H1214" s="10">
        <v>12</v>
      </c>
      <c r="I1214" s="1">
        <v>4</v>
      </c>
      <c r="J1214" s="1">
        <v>8</v>
      </c>
      <c r="K1214" s="1">
        <v>3</v>
      </c>
      <c r="L1214" s="1">
        <v>1</v>
      </c>
      <c r="M1214" s="1">
        <v>3</v>
      </c>
      <c r="N1214" s="1">
        <v>5</v>
      </c>
      <c r="O1214" s="1">
        <v>3</v>
      </c>
      <c r="P1214" s="1">
        <v>7</v>
      </c>
      <c r="Q1214" s="1">
        <v>0</v>
      </c>
      <c r="R1214" s="1">
        <v>27</v>
      </c>
      <c r="S1214" s="17">
        <v>0</v>
      </c>
    </row>
    <row r="1215" spans="3:19" x14ac:dyDescent="0.2">
      <c r="D1215" s="102"/>
      <c r="E1215" s="5" t="s">
        <v>34</v>
      </c>
      <c r="F1215" s="6"/>
      <c r="G1215" s="7">
        <v>39</v>
      </c>
      <c r="H1215" s="10">
        <v>10</v>
      </c>
      <c r="I1215" s="1">
        <v>4</v>
      </c>
      <c r="J1215" s="1">
        <v>5</v>
      </c>
      <c r="K1215" s="1">
        <v>0</v>
      </c>
      <c r="L1215" s="1">
        <v>0</v>
      </c>
      <c r="M1215" s="1">
        <v>0</v>
      </c>
      <c r="N1215" s="1">
        <v>4</v>
      </c>
      <c r="O1215" s="1">
        <v>2</v>
      </c>
      <c r="P1215" s="1">
        <v>3</v>
      </c>
      <c r="Q1215" s="1">
        <v>0</v>
      </c>
      <c r="R1215" s="1">
        <v>22</v>
      </c>
      <c r="S1215" s="17">
        <v>0</v>
      </c>
    </row>
    <row r="1216" spans="3:19" x14ac:dyDescent="0.2">
      <c r="D1216" s="102"/>
      <c r="E1216" s="5" t="s">
        <v>35</v>
      </c>
      <c r="F1216" s="6"/>
      <c r="G1216" s="7">
        <v>30</v>
      </c>
      <c r="H1216" s="10">
        <v>6</v>
      </c>
      <c r="I1216" s="1">
        <v>3</v>
      </c>
      <c r="J1216" s="1">
        <v>2</v>
      </c>
      <c r="K1216" s="1">
        <v>2</v>
      </c>
      <c r="L1216" s="1">
        <v>1</v>
      </c>
      <c r="M1216" s="1">
        <v>1</v>
      </c>
      <c r="N1216" s="1">
        <v>1</v>
      </c>
      <c r="O1216" s="1">
        <v>2</v>
      </c>
      <c r="P1216" s="1">
        <v>0</v>
      </c>
      <c r="Q1216" s="1">
        <v>1</v>
      </c>
      <c r="R1216" s="1">
        <v>19</v>
      </c>
      <c r="S1216" s="17">
        <v>1</v>
      </c>
    </row>
    <row r="1217" spans="2:19" x14ac:dyDescent="0.2">
      <c r="D1217" s="102"/>
      <c r="E1217" s="5" t="s">
        <v>36</v>
      </c>
      <c r="F1217" s="6"/>
      <c r="G1217" s="7">
        <v>11</v>
      </c>
      <c r="H1217" s="10">
        <v>2</v>
      </c>
      <c r="I1217" s="1">
        <v>1</v>
      </c>
      <c r="J1217" s="1">
        <v>0</v>
      </c>
      <c r="K1217" s="1">
        <v>0</v>
      </c>
      <c r="L1217" s="1">
        <v>0</v>
      </c>
      <c r="M1217" s="1">
        <v>0</v>
      </c>
      <c r="N1217" s="1">
        <v>2</v>
      </c>
      <c r="O1217" s="1">
        <v>1</v>
      </c>
      <c r="P1217" s="1">
        <v>1</v>
      </c>
      <c r="Q1217" s="1">
        <v>0</v>
      </c>
      <c r="R1217" s="1">
        <v>8</v>
      </c>
      <c r="S1217" s="17">
        <v>0</v>
      </c>
    </row>
    <row r="1218" spans="2:19" x14ac:dyDescent="0.2">
      <c r="D1218" s="102"/>
      <c r="E1218" s="5" t="s">
        <v>37</v>
      </c>
      <c r="F1218" s="6"/>
      <c r="G1218" s="7">
        <v>29</v>
      </c>
      <c r="H1218" s="10">
        <v>3</v>
      </c>
      <c r="I1218" s="1">
        <v>3</v>
      </c>
      <c r="J1218" s="1">
        <v>5</v>
      </c>
      <c r="K1218" s="1">
        <v>0</v>
      </c>
      <c r="L1218" s="1">
        <v>0</v>
      </c>
      <c r="M1218" s="1">
        <v>1</v>
      </c>
      <c r="N1218" s="1">
        <v>1</v>
      </c>
      <c r="O1218" s="1">
        <v>3</v>
      </c>
      <c r="P1218" s="1">
        <v>1</v>
      </c>
      <c r="Q1218" s="1">
        <v>0</v>
      </c>
      <c r="R1218" s="1">
        <v>19</v>
      </c>
      <c r="S1218" s="17">
        <v>0</v>
      </c>
    </row>
    <row r="1219" spans="2:19" x14ac:dyDescent="0.2">
      <c r="D1219" s="102"/>
      <c r="E1219" s="5" t="s">
        <v>38</v>
      </c>
      <c r="F1219" s="6"/>
      <c r="G1219" s="7">
        <v>2</v>
      </c>
      <c r="H1219" s="10">
        <v>1</v>
      </c>
      <c r="I1219" s="1">
        <v>2</v>
      </c>
      <c r="J1219" s="1">
        <v>0</v>
      </c>
      <c r="K1219" s="1">
        <v>0</v>
      </c>
      <c r="L1219" s="1">
        <v>1</v>
      </c>
      <c r="M1219" s="1">
        <v>1</v>
      </c>
      <c r="N1219" s="1">
        <v>1</v>
      </c>
      <c r="O1219" s="1">
        <v>0</v>
      </c>
      <c r="P1219" s="1">
        <v>2</v>
      </c>
      <c r="Q1219" s="1">
        <v>0</v>
      </c>
      <c r="R1219" s="1">
        <v>0</v>
      </c>
      <c r="S1219" s="17">
        <v>0</v>
      </c>
    </row>
    <row r="1220" spans="2:19" x14ac:dyDescent="0.2">
      <c r="D1220" s="101" t="s">
        <v>39</v>
      </c>
      <c r="E1220" s="26" t="s">
        <v>40</v>
      </c>
      <c r="F1220" s="25"/>
      <c r="G1220" s="28">
        <v>144</v>
      </c>
      <c r="H1220" s="30">
        <v>32</v>
      </c>
      <c r="I1220" s="3">
        <v>13</v>
      </c>
      <c r="J1220" s="3">
        <v>18</v>
      </c>
      <c r="K1220" s="3">
        <v>4</v>
      </c>
      <c r="L1220" s="3">
        <v>1</v>
      </c>
      <c r="M1220" s="3">
        <v>4</v>
      </c>
      <c r="N1220" s="3">
        <v>20</v>
      </c>
      <c r="O1220" s="3">
        <v>12</v>
      </c>
      <c r="P1220" s="3">
        <v>14</v>
      </c>
      <c r="Q1220" s="3">
        <v>2</v>
      </c>
      <c r="R1220" s="3">
        <v>74</v>
      </c>
      <c r="S1220" s="32">
        <v>3</v>
      </c>
    </row>
    <row r="1221" spans="2:19" x14ac:dyDescent="0.2">
      <c r="D1221" s="102"/>
      <c r="E1221" s="5" t="s">
        <v>41</v>
      </c>
      <c r="F1221" s="6"/>
      <c r="G1221" s="7">
        <v>137</v>
      </c>
      <c r="H1221" s="10">
        <v>33</v>
      </c>
      <c r="I1221" s="1">
        <v>16</v>
      </c>
      <c r="J1221" s="1">
        <v>18</v>
      </c>
      <c r="K1221" s="1">
        <v>7</v>
      </c>
      <c r="L1221" s="1">
        <v>3</v>
      </c>
      <c r="M1221" s="1">
        <v>4</v>
      </c>
      <c r="N1221" s="1">
        <v>13</v>
      </c>
      <c r="O1221" s="1">
        <v>12</v>
      </c>
      <c r="P1221" s="1">
        <v>13</v>
      </c>
      <c r="Q1221" s="1">
        <v>3</v>
      </c>
      <c r="R1221" s="1">
        <v>71</v>
      </c>
      <c r="S1221" s="17">
        <v>1</v>
      </c>
    </row>
    <row r="1222" spans="2:19" x14ac:dyDescent="0.2">
      <c r="D1222" s="102"/>
      <c r="E1222" s="5" t="s">
        <v>42</v>
      </c>
      <c r="F1222" s="6"/>
      <c r="G1222" s="7">
        <v>110</v>
      </c>
      <c r="H1222" s="10">
        <v>25</v>
      </c>
      <c r="I1222" s="1">
        <v>20</v>
      </c>
      <c r="J1222" s="1">
        <v>14</v>
      </c>
      <c r="K1222" s="1">
        <v>7</v>
      </c>
      <c r="L1222" s="1">
        <v>4</v>
      </c>
      <c r="M1222" s="1">
        <v>4</v>
      </c>
      <c r="N1222" s="1">
        <v>9</v>
      </c>
      <c r="O1222" s="1">
        <v>12</v>
      </c>
      <c r="P1222" s="1">
        <v>12</v>
      </c>
      <c r="Q1222" s="1">
        <v>2</v>
      </c>
      <c r="R1222" s="1">
        <v>55</v>
      </c>
      <c r="S1222" s="17">
        <v>0</v>
      </c>
    </row>
    <row r="1223" spans="2:19" x14ac:dyDescent="0.2">
      <c r="D1223" s="102"/>
      <c r="E1223" s="5" t="s">
        <v>43</v>
      </c>
      <c r="F1223" s="6"/>
      <c r="G1223" s="7">
        <v>25</v>
      </c>
      <c r="H1223" s="10">
        <v>5</v>
      </c>
      <c r="I1223" s="1">
        <v>2</v>
      </c>
      <c r="J1223" s="1">
        <v>2</v>
      </c>
      <c r="K1223" s="1">
        <v>0</v>
      </c>
      <c r="L1223" s="1">
        <v>0</v>
      </c>
      <c r="M1223" s="1">
        <v>1</v>
      </c>
      <c r="N1223" s="1">
        <v>0</v>
      </c>
      <c r="O1223" s="1">
        <v>1</v>
      </c>
      <c r="P1223" s="1">
        <v>1</v>
      </c>
      <c r="Q1223" s="1">
        <v>0</v>
      </c>
      <c r="R1223" s="1">
        <v>15</v>
      </c>
      <c r="S1223" s="17">
        <v>2</v>
      </c>
    </row>
    <row r="1224" spans="2:19" x14ac:dyDescent="0.2">
      <c r="D1224" s="103"/>
      <c r="E1224" s="50" t="s">
        <v>44</v>
      </c>
      <c r="F1224" s="53"/>
      <c r="G1224" s="49">
        <v>21</v>
      </c>
      <c r="H1224" s="62">
        <v>3</v>
      </c>
      <c r="I1224" s="22">
        <v>4</v>
      </c>
      <c r="J1224" s="22">
        <v>3</v>
      </c>
      <c r="K1224" s="22">
        <v>2</v>
      </c>
      <c r="L1224" s="22">
        <v>0</v>
      </c>
      <c r="M1224" s="22">
        <v>0</v>
      </c>
      <c r="N1224" s="22">
        <v>1</v>
      </c>
      <c r="O1224" s="22">
        <v>1</v>
      </c>
      <c r="P1224" s="22">
        <v>2</v>
      </c>
      <c r="Q1224" s="22">
        <v>0</v>
      </c>
      <c r="R1224" s="22">
        <v>14</v>
      </c>
      <c r="S1224" s="68">
        <v>0</v>
      </c>
    </row>
    <row r="1226" spans="2:19" x14ac:dyDescent="0.2">
      <c r="B1226" s="34" t="str">
        <f xml:space="preserve"> HYPERLINK("#'目次'!B54", "[48]")</f>
        <v>[48]</v>
      </c>
      <c r="C1226" s="27" t="s">
        <v>452</v>
      </c>
    </row>
    <row r="1229" spans="2:19" x14ac:dyDescent="0.2">
      <c r="C1229" s="27" t="s">
        <v>13</v>
      </c>
    </row>
    <row r="1230" spans="2:19" ht="48" x14ac:dyDescent="0.2">
      <c r="D1230" s="97"/>
      <c r="E1230" s="98"/>
      <c r="F1230" s="98"/>
      <c r="G1230" s="38" t="s">
        <v>14</v>
      </c>
      <c r="H1230" s="36" t="s">
        <v>453</v>
      </c>
      <c r="I1230" s="4" t="s">
        <v>454</v>
      </c>
      <c r="J1230" s="4" t="s">
        <v>455</v>
      </c>
      <c r="K1230" s="4" t="s">
        <v>456</v>
      </c>
      <c r="L1230" s="4" t="s">
        <v>457</v>
      </c>
      <c r="M1230" s="4" t="s">
        <v>458</v>
      </c>
      <c r="N1230" s="4" t="s">
        <v>370</v>
      </c>
      <c r="O1230" s="35" t="s">
        <v>24</v>
      </c>
    </row>
    <row r="1231" spans="2:19" x14ac:dyDescent="0.2">
      <c r="D1231" s="99"/>
      <c r="E1231" s="100"/>
      <c r="F1231" s="100"/>
      <c r="G1231" s="40"/>
      <c r="H1231" s="42"/>
      <c r="I1231" s="8"/>
      <c r="J1231" s="8"/>
      <c r="K1231" s="8"/>
      <c r="L1231" s="8"/>
      <c r="M1231" s="8"/>
      <c r="N1231" s="8"/>
      <c r="O1231" s="39"/>
    </row>
    <row r="1232" spans="2:19" x14ac:dyDescent="0.2">
      <c r="D1232" s="48"/>
      <c r="E1232" s="47" t="s">
        <v>14</v>
      </c>
      <c r="F1232" s="51"/>
      <c r="G1232" s="37">
        <v>7000</v>
      </c>
      <c r="H1232" s="16">
        <v>3296</v>
      </c>
      <c r="I1232" s="16">
        <v>3738</v>
      </c>
      <c r="J1232" s="16">
        <v>4473</v>
      </c>
      <c r="K1232" s="16">
        <v>659</v>
      </c>
      <c r="L1232" s="16">
        <v>898</v>
      </c>
      <c r="M1232" s="16">
        <v>1450</v>
      </c>
      <c r="N1232" s="16">
        <v>1844</v>
      </c>
      <c r="O1232" s="57">
        <v>15</v>
      </c>
    </row>
    <row r="1233" spans="4:15" x14ac:dyDescent="0.2">
      <c r="D1233" s="101" t="s">
        <v>25</v>
      </c>
      <c r="E1233" s="26" t="s">
        <v>26</v>
      </c>
      <c r="F1233" s="25"/>
      <c r="G1233" s="28">
        <v>308</v>
      </c>
      <c r="H1233" s="30">
        <v>129</v>
      </c>
      <c r="I1233" s="3">
        <v>154</v>
      </c>
      <c r="J1233" s="3">
        <v>182</v>
      </c>
      <c r="K1233" s="3">
        <v>15</v>
      </c>
      <c r="L1233" s="3">
        <v>28</v>
      </c>
      <c r="M1233" s="3">
        <v>60</v>
      </c>
      <c r="N1233" s="3">
        <v>91</v>
      </c>
      <c r="O1233" s="32">
        <v>1</v>
      </c>
    </row>
    <row r="1234" spans="4:15" x14ac:dyDescent="0.2">
      <c r="D1234" s="102"/>
      <c r="E1234" s="5" t="s">
        <v>27</v>
      </c>
      <c r="F1234" s="6"/>
      <c r="G1234" s="7">
        <v>504</v>
      </c>
      <c r="H1234" s="10">
        <v>213</v>
      </c>
      <c r="I1234" s="1">
        <v>230</v>
      </c>
      <c r="J1234" s="1">
        <v>269</v>
      </c>
      <c r="K1234" s="1">
        <v>36</v>
      </c>
      <c r="L1234" s="1">
        <v>46</v>
      </c>
      <c r="M1234" s="1">
        <v>94</v>
      </c>
      <c r="N1234" s="1">
        <v>162</v>
      </c>
      <c r="O1234" s="17">
        <v>1</v>
      </c>
    </row>
    <row r="1235" spans="4:15" x14ac:dyDescent="0.2">
      <c r="D1235" s="102"/>
      <c r="E1235" s="5" t="s">
        <v>28</v>
      </c>
      <c r="F1235" s="6"/>
      <c r="G1235" s="7">
        <v>1554</v>
      </c>
      <c r="H1235" s="10">
        <v>761</v>
      </c>
      <c r="I1235" s="1">
        <v>887</v>
      </c>
      <c r="J1235" s="1">
        <v>1043</v>
      </c>
      <c r="K1235" s="1">
        <v>184</v>
      </c>
      <c r="L1235" s="1">
        <v>233</v>
      </c>
      <c r="M1235" s="1">
        <v>341</v>
      </c>
      <c r="N1235" s="1">
        <v>360</v>
      </c>
      <c r="O1235" s="17">
        <v>4</v>
      </c>
    </row>
    <row r="1236" spans="4:15" x14ac:dyDescent="0.2">
      <c r="D1236" s="102"/>
      <c r="E1236" s="5" t="s">
        <v>29</v>
      </c>
      <c r="F1236" s="6"/>
      <c r="G1236" s="7">
        <v>840</v>
      </c>
      <c r="H1236" s="10">
        <v>459</v>
      </c>
      <c r="I1236" s="1">
        <v>515</v>
      </c>
      <c r="J1236" s="1">
        <v>618</v>
      </c>
      <c r="K1236" s="1">
        <v>112</v>
      </c>
      <c r="L1236" s="1">
        <v>137</v>
      </c>
      <c r="M1236" s="1">
        <v>205</v>
      </c>
      <c r="N1236" s="1">
        <v>153</v>
      </c>
      <c r="O1236" s="17">
        <v>1</v>
      </c>
    </row>
    <row r="1237" spans="4:15" x14ac:dyDescent="0.2">
      <c r="D1237" s="102"/>
      <c r="E1237" s="5" t="s">
        <v>30</v>
      </c>
      <c r="F1237" s="6"/>
      <c r="G1237" s="7">
        <v>280</v>
      </c>
      <c r="H1237" s="10">
        <v>108</v>
      </c>
      <c r="I1237" s="1">
        <v>133</v>
      </c>
      <c r="J1237" s="1">
        <v>173</v>
      </c>
      <c r="K1237" s="1">
        <v>25</v>
      </c>
      <c r="L1237" s="1">
        <v>29</v>
      </c>
      <c r="M1237" s="1">
        <v>56</v>
      </c>
      <c r="N1237" s="1">
        <v>87</v>
      </c>
      <c r="O1237" s="17">
        <v>1</v>
      </c>
    </row>
    <row r="1238" spans="4:15" x14ac:dyDescent="0.2">
      <c r="D1238" s="102"/>
      <c r="E1238" s="5" t="s">
        <v>31</v>
      </c>
      <c r="F1238" s="6"/>
      <c r="G1238" s="7">
        <v>154</v>
      </c>
      <c r="H1238" s="10">
        <v>68</v>
      </c>
      <c r="I1238" s="1">
        <v>80</v>
      </c>
      <c r="J1238" s="1">
        <v>90</v>
      </c>
      <c r="K1238" s="1">
        <v>12</v>
      </c>
      <c r="L1238" s="1">
        <v>15</v>
      </c>
      <c r="M1238" s="1">
        <v>31</v>
      </c>
      <c r="N1238" s="1">
        <v>41</v>
      </c>
      <c r="O1238" s="17">
        <v>1</v>
      </c>
    </row>
    <row r="1239" spans="4:15" x14ac:dyDescent="0.2">
      <c r="D1239" s="102"/>
      <c r="E1239" s="5" t="s">
        <v>32</v>
      </c>
      <c r="F1239" s="6"/>
      <c r="G1239" s="7">
        <v>826</v>
      </c>
      <c r="H1239" s="10">
        <v>431</v>
      </c>
      <c r="I1239" s="1">
        <v>457</v>
      </c>
      <c r="J1239" s="1">
        <v>560</v>
      </c>
      <c r="K1239" s="1">
        <v>78</v>
      </c>
      <c r="L1239" s="1">
        <v>107</v>
      </c>
      <c r="M1239" s="1">
        <v>163</v>
      </c>
      <c r="N1239" s="1">
        <v>203</v>
      </c>
      <c r="O1239" s="17">
        <v>0</v>
      </c>
    </row>
    <row r="1240" spans="4:15" x14ac:dyDescent="0.2">
      <c r="D1240" s="102"/>
      <c r="E1240" s="5" t="s">
        <v>33</v>
      </c>
      <c r="F1240" s="6"/>
      <c r="G1240" s="7">
        <v>672</v>
      </c>
      <c r="H1240" s="10">
        <v>312</v>
      </c>
      <c r="I1240" s="1">
        <v>349</v>
      </c>
      <c r="J1240" s="1">
        <v>403</v>
      </c>
      <c r="K1240" s="1">
        <v>55</v>
      </c>
      <c r="L1240" s="1">
        <v>87</v>
      </c>
      <c r="M1240" s="1">
        <v>131</v>
      </c>
      <c r="N1240" s="1">
        <v>189</v>
      </c>
      <c r="O1240" s="17">
        <v>2</v>
      </c>
    </row>
    <row r="1241" spans="4:15" x14ac:dyDescent="0.2">
      <c r="D1241" s="102"/>
      <c r="E1241" s="5" t="s">
        <v>34</v>
      </c>
      <c r="F1241" s="6"/>
      <c r="G1241" s="7">
        <v>462</v>
      </c>
      <c r="H1241" s="10">
        <v>233</v>
      </c>
      <c r="I1241" s="1">
        <v>267</v>
      </c>
      <c r="J1241" s="1">
        <v>313</v>
      </c>
      <c r="K1241" s="1">
        <v>41</v>
      </c>
      <c r="L1241" s="1">
        <v>76</v>
      </c>
      <c r="M1241" s="1">
        <v>109</v>
      </c>
      <c r="N1241" s="1">
        <v>112</v>
      </c>
      <c r="O1241" s="17">
        <v>0</v>
      </c>
    </row>
    <row r="1242" spans="4:15" x14ac:dyDescent="0.2">
      <c r="D1242" s="102"/>
      <c r="E1242" s="5" t="s">
        <v>35</v>
      </c>
      <c r="F1242" s="6"/>
      <c r="G1242" s="7">
        <v>406</v>
      </c>
      <c r="H1242" s="10">
        <v>199</v>
      </c>
      <c r="I1242" s="1">
        <v>217</v>
      </c>
      <c r="J1242" s="1">
        <v>287</v>
      </c>
      <c r="K1242" s="1">
        <v>31</v>
      </c>
      <c r="L1242" s="1">
        <v>38</v>
      </c>
      <c r="M1242" s="1">
        <v>82</v>
      </c>
      <c r="N1242" s="1">
        <v>81</v>
      </c>
      <c r="O1242" s="17">
        <v>2</v>
      </c>
    </row>
    <row r="1243" spans="4:15" x14ac:dyDescent="0.2">
      <c r="D1243" s="102"/>
      <c r="E1243" s="5" t="s">
        <v>36</v>
      </c>
      <c r="F1243" s="6"/>
      <c r="G1243" s="7">
        <v>210</v>
      </c>
      <c r="H1243" s="10">
        <v>82</v>
      </c>
      <c r="I1243" s="1">
        <v>92</v>
      </c>
      <c r="J1243" s="1">
        <v>120</v>
      </c>
      <c r="K1243" s="1">
        <v>16</v>
      </c>
      <c r="L1243" s="1">
        <v>19</v>
      </c>
      <c r="M1243" s="1">
        <v>31</v>
      </c>
      <c r="N1243" s="1">
        <v>68</v>
      </c>
      <c r="O1243" s="17">
        <v>1</v>
      </c>
    </row>
    <row r="1244" spans="4:15" x14ac:dyDescent="0.2">
      <c r="D1244" s="102"/>
      <c r="E1244" s="5" t="s">
        <v>37</v>
      </c>
      <c r="F1244" s="6"/>
      <c r="G1244" s="7">
        <v>714</v>
      </c>
      <c r="H1244" s="10">
        <v>274</v>
      </c>
      <c r="I1244" s="1">
        <v>319</v>
      </c>
      <c r="J1244" s="1">
        <v>373</v>
      </c>
      <c r="K1244" s="1">
        <v>50</v>
      </c>
      <c r="L1244" s="1">
        <v>76</v>
      </c>
      <c r="M1244" s="1">
        <v>140</v>
      </c>
      <c r="N1244" s="1">
        <v>276</v>
      </c>
      <c r="O1244" s="17">
        <v>1</v>
      </c>
    </row>
    <row r="1245" spans="4:15" x14ac:dyDescent="0.2">
      <c r="D1245" s="102"/>
      <c r="E1245" s="5" t="s">
        <v>38</v>
      </c>
      <c r="F1245" s="6"/>
      <c r="G1245" s="7">
        <v>70</v>
      </c>
      <c r="H1245" s="10">
        <v>27</v>
      </c>
      <c r="I1245" s="1">
        <v>38</v>
      </c>
      <c r="J1245" s="1">
        <v>42</v>
      </c>
      <c r="K1245" s="1">
        <v>4</v>
      </c>
      <c r="L1245" s="1">
        <v>7</v>
      </c>
      <c r="M1245" s="1">
        <v>7</v>
      </c>
      <c r="N1245" s="1">
        <v>21</v>
      </c>
      <c r="O1245" s="17">
        <v>0</v>
      </c>
    </row>
    <row r="1246" spans="4:15" x14ac:dyDescent="0.2">
      <c r="D1246" s="101" t="s">
        <v>39</v>
      </c>
      <c r="E1246" s="26" t="s">
        <v>40</v>
      </c>
      <c r="F1246" s="25"/>
      <c r="G1246" s="28">
        <v>2044</v>
      </c>
      <c r="H1246" s="30">
        <v>1069</v>
      </c>
      <c r="I1246" s="3">
        <v>1202</v>
      </c>
      <c r="J1246" s="3">
        <v>1432</v>
      </c>
      <c r="K1246" s="3">
        <v>232</v>
      </c>
      <c r="L1246" s="3">
        <v>297</v>
      </c>
      <c r="M1246" s="3">
        <v>479</v>
      </c>
      <c r="N1246" s="3">
        <v>436</v>
      </c>
      <c r="O1246" s="32">
        <v>1</v>
      </c>
    </row>
    <row r="1247" spans="4:15" x14ac:dyDescent="0.2">
      <c r="D1247" s="102"/>
      <c r="E1247" s="5" t="s">
        <v>41</v>
      </c>
      <c r="F1247" s="6"/>
      <c r="G1247" s="7">
        <v>2156</v>
      </c>
      <c r="H1247" s="10">
        <v>963</v>
      </c>
      <c r="I1247" s="1">
        <v>1176</v>
      </c>
      <c r="J1247" s="1">
        <v>1442</v>
      </c>
      <c r="K1247" s="1">
        <v>216</v>
      </c>
      <c r="L1247" s="1">
        <v>300</v>
      </c>
      <c r="M1247" s="1">
        <v>460</v>
      </c>
      <c r="N1247" s="1">
        <v>538</v>
      </c>
      <c r="O1247" s="17">
        <v>5</v>
      </c>
    </row>
    <row r="1248" spans="4:15" x14ac:dyDescent="0.2">
      <c r="D1248" s="102"/>
      <c r="E1248" s="5" t="s">
        <v>42</v>
      </c>
      <c r="F1248" s="6"/>
      <c r="G1248" s="7">
        <v>1680</v>
      </c>
      <c r="H1248" s="10">
        <v>775</v>
      </c>
      <c r="I1248" s="1">
        <v>855</v>
      </c>
      <c r="J1248" s="1">
        <v>1003</v>
      </c>
      <c r="K1248" s="1">
        <v>130</v>
      </c>
      <c r="L1248" s="1">
        <v>201</v>
      </c>
      <c r="M1248" s="1">
        <v>301</v>
      </c>
      <c r="N1248" s="1">
        <v>485</v>
      </c>
      <c r="O1248" s="17">
        <v>2</v>
      </c>
    </row>
    <row r="1249" spans="2:15" x14ac:dyDescent="0.2">
      <c r="D1249" s="102"/>
      <c r="E1249" s="5" t="s">
        <v>43</v>
      </c>
      <c r="F1249" s="6"/>
      <c r="G1249" s="7">
        <v>518</v>
      </c>
      <c r="H1249" s="10">
        <v>199</v>
      </c>
      <c r="I1249" s="1">
        <v>212</v>
      </c>
      <c r="J1249" s="1">
        <v>258</v>
      </c>
      <c r="K1249" s="1">
        <v>22</v>
      </c>
      <c r="L1249" s="1">
        <v>27</v>
      </c>
      <c r="M1249" s="1">
        <v>85</v>
      </c>
      <c r="N1249" s="1">
        <v>197</v>
      </c>
      <c r="O1249" s="17">
        <v>2</v>
      </c>
    </row>
    <row r="1250" spans="2:15" x14ac:dyDescent="0.2">
      <c r="D1250" s="103"/>
      <c r="E1250" s="50" t="s">
        <v>44</v>
      </c>
      <c r="F1250" s="53"/>
      <c r="G1250" s="49">
        <v>602</v>
      </c>
      <c r="H1250" s="62">
        <v>290</v>
      </c>
      <c r="I1250" s="22">
        <v>293</v>
      </c>
      <c r="J1250" s="22">
        <v>338</v>
      </c>
      <c r="K1250" s="22">
        <v>59</v>
      </c>
      <c r="L1250" s="22">
        <v>73</v>
      </c>
      <c r="M1250" s="22">
        <v>125</v>
      </c>
      <c r="N1250" s="22">
        <v>188</v>
      </c>
      <c r="O1250" s="68">
        <v>5</v>
      </c>
    </row>
    <row r="1252" spans="2:15" x14ac:dyDescent="0.2">
      <c r="B1252" s="34" t="str">
        <f xml:space="preserve"> HYPERLINK("#'目次'!B55", "[49]")</f>
        <v>[49]</v>
      </c>
      <c r="C1252" s="27" t="s">
        <v>461</v>
      </c>
    </row>
    <row r="1255" spans="2:15" x14ac:dyDescent="0.2">
      <c r="C1255" s="27" t="s">
        <v>13</v>
      </c>
    </row>
    <row r="1256" spans="2:15" ht="36" x14ac:dyDescent="0.2">
      <c r="D1256" s="97"/>
      <c r="E1256" s="98"/>
      <c r="F1256" s="98"/>
      <c r="G1256" s="38" t="s">
        <v>14</v>
      </c>
      <c r="H1256" s="36" t="s">
        <v>462</v>
      </c>
      <c r="I1256" s="4" t="s">
        <v>463</v>
      </c>
      <c r="J1256" s="4" t="s">
        <v>464</v>
      </c>
      <c r="K1256" s="35" t="s">
        <v>24</v>
      </c>
    </row>
    <row r="1257" spans="2:15" x14ac:dyDescent="0.2">
      <c r="D1257" s="99"/>
      <c r="E1257" s="100"/>
      <c r="F1257" s="100"/>
      <c r="G1257" s="40"/>
      <c r="H1257" s="42"/>
      <c r="I1257" s="8"/>
      <c r="J1257" s="8"/>
      <c r="K1257" s="39"/>
    </row>
    <row r="1258" spans="2:15" x14ac:dyDescent="0.2">
      <c r="D1258" s="48"/>
      <c r="E1258" s="47" t="s">
        <v>14</v>
      </c>
      <c r="F1258" s="51"/>
      <c r="G1258" s="37">
        <v>7000</v>
      </c>
      <c r="H1258" s="16">
        <v>929</v>
      </c>
      <c r="I1258" s="16">
        <v>461</v>
      </c>
      <c r="J1258" s="16">
        <v>5581</v>
      </c>
      <c r="K1258" s="57">
        <v>29</v>
      </c>
    </row>
    <row r="1259" spans="2:15" x14ac:dyDescent="0.2">
      <c r="D1259" s="101" t="s">
        <v>25</v>
      </c>
      <c r="E1259" s="26" t="s">
        <v>26</v>
      </c>
      <c r="F1259" s="25"/>
      <c r="G1259" s="28">
        <v>308</v>
      </c>
      <c r="H1259" s="30">
        <v>17</v>
      </c>
      <c r="I1259" s="3">
        <v>10</v>
      </c>
      <c r="J1259" s="3">
        <v>279</v>
      </c>
      <c r="K1259" s="32">
        <v>2</v>
      </c>
    </row>
    <row r="1260" spans="2:15" x14ac:dyDescent="0.2">
      <c r="D1260" s="102"/>
      <c r="E1260" s="5" t="s">
        <v>27</v>
      </c>
      <c r="F1260" s="6"/>
      <c r="G1260" s="7">
        <v>504</v>
      </c>
      <c r="H1260" s="10">
        <v>39</v>
      </c>
      <c r="I1260" s="1">
        <v>26</v>
      </c>
      <c r="J1260" s="1">
        <v>438</v>
      </c>
      <c r="K1260" s="17">
        <v>1</v>
      </c>
    </row>
    <row r="1261" spans="2:15" x14ac:dyDescent="0.2">
      <c r="D1261" s="102"/>
      <c r="E1261" s="5" t="s">
        <v>28</v>
      </c>
      <c r="F1261" s="6"/>
      <c r="G1261" s="7">
        <v>1554</v>
      </c>
      <c r="H1261" s="10">
        <v>241</v>
      </c>
      <c r="I1261" s="1">
        <v>103</v>
      </c>
      <c r="J1261" s="1">
        <v>1202</v>
      </c>
      <c r="K1261" s="17">
        <v>8</v>
      </c>
    </row>
    <row r="1262" spans="2:15" x14ac:dyDescent="0.2">
      <c r="D1262" s="102"/>
      <c r="E1262" s="5" t="s">
        <v>29</v>
      </c>
      <c r="F1262" s="6"/>
      <c r="G1262" s="7">
        <v>840</v>
      </c>
      <c r="H1262" s="10">
        <v>143</v>
      </c>
      <c r="I1262" s="1">
        <v>65</v>
      </c>
      <c r="J1262" s="1">
        <v>629</v>
      </c>
      <c r="K1262" s="17">
        <v>3</v>
      </c>
    </row>
    <row r="1263" spans="2:15" x14ac:dyDescent="0.2">
      <c r="D1263" s="102"/>
      <c r="E1263" s="5" t="s">
        <v>30</v>
      </c>
      <c r="F1263" s="6"/>
      <c r="G1263" s="7">
        <v>280</v>
      </c>
      <c r="H1263" s="10">
        <v>37</v>
      </c>
      <c r="I1263" s="1">
        <v>17</v>
      </c>
      <c r="J1263" s="1">
        <v>225</v>
      </c>
      <c r="K1263" s="17">
        <v>1</v>
      </c>
    </row>
    <row r="1264" spans="2:15" x14ac:dyDescent="0.2">
      <c r="D1264" s="102"/>
      <c r="E1264" s="5" t="s">
        <v>31</v>
      </c>
      <c r="F1264" s="6"/>
      <c r="G1264" s="7">
        <v>154</v>
      </c>
      <c r="H1264" s="10">
        <v>24</v>
      </c>
      <c r="I1264" s="1">
        <v>11</v>
      </c>
      <c r="J1264" s="1">
        <v>118</v>
      </c>
      <c r="K1264" s="17">
        <v>1</v>
      </c>
    </row>
    <row r="1265" spans="2:11" x14ac:dyDescent="0.2">
      <c r="D1265" s="102"/>
      <c r="E1265" s="5" t="s">
        <v>32</v>
      </c>
      <c r="F1265" s="6"/>
      <c r="G1265" s="7">
        <v>826</v>
      </c>
      <c r="H1265" s="10">
        <v>127</v>
      </c>
      <c r="I1265" s="1">
        <v>60</v>
      </c>
      <c r="J1265" s="1">
        <v>634</v>
      </c>
      <c r="K1265" s="17">
        <v>5</v>
      </c>
    </row>
    <row r="1266" spans="2:11" x14ac:dyDescent="0.2">
      <c r="D1266" s="102"/>
      <c r="E1266" s="5" t="s">
        <v>33</v>
      </c>
      <c r="F1266" s="6"/>
      <c r="G1266" s="7">
        <v>672</v>
      </c>
      <c r="H1266" s="10">
        <v>92</v>
      </c>
      <c r="I1266" s="1">
        <v>53</v>
      </c>
      <c r="J1266" s="1">
        <v>524</v>
      </c>
      <c r="K1266" s="17">
        <v>3</v>
      </c>
    </row>
    <row r="1267" spans="2:11" x14ac:dyDescent="0.2">
      <c r="D1267" s="102"/>
      <c r="E1267" s="5" t="s">
        <v>34</v>
      </c>
      <c r="F1267" s="6"/>
      <c r="G1267" s="7">
        <v>462</v>
      </c>
      <c r="H1267" s="10">
        <v>64</v>
      </c>
      <c r="I1267" s="1">
        <v>39</v>
      </c>
      <c r="J1267" s="1">
        <v>359</v>
      </c>
      <c r="K1267" s="17">
        <v>0</v>
      </c>
    </row>
    <row r="1268" spans="2:11" x14ac:dyDescent="0.2">
      <c r="D1268" s="102"/>
      <c r="E1268" s="5" t="s">
        <v>35</v>
      </c>
      <c r="F1268" s="6"/>
      <c r="G1268" s="7">
        <v>406</v>
      </c>
      <c r="H1268" s="10">
        <v>50</v>
      </c>
      <c r="I1268" s="1">
        <v>30</v>
      </c>
      <c r="J1268" s="1">
        <v>326</v>
      </c>
      <c r="K1268" s="17">
        <v>0</v>
      </c>
    </row>
    <row r="1269" spans="2:11" x14ac:dyDescent="0.2">
      <c r="D1269" s="102"/>
      <c r="E1269" s="5" t="s">
        <v>36</v>
      </c>
      <c r="F1269" s="6"/>
      <c r="G1269" s="7">
        <v>210</v>
      </c>
      <c r="H1269" s="10">
        <v>30</v>
      </c>
      <c r="I1269" s="1">
        <v>11</v>
      </c>
      <c r="J1269" s="1">
        <v>167</v>
      </c>
      <c r="K1269" s="17">
        <v>2</v>
      </c>
    </row>
    <row r="1270" spans="2:11" x14ac:dyDescent="0.2">
      <c r="D1270" s="102"/>
      <c r="E1270" s="5" t="s">
        <v>37</v>
      </c>
      <c r="F1270" s="6"/>
      <c r="G1270" s="7">
        <v>714</v>
      </c>
      <c r="H1270" s="10">
        <v>62</v>
      </c>
      <c r="I1270" s="1">
        <v>34</v>
      </c>
      <c r="J1270" s="1">
        <v>616</v>
      </c>
      <c r="K1270" s="17">
        <v>2</v>
      </c>
    </row>
    <row r="1271" spans="2:11" x14ac:dyDescent="0.2">
      <c r="D1271" s="102"/>
      <c r="E1271" s="5" t="s">
        <v>38</v>
      </c>
      <c r="F1271" s="6"/>
      <c r="G1271" s="7">
        <v>70</v>
      </c>
      <c r="H1271" s="10">
        <v>3</v>
      </c>
      <c r="I1271" s="1">
        <v>2</v>
      </c>
      <c r="J1271" s="1">
        <v>64</v>
      </c>
      <c r="K1271" s="17">
        <v>1</v>
      </c>
    </row>
    <row r="1272" spans="2:11" x14ac:dyDescent="0.2">
      <c r="D1272" s="101" t="s">
        <v>39</v>
      </c>
      <c r="E1272" s="26" t="s">
        <v>40</v>
      </c>
      <c r="F1272" s="25"/>
      <c r="G1272" s="28">
        <v>2044</v>
      </c>
      <c r="H1272" s="30">
        <v>320</v>
      </c>
      <c r="I1272" s="3">
        <v>140</v>
      </c>
      <c r="J1272" s="3">
        <v>1575</v>
      </c>
      <c r="K1272" s="32">
        <v>9</v>
      </c>
    </row>
    <row r="1273" spans="2:11" x14ac:dyDescent="0.2">
      <c r="D1273" s="102"/>
      <c r="E1273" s="5" t="s">
        <v>41</v>
      </c>
      <c r="F1273" s="6"/>
      <c r="G1273" s="7">
        <v>2156</v>
      </c>
      <c r="H1273" s="10">
        <v>291</v>
      </c>
      <c r="I1273" s="1">
        <v>143</v>
      </c>
      <c r="J1273" s="1">
        <v>1710</v>
      </c>
      <c r="K1273" s="17">
        <v>12</v>
      </c>
    </row>
    <row r="1274" spans="2:11" x14ac:dyDescent="0.2">
      <c r="D1274" s="102"/>
      <c r="E1274" s="5" t="s">
        <v>42</v>
      </c>
      <c r="F1274" s="6"/>
      <c r="G1274" s="7">
        <v>1680</v>
      </c>
      <c r="H1274" s="10">
        <v>213</v>
      </c>
      <c r="I1274" s="1">
        <v>115</v>
      </c>
      <c r="J1274" s="1">
        <v>1349</v>
      </c>
      <c r="K1274" s="17">
        <v>3</v>
      </c>
    </row>
    <row r="1275" spans="2:11" x14ac:dyDescent="0.2">
      <c r="D1275" s="102"/>
      <c r="E1275" s="5" t="s">
        <v>43</v>
      </c>
      <c r="F1275" s="6"/>
      <c r="G1275" s="7">
        <v>518</v>
      </c>
      <c r="H1275" s="10">
        <v>40</v>
      </c>
      <c r="I1275" s="1">
        <v>31</v>
      </c>
      <c r="J1275" s="1">
        <v>446</v>
      </c>
      <c r="K1275" s="17">
        <v>1</v>
      </c>
    </row>
    <row r="1276" spans="2:11" x14ac:dyDescent="0.2">
      <c r="D1276" s="103"/>
      <c r="E1276" s="50" t="s">
        <v>44</v>
      </c>
      <c r="F1276" s="53"/>
      <c r="G1276" s="49">
        <v>602</v>
      </c>
      <c r="H1276" s="62">
        <v>65</v>
      </c>
      <c r="I1276" s="22">
        <v>32</v>
      </c>
      <c r="J1276" s="22">
        <v>501</v>
      </c>
      <c r="K1276" s="68">
        <v>4</v>
      </c>
    </row>
    <row r="1278" spans="2:11" x14ac:dyDescent="0.2">
      <c r="B1278" s="34" t="str">
        <f xml:space="preserve"> HYPERLINK("#'目次'!B56", "[50]")</f>
        <v>[50]</v>
      </c>
      <c r="C1278" s="27" t="s">
        <v>467</v>
      </c>
    </row>
    <row r="1279" spans="2:11" x14ac:dyDescent="0.2">
      <c r="C1279" s="84" t="s">
        <v>468</v>
      </c>
    </row>
    <row r="1281" spans="3:21" x14ac:dyDescent="0.2">
      <c r="C1281" s="27" t="s">
        <v>13</v>
      </c>
    </row>
    <row r="1282" spans="3:21" ht="24" x14ac:dyDescent="0.2">
      <c r="D1282" s="97"/>
      <c r="E1282" s="98"/>
      <c r="F1282" s="98"/>
      <c r="G1282" s="38" t="s">
        <v>14</v>
      </c>
      <c r="H1282" s="36" t="s">
        <v>469</v>
      </c>
      <c r="I1282" s="4" t="s">
        <v>470</v>
      </c>
      <c r="J1282" s="4" t="s">
        <v>471</v>
      </c>
      <c r="K1282" s="4" t="s">
        <v>472</v>
      </c>
      <c r="L1282" s="4" t="s">
        <v>473</v>
      </c>
      <c r="M1282" s="4" t="s">
        <v>474</v>
      </c>
      <c r="N1282" s="4" t="s">
        <v>475</v>
      </c>
      <c r="O1282" s="4" t="s">
        <v>476</v>
      </c>
      <c r="P1282" s="4" t="s">
        <v>477</v>
      </c>
      <c r="Q1282" s="4" t="s">
        <v>478</v>
      </c>
      <c r="R1282" s="4" t="s">
        <v>479</v>
      </c>
      <c r="S1282" s="4" t="s">
        <v>24</v>
      </c>
      <c r="T1282" s="4" t="s">
        <v>61</v>
      </c>
      <c r="U1282" s="35" t="s">
        <v>62</v>
      </c>
    </row>
    <row r="1283" spans="3:21" x14ac:dyDescent="0.2">
      <c r="D1283" s="99"/>
      <c r="E1283" s="100"/>
      <c r="F1283" s="100"/>
      <c r="G1283" s="40"/>
      <c r="H1283" s="42"/>
      <c r="I1283" s="8"/>
      <c r="J1283" s="8"/>
      <c r="K1283" s="8"/>
      <c r="L1283" s="8"/>
      <c r="M1283" s="8"/>
      <c r="N1283" s="8"/>
      <c r="O1283" s="8"/>
      <c r="P1283" s="8"/>
      <c r="Q1283" s="8"/>
      <c r="R1283" s="8"/>
      <c r="S1283" s="8"/>
      <c r="T1283" s="8"/>
      <c r="U1283" s="39"/>
    </row>
    <row r="1284" spans="3:21" x14ac:dyDescent="0.2">
      <c r="D1284" s="48"/>
      <c r="E1284" s="47" t="s">
        <v>14</v>
      </c>
      <c r="F1284" s="51"/>
      <c r="G1284" s="37">
        <v>929</v>
      </c>
      <c r="H1284" s="16">
        <v>339</v>
      </c>
      <c r="I1284" s="16">
        <v>141</v>
      </c>
      <c r="J1284" s="16">
        <v>92</v>
      </c>
      <c r="K1284" s="16">
        <v>46</v>
      </c>
      <c r="L1284" s="16">
        <v>60</v>
      </c>
      <c r="M1284" s="16">
        <v>33</v>
      </c>
      <c r="N1284" s="16">
        <v>17</v>
      </c>
      <c r="O1284" s="16">
        <v>23</v>
      </c>
      <c r="P1284" s="16">
        <v>2</v>
      </c>
      <c r="Q1284" s="16">
        <v>49</v>
      </c>
      <c r="R1284" s="16">
        <v>57</v>
      </c>
      <c r="S1284" s="16">
        <v>70</v>
      </c>
      <c r="T1284" s="20">
        <v>4.0139697322470003</v>
      </c>
      <c r="U1284" s="58">
        <v>4.8516805008609998</v>
      </c>
    </row>
    <row r="1285" spans="3:21" x14ac:dyDescent="0.2">
      <c r="D1285" s="101" t="s">
        <v>25</v>
      </c>
      <c r="E1285" s="26" t="s">
        <v>26</v>
      </c>
      <c r="F1285" s="25"/>
      <c r="G1285" s="28">
        <v>17</v>
      </c>
      <c r="H1285" s="30">
        <v>8</v>
      </c>
      <c r="I1285" s="3">
        <v>4</v>
      </c>
      <c r="J1285" s="3">
        <v>3</v>
      </c>
      <c r="K1285" s="3">
        <v>1</v>
      </c>
      <c r="L1285" s="3">
        <v>0</v>
      </c>
      <c r="M1285" s="3">
        <v>1</v>
      </c>
      <c r="N1285" s="3">
        <v>0</v>
      </c>
      <c r="O1285" s="3">
        <v>0</v>
      </c>
      <c r="P1285" s="3">
        <v>0</v>
      </c>
      <c r="Q1285" s="3">
        <v>0</v>
      </c>
      <c r="R1285" s="3">
        <v>0</v>
      </c>
      <c r="S1285" s="3">
        <v>0</v>
      </c>
      <c r="T1285" s="19">
        <v>2.0588235294119999</v>
      </c>
      <c r="U1285" s="56">
        <v>1.349099404845</v>
      </c>
    </row>
    <row r="1286" spans="3:21" x14ac:dyDescent="0.2">
      <c r="D1286" s="102"/>
      <c r="E1286" s="5" t="s">
        <v>27</v>
      </c>
      <c r="F1286" s="6"/>
      <c r="G1286" s="7">
        <v>39</v>
      </c>
      <c r="H1286" s="10">
        <v>14</v>
      </c>
      <c r="I1286" s="1">
        <v>8</v>
      </c>
      <c r="J1286" s="1">
        <v>3</v>
      </c>
      <c r="K1286" s="1">
        <v>2</v>
      </c>
      <c r="L1286" s="1">
        <v>2</v>
      </c>
      <c r="M1286" s="1">
        <v>1</v>
      </c>
      <c r="N1286" s="1">
        <v>1</v>
      </c>
      <c r="O1286" s="1">
        <v>1</v>
      </c>
      <c r="P1286" s="1">
        <v>0</v>
      </c>
      <c r="Q1286" s="1">
        <v>1</v>
      </c>
      <c r="R1286" s="1">
        <v>1</v>
      </c>
      <c r="S1286" s="1">
        <v>5</v>
      </c>
      <c r="T1286" s="12">
        <v>2.9705882352940001</v>
      </c>
      <c r="U1286" s="31">
        <v>2.8334690244999998</v>
      </c>
    </row>
    <row r="1287" spans="3:21" x14ac:dyDescent="0.2">
      <c r="D1287" s="102"/>
      <c r="E1287" s="5" t="s">
        <v>28</v>
      </c>
      <c r="F1287" s="6"/>
      <c r="G1287" s="7">
        <v>241</v>
      </c>
      <c r="H1287" s="10">
        <v>80</v>
      </c>
      <c r="I1287" s="1">
        <v>36</v>
      </c>
      <c r="J1287" s="1">
        <v>23</v>
      </c>
      <c r="K1287" s="1">
        <v>13</v>
      </c>
      <c r="L1287" s="1">
        <v>19</v>
      </c>
      <c r="M1287" s="1">
        <v>5</v>
      </c>
      <c r="N1287" s="1">
        <v>3</v>
      </c>
      <c r="O1287" s="1">
        <v>13</v>
      </c>
      <c r="P1287" s="1">
        <v>0</v>
      </c>
      <c r="Q1287" s="1">
        <v>9</v>
      </c>
      <c r="R1287" s="1">
        <v>16</v>
      </c>
      <c r="S1287" s="1">
        <v>24</v>
      </c>
      <c r="T1287" s="12">
        <v>4.2027649769590001</v>
      </c>
      <c r="U1287" s="31">
        <v>5.034021736483</v>
      </c>
    </row>
    <row r="1288" spans="3:21" x14ac:dyDescent="0.2">
      <c r="D1288" s="102"/>
      <c r="E1288" s="5" t="s">
        <v>29</v>
      </c>
      <c r="F1288" s="6"/>
      <c r="G1288" s="7">
        <v>143</v>
      </c>
      <c r="H1288" s="10">
        <v>37</v>
      </c>
      <c r="I1288" s="1">
        <v>27</v>
      </c>
      <c r="J1288" s="1">
        <v>22</v>
      </c>
      <c r="K1288" s="1">
        <v>10</v>
      </c>
      <c r="L1288" s="1">
        <v>11</v>
      </c>
      <c r="M1288" s="1">
        <v>6</v>
      </c>
      <c r="N1288" s="1">
        <v>1</v>
      </c>
      <c r="O1288" s="1">
        <v>2</v>
      </c>
      <c r="P1288" s="1">
        <v>0</v>
      </c>
      <c r="Q1288" s="1">
        <v>11</v>
      </c>
      <c r="R1288" s="1">
        <v>9</v>
      </c>
      <c r="S1288" s="1">
        <v>7</v>
      </c>
      <c r="T1288" s="12">
        <v>4.4338235294119999</v>
      </c>
      <c r="U1288" s="31">
        <v>5.0682143941759996</v>
      </c>
    </row>
    <row r="1289" spans="3:21" x14ac:dyDescent="0.2">
      <c r="D1289" s="102"/>
      <c r="E1289" s="5" t="s">
        <v>30</v>
      </c>
      <c r="F1289" s="6"/>
      <c r="G1289" s="7">
        <v>37</v>
      </c>
      <c r="H1289" s="10">
        <v>13</v>
      </c>
      <c r="I1289" s="1">
        <v>7</v>
      </c>
      <c r="J1289" s="1">
        <v>3</v>
      </c>
      <c r="K1289" s="1">
        <v>2</v>
      </c>
      <c r="L1289" s="1">
        <v>1</v>
      </c>
      <c r="M1289" s="1">
        <v>1</v>
      </c>
      <c r="N1289" s="1">
        <v>0</v>
      </c>
      <c r="O1289" s="1">
        <v>0</v>
      </c>
      <c r="P1289" s="1">
        <v>0</v>
      </c>
      <c r="Q1289" s="1">
        <v>1</v>
      </c>
      <c r="R1289" s="1">
        <v>1</v>
      </c>
      <c r="S1289" s="1">
        <v>8</v>
      </c>
      <c r="T1289" s="12">
        <v>2.7586206896549998</v>
      </c>
      <c r="U1289" s="31">
        <v>3.0246706564950001</v>
      </c>
    </row>
    <row r="1290" spans="3:21" x14ac:dyDescent="0.2">
      <c r="D1290" s="102"/>
      <c r="E1290" s="5" t="s">
        <v>31</v>
      </c>
      <c r="F1290" s="6"/>
      <c r="G1290" s="7">
        <v>24</v>
      </c>
      <c r="H1290" s="10">
        <v>7</v>
      </c>
      <c r="I1290" s="1">
        <v>3</v>
      </c>
      <c r="J1290" s="1">
        <v>2</v>
      </c>
      <c r="K1290" s="1">
        <v>2</v>
      </c>
      <c r="L1290" s="1">
        <v>2</v>
      </c>
      <c r="M1290" s="1">
        <v>2</v>
      </c>
      <c r="N1290" s="1">
        <v>1</v>
      </c>
      <c r="O1290" s="1">
        <v>0</v>
      </c>
      <c r="P1290" s="1">
        <v>0</v>
      </c>
      <c r="Q1290" s="1">
        <v>0</v>
      </c>
      <c r="R1290" s="1">
        <v>2</v>
      </c>
      <c r="S1290" s="1">
        <v>3</v>
      </c>
      <c r="T1290" s="12">
        <v>4.0952380952379999</v>
      </c>
      <c r="U1290" s="31">
        <v>4.0107565122370001</v>
      </c>
    </row>
    <row r="1291" spans="3:21" x14ac:dyDescent="0.2">
      <c r="D1291" s="102"/>
      <c r="E1291" s="5" t="s">
        <v>32</v>
      </c>
      <c r="F1291" s="6"/>
      <c r="G1291" s="7">
        <v>127</v>
      </c>
      <c r="H1291" s="10">
        <v>54</v>
      </c>
      <c r="I1291" s="1">
        <v>18</v>
      </c>
      <c r="J1291" s="1">
        <v>4</v>
      </c>
      <c r="K1291" s="1">
        <v>5</v>
      </c>
      <c r="L1291" s="1">
        <v>7</v>
      </c>
      <c r="M1291" s="1">
        <v>6</v>
      </c>
      <c r="N1291" s="1">
        <v>3</v>
      </c>
      <c r="O1291" s="1">
        <v>4</v>
      </c>
      <c r="P1291" s="1">
        <v>2</v>
      </c>
      <c r="Q1291" s="1">
        <v>3</v>
      </c>
      <c r="R1291" s="1">
        <v>15</v>
      </c>
      <c r="S1291" s="1">
        <v>6</v>
      </c>
      <c r="T1291" s="12">
        <v>4.5619834710739999</v>
      </c>
      <c r="U1291" s="31">
        <v>5.5415672843220003</v>
      </c>
    </row>
    <row r="1292" spans="3:21" x14ac:dyDescent="0.2">
      <c r="D1292" s="102"/>
      <c r="E1292" s="5" t="s">
        <v>33</v>
      </c>
      <c r="F1292" s="6"/>
      <c r="G1292" s="7">
        <v>92</v>
      </c>
      <c r="H1292" s="10">
        <v>39</v>
      </c>
      <c r="I1292" s="1">
        <v>10</v>
      </c>
      <c r="J1292" s="1">
        <v>11</v>
      </c>
      <c r="K1292" s="1">
        <v>5</v>
      </c>
      <c r="L1292" s="1">
        <v>3</v>
      </c>
      <c r="M1292" s="1">
        <v>4</v>
      </c>
      <c r="N1292" s="1">
        <v>1</v>
      </c>
      <c r="O1292" s="1">
        <v>1</v>
      </c>
      <c r="P1292" s="1">
        <v>0</v>
      </c>
      <c r="Q1292" s="1">
        <v>9</v>
      </c>
      <c r="R1292" s="1">
        <v>6</v>
      </c>
      <c r="S1292" s="1">
        <v>3</v>
      </c>
      <c r="T1292" s="12">
        <v>4.4494382022470003</v>
      </c>
      <c r="U1292" s="31">
        <v>6.0855534143199996</v>
      </c>
    </row>
    <row r="1293" spans="3:21" x14ac:dyDescent="0.2">
      <c r="D1293" s="102"/>
      <c r="E1293" s="5" t="s">
        <v>34</v>
      </c>
      <c r="F1293" s="6"/>
      <c r="G1293" s="7">
        <v>64</v>
      </c>
      <c r="H1293" s="10">
        <v>30</v>
      </c>
      <c r="I1293" s="1">
        <v>5</v>
      </c>
      <c r="J1293" s="1">
        <v>8</v>
      </c>
      <c r="K1293" s="1">
        <v>3</v>
      </c>
      <c r="L1293" s="1">
        <v>7</v>
      </c>
      <c r="M1293" s="1">
        <v>3</v>
      </c>
      <c r="N1293" s="1">
        <v>1</v>
      </c>
      <c r="O1293" s="1">
        <v>1</v>
      </c>
      <c r="P1293" s="1">
        <v>0</v>
      </c>
      <c r="Q1293" s="1">
        <v>4</v>
      </c>
      <c r="R1293" s="1">
        <v>2</v>
      </c>
      <c r="S1293" s="1">
        <v>0</v>
      </c>
      <c r="T1293" s="12">
        <v>3.359375</v>
      </c>
      <c r="U1293" s="31">
        <v>3.4567288886130001</v>
      </c>
    </row>
    <row r="1294" spans="3:21" x14ac:dyDescent="0.2">
      <c r="D1294" s="102"/>
      <c r="E1294" s="5" t="s">
        <v>35</v>
      </c>
      <c r="F1294" s="6"/>
      <c r="G1294" s="7">
        <v>50</v>
      </c>
      <c r="H1294" s="10">
        <v>23</v>
      </c>
      <c r="I1294" s="1">
        <v>7</v>
      </c>
      <c r="J1294" s="1">
        <v>3</v>
      </c>
      <c r="K1294" s="1">
        <v>1</v>
      </c>
      <c r="L1294" s="1">
        <v>2</v>
      </c>
      <c r="M1294" s="1">
        <v>0</v>
      </c>
      <c r="N1294" s="1">
        <v>4</v>
      </c>
      <c r="O1294" s="1">
        <v>0</v>
      </c>
      <c r="P1294" s="1">
        <v>0</v>
      </c>
      <c r="Q1294" s="1">
        <v>4</v>
      </c>
      <c r="R1294" s="1">
        <v>1</v>
      </c>
      <c r="S1294" s="1">
        <v>5</v>
      </c>
      <c r="T1294" s="12">
        <v>3.2</v>
      </c>
      <c r="U1294" s="31">
        <v>3.4486712417010001</v>
      </c>
    </row>
    <row r="1295" spans="3:21" x14ac:dyDescent="0.2">
      <c r="D1295" s="102"/>
      <c r="E1295" s="5" t="s">
        <v>36</v>
      </c>
      <c r="F1295" s="6"/>
      <c r="G1295" s="7">
        <v>30</v>
      </c>
      <c r="H1295" s="10">
        <v>9</v>
      </c>
      <c r="I1295" s="1">
        <v>6</v>
      </c>
      <c r="J1295" s="1">
        <v>1</v>
      </c>
      <c r="K1295" s="1">
        <v>1</v>
      </c>
      <c r="L1295" s="1">
        <v>1</v>
      </c>
      <c r="M1295" s="1">
        <v>2</v>
      </c>
      <c r="N1295" s="1">
        <v>0</v>
      </c>
      <c r="O1295" s="1">
        <v>1</v>
      </c>
      <c r="P1295" s="1">
        <v>0</v>
      </c>
      <c r="Q1295" s="1">
        <v>3</v>
      </c>
      <c r="R1295" s="1">
        <v>1</v>
      </c>
      <c r="S1295" s="1">
        <v>5</v>
      </c>
      <c r="T1295" s="12">
        <v>3.8</v>
      </c>
      <c r="U1295" s="31">
        <v>3.4756294393970002</v>
      </c>
    </row>
    <row r="1296" spans="3:21" x14ac:dyDescent="0.2">
      <c r="D1296" s="102"/>
      <c r="E1296" s="5" t="s">
        <v>37</v>
      </c>
      <c r="F1296" s="6"/>
      <c r="G1296" s="7">
        <v>62</v>
      </c>
      <c r="H1296" s="10">
        <v>25</v>
      </c>
      <c r="I1296" s="1">
        <v>9</v>
      </c>
      <c r="J1296" s="1">
        <v>9</v>
      </c>
      <c r="K1296" s="1">
        <v>0</v>
      </c>
      <c r="L1296" s="1">
        <v>5</v>
      </c>
      <c r="M1296" s="1">
        <v>2</v>
      </c>
      <c r="N1296" s="1">
        <v>2</v>
      </c>
      <c r="O1296" s="1">
        <v>0</v>
      </c>
      <c r="P1296" s="1">
        <v>0</v>
      </c>
      <c r="Q1296" s="1">
        <v>4</v>
      </c>
      <c r="R1296" s="1">
        <v>3</v>
      </c>
      <c r="S1296" s="1">
        <v>3</v>
      </c>
      <c r="T1296" s="12">
        <v>3.7796610169489999</v>
      </c>
      <c r="U1296" s="31">
        <v>4.8853561763539997</v>
      </c>
    </row>
    <row r="1297" spans="2:21" x14ac:dyDescent="0.2">
      <c r="D1297" s="102"/>
      <c r="E1297" s="5" t="s">
        <v>38</v>
      </c>
      <c r="F1297" s="6"/>
      <c r="G1297" s="7">
        <v>3</v>
      </c>
      <c r="H1297" s="10">
        <v>0</v>
      </c>
      <c r="I1297" s="1">
        <v>1</v>
      </c>
      <c r="J1297" s="1">
        <v>0</v>
      </c>
      <c r="K1297" s="1">
        <v>1</v>
      </c>
      <c r="L1297" s="1">
        <v>0</v>
      </c>
      <c r="M1297" s="1">
        <v>0</v>
      </c>
      <c r="N1297" s="1">
        <v>0</v>
      </c>
      <c r="O1297" s="1">
        <v>0</v>
      </c>
      <c r="P1297" s="1">
        <v>0</v>
      </c>
      <c r="Q1297" s="1">
        <v>0</v>
      </c>
      <c r="R1297" s="1">
        <v>0</v>
      </c>
      <c r="S1297" s="1">
        <v>1</v>
      </c>
      <c r="T1297" s="12">
        <v>3</v>
      </c>
      <c r="U1297" s="31">
        <v>1</v>
      </c>
    </row>
    <row r="1298" spans="2:21" x14ac:dyDescent="0.2">
      <c r="D1298" s="101" t="s">
        <v>39</v>
      </c>
      <c r="E1298" s="26" t="s">
        <v>40</v>
      </c>
      <c r="F1298" s="25"/>
      <c r="G1298" s="28">
        <v>320</v>
      </c>
      <c r="H1298" s="30">
        <v>107</v>
      </c>
      <c r="I1298" s="3">
        <v>47</v>
      </c>
      <c r="J1298" s="3">
        <v>45</v>
      </c>
      <c r="K1298" s="3">
        <v>16</v>
      </c>
      <c r="L1298" s="3">
        <v>25</v>
      </c>
      <c r="M1298" s="3">
        <v>15</v>
      </c>
      <c r="N1298" s="3">
        <v>5</v>
      </c>
      <c r="O1298" s="3">
        <v>6</v>
      </c>
      <c r="P1298" s="3">
        <v>0</v>
      </c>
      <c r="Q1298" s="3">
        <v>21</v>
      </c>
      <c r="R1298" s="3">
        <v>15</v>
      </c>
      <c r="S1298" s="3">
        <v>18</v>
      </c>
      <c r="T1298" s="19">
        <v>4.0331125827810004</v>
      </c>
      <c r="U1298" s="56">
        <v>4.7548054723659998</v>
      </c>
    </row>
    <row r="1299" spans="2:21" x14ac:dyDescent="0.2">
      <c r="D1299" s="102"/>
      <c r="E1299" s="5" t="s">
        <v>41</v>
      </c>
      <c r="F1299" s="6"/>
      <c r="G1299" s="7">
        <v>291</v>
      </c>
      <c r="H1299" s="10">
        <v>114</v>
      </c>
      <c r="I1299" s="1">
        <v>42</v>
      </c>
      <c r="J1299" s="1">
        <v>23</v>
      </c>
      <c r="K1299" s="1">
        <v>19</v>
      </c>
      <c r="L1299" s="1">
        <v>17</v>
      </c>
      <c r="M1299" s="1">
        <v>8</v>
      </c>
      <c r="N1299" s="1">
        <v>5</v>
      </c>
      <c r="O1299" s="1">
        <v>12</v>
      </c>
      <c r="P1299" s="1">
        <v>0</v>
      </c>
      <c r="Q1299" s="1">
        <v>10</v>
      </c>
      <c r="R1299" s="1">
        <v>20</v>
      </c>
      <c r="S1299" s="1">
        <v>21</v>
      </c>
      <c r="T1299" s="12">
        <v>3.9555555555559998</v>
      </c>
      <c r="U1299" s="31">
        <v>4.8707238288869998</v>
      </c>
    </row>
    <row r="1300" spans="2:21" x14ac:dyDescent="0.2">
      <c r="D1300" s="102"/>
      <c r="E1300" s="5" t="s">
        <v>42</v>
      </c>
      <c r="F1300" s="6"/>
      <c r="G1300" s="7">
        <v>213</v>
      </c>
      <c r="H1300" s="10">
        <v>78</v>
      </c>
      <c r="I1300" s="1">
        <v>34</v>
      </c>
      <c r="J1300" s="1">
        <v>17</v>
      </c>
      <c r="K1300" s="1">
        <v>8</v>
      </c>
      <c r="L1300" s="1">
        <v>15</v>
      </c>
      <c r="M1300" s="1">
        <v>6</v>
      </c>
      <c r="N1300" s="1">
        <v>5</v>
      </c>
      <c r="O1300" s="1">
        <v>4</v>
      </c>
      <c r="P1300" s="1">
        <v>2</v>
      </c>
      <c r="Q1300" s="1">
        <v>13</v>
      </c>
      <c r="R1300" s="1">
        <v>13</v>
      </c>
      <c r="S1300" s="1">
        <v>18</v>
      </c>
      <c r="T1300" s="12">
        <v>4.0307692307689997</v>
      </c>
      <c r="U1300" s="31">
        <v>4.7748354164759998</v>
      </c>
    </row>
    <row r="1301" spans="2:21" x14ac:dyDescent="0.2">
      <c r="D1301" s="102"/>
      <c r="E1301" s="5" t="s">
        <v>43</v>
      </c>
      <c r="F1301" s="6"/>
      <c r="G1301" s="7">
        <v>40</v>
      </c>
      <c r="H1301" s="10">
        <v>15</v>
      </c>
      <c r="I1301" s="1">
        <v>4</v>
      </c>
      <c r="J1301" s="1">
        <v>2</v>
      </c>
      <c r="K1301" s="1">
        <v>1</v>
      </c>
      <c r="L1301" s="1">
        <v>2</v>
      </c>
      <c r="M1301" s="1">
        <v>3</v>
      </c>
      <c r="N1301" s="1">
        <v>1</v>
      </c>
      <c r="O1301" s="1">
        <v>0</v>
      </c>
      <c r="P1301" s="1">
        <v>0</v>
      </c>
      <c r="Q1301" s="1">
        <v>2</v>
      </c>
      <c r="R1301" s="1">
        <v>4</v>
      </c>
      <c r="S1301" s="1">
        <v>6</v>
      </c>
      <c r="T1301" s="12">
        <v>4.3235294117649996</v>
      </c>
      <c r="U1301" s="31">
        <v>4.5679226082559996</v>
      </c>
    </row>
    <row r="1302" spans="2:21" x14ac:dyDescent="0.2">
      <c r="D1302" s="103"/>
      <c r="E1302" s="50" t="s">
        <v>44</v>
      </c>
      <c r="F1302" s="53"/>
      <c r="G1302" s="49">
        <v>65</v>
      </c>
      <c r="H1302" s="62">
        <v>25</v>
      </c>
      <c r="I1302" s="22">
        <v>14</v>
      </c>
      <c r="J1302" s="22">
        <v>5</v>
      </c>
      <c r="K1302" s="22">
        <v>2</v>
      </c>
      <c r="L1302" s="22">
        <v>1</v>
      </c>
      <c r="M1302" s="22">
        <v>1</v>
      </c>
      <c r="N1302" s="22">
        <v>1</v>
      </c>
      <c r="O1302" s="22">
        <v>1</v>
      </c>
      <c r="P1302" s="22">
        <v>0</v>
      </c>
      <c r="Q1302" s="22">
        <v>3</v>
      </c>
      <c r="R1302" s="22">
        <v>5</v>
      </c>
      <c r="S1302" s="22">
        <v>7</v>
      </c>
      <c r="T1302" s="23">
        <v>3.9482758620689999</v>
      </c>
      <c r="U1302" s="64">
        <v>5.6122477327320004</v>
      </c>
    </row>
    <row r="1304" spans="2:21" x14ac:dyDescent="0.2">
      <c r="B1304" s="34" t="str">
        <f xml:space="preserve"> HYPERLINK("#'目次'!B57", "[51]")</f>
        <v>[51]</v>
      </c>
      <c r="C1304" s="27" t="s">
        <v>483</v>
      </c>
    </row>
    <row r="1305" spans="2:21" x14ac:dyDescent="0.2">
      <c r="C1305" s="84" t="s">
        <v>484</v>
      </c>
    </row>
    <row r="1307" spans="2:21" x14ac:dyDescent="0.2">
      <c r="C1307" s="27" t="s">
        <v>13</v>
      </c>
    </row>
    <row r="1308" spans="2:21" ht="48" x14ac:dyDescent="0.2">
      <c r="D1308" s="97"/>
      <c r="E1308" s="98"/>
      <c r="F1308" s="98"/>
      <c r="G1308" s="38" t="s">
        <v>14</v>
      </c>
      <c r="H1308" s="36" t="s">
        <v>485</v>
      </c>
      <c r="I1308" s="4" t="s">
        <v>486</v>
      </c>
      <c r="J1308" s="4" t="s">
        <v>487</v>
      </c>
      <c r="K1308" s="4" t="s">
        <v>488</v>
      </c>
      <c r="L1308" s="4" t="s">
        <v>489</v>
      </c>
      <c r="M1308" s="4" t="s">
        <v>490</v>
      </c>
      <c r="N1308" s="4" t="s">
        <v>491</v>
      </c>
      <c r="O1308" s="4" t="s">
        <v>492</v>
      </c>
      <c r="P1308" s="4" t="s">
        <v>493</v>
      </c>
      <c r="Q1308" s="4" t="s">
        <v>494</v>
      </c>
      <c r="R1308" s="4" t="s">
        <v>495</v>
      </c>
      <c r="S1308" s="4" t="s">
        <v>496</v>
      </c>
      <c r="T1308" s="4" t="s">
        <v>22</v>
      </c>
      <c r="U1308" s="35" t="s">
        <v>24</v>
      </c>
    </row>
    <row r="1309" spans="2:21" x14ac:dyDescent="0.2">
      <c r="D1309" s="99"/>
      <c r="E1309" s="100"/>
      <c r="F1309" s="100"/>
      <c r="G1309" s="40"/>
      <c r="H1309" s="42"/>
      <c r="I1309" s="8"/>
      <c r="J1309" s="8"/>
      <c r="K1309" s="8"/>
      <c r="L1309" s="8"/>
      <c r="M1309" s="8"/>
      <c r="N1309" s="8"/>
      <c r="O1309" s="8"/>
      <c r="P1309" s="8"/>
      <c r="Q1309" s="8"/>
      <c r="R1309" s="8"/>
      <c r="S1309" s="8"/>
      <c r="T1309" s="8"/>
      <c r="U1309" s="39"/>
    </row>
    <row r="1310" spans="2:21" x14ac:dyDescent="0.2">
      <c r="D1310" s="48"/>
      <c r="E1310" s="47" t="s">
        <v>14</v>
      </c>
      <c r="F1310" s="51"/>
      <c r="G1310" s="37">
        <v>1390</v>
      </c>
      <c r="H1310" s="16">
        <v>259</v>
      </c>
      <c r="I1310" s="16">
        <v>91</v>
      </c>
      <c r="J1310" s="16">
        <v>450</v>
      </c>
      <c r="K1310" s="16">
        <v>63</v>
      </c>
      <c r="L1310" s="16">
        <v>28</v>
      </c>
      <c r="M1310" s="16">
        <v>177</v>
      </c>
      <c r="N1310" s="16">
        <v>340</v>
      </c>
      <c r="O1310" s="16">
        <v>46</v>
      </c>
      <c r="P1310" s="16">
        <v>118</v>
      </c>
      <c r="Q1310" s="16">
        <v>160</v>
      </c>
      <c r="R1310" s="16">
        <v>11</v>
      </c>
      <c r="S1310" s="16">
        <v>55</v>
      </c>
      <c r="T1310" s="16">
        <v>123</v>
      </c>
      <c r="U1310" s="57">
        <v>7</v>
      </c>
    </row>
    <row r="1311" spans="2:21" x14ac:dyDescent="0.2">
      <c r="D1311" s="101" t="s">
        <v>25</v>
      </c>
      <c r="E1311" s="26" t="s">
        <v>26</v>
      </c>
      <c r="F1311" s="25"/>
      <c r="G1311" s="28">
        <v>27</v>
      </c>
      <c r="H1311" s="30">
        <v>4</v>
      </c>
      <c r="I1311" s="3">
        <v>2</v>
      </c>
      <c r="J1311" s="3">
        <v>8</v>
      </c>
      <c r="K1311" s="3">
        <v>2</v>
      </c>
      <c r="L1311" s="3">
        <v>1</v>
      </c>
      <c r="M1311" s="3">
        <v>4</v>
      </c>
      <c r="N1311" s="3">
        <v>5</v>
      </c>
      <c r="O1311" s="3">
        <v>0</v>
      </c>
      <c r="P1311" s="3">
        <v>1</v>
      </c>
      <c r="Q1311" s="3">
        <v>4</v>
      </c>
      <c r="R1311" s="3">
        <v>0</v>
      </c>
      <c r="S1311" s="3">
        <v>0</v>
      </c>
      <c r="T1311" s="3">
        <v>3</v>
      </c>
      <c r="U1311" s="32">
        <v>0</v>
      </c>
    </row>
    <row r="1312" spans="2:21" x14ac:dyDescent="0.2">
      <c r="D1312" s="102"/>
      <c r="E1312" s="5" t="s">
        <v>27</v>
      </c>
      <c r="F1312" s="6"/>
      <c r="G1312" s="7">
        <v>65</v>
      </c>
      <c r="H1312" s="10">
        <v>13</v>
      </c>
      <c r="I1312" s="1">
        <v>8</v>
      </c>
      <c r="J1312" s="1">
        <v>17</v>
      </c>
      <c r="K1312" s="1">
        <v>1</v>
      </c>
      <c r="L1312" s="1">
        <v>0</v>
      </c>
      <c r="M1312" s="1">
        <v>5</v>
      </c>
      <c r="N1312" s="1">
        <v>21</v>
      </c>
      <c r="O1312" s="1">
        <v>0</v>
      </c>
      <c r="P1312" s="1">
        <v>3</v>
      </c>
      <c r="Q1312" s="1">
        <v>8</v>
      </c>
      <c r="R1312" s="1">
        <v>3</v>
      </c>
      <c r="S1312" s="1">
        <v>1</v>
      </c>
      <c r="T1312" s="1">
        <v>7</v>
      </c>
      <c r="U1312" s="17">
        <v>1</v>
      </c>
    </row>
    <row r="1313" spans="4:21" x14ac:dyDescent="0.2">
      <c r="D1313" s="102"/>
      <c r="E1313" s="5" t="s">
        <v>28</v>
      </c>
      <c r="F1313" s="6"/>
      <c r="G1313" s="7">
        <v>344</v>
      </c>
      <c r="H1313" s="10">
        <v>45</v>
      </c>
      <c r="I1313" s="1">
        <v>22</v>
      </c>
      <c r="J1313" s="1">
        <v>106</v>
      </c>
      <c r="K1313" s="1">
        <v>20</v>
      </c>
      <c r="L1313" s="1">
        <v>5</v>
      </c>
      <c r="M1313" s="1">
        <v>45</v>
      </c>
      <c r="N1313" s="1">
        <v>87</v>
      </c>
      <c r="O1313" s="1">
        <v>11</v>
      </c>
      <c r="P1313" s="1">
        <v>36</v>
      </c>
      <c r="Q1313" s="1">
        <v>50</v>
      </c>
      <c r="R1313" s="1">
        <v>1</v>
      </c>
      <c r="S1313" s="1">
        <v>13</v>
      </c>
      <c r="T1313" s="1">
        <v>42</v>
      </c>
      <c r="U1313" s="17">
        <v>1</v>
      </c>
    </row>
    <row r="1314" spans="4:21" x14ac:dyDescent="0.2">
      <c r="D1314" s="102"/>
      <c r="E1314" s="5" t="s">
        <v>29</v>
      </c>
      <c r="F1314" s="6"/>
      <c r="G1314" s="7">
        <v>208</v>
      </c>
      <c r="H1314" s="10">
        <v>42</v>
      </c>
      <c r="I1314" s="1">
        <v>11</v>
      </c>
      <c r="J1314" s="1">
        <v>72</v>
      </c>
      <c r="K1314" s="1">
        <v>13</v>
      </c>
      <c r="L1314" s="1">
        <v>3</v>
      </c>
      <c r="M1314" s="1">
        <v>31</v>
      </c>
      <c r="N1314" s="1">
        <v>43</v>
      </c>
      <c r="O1314" s="1">
        <v>6</v>
      </c>
      <c r="P1314" s="1">
        <v>15</v>
      </c>
      <c r="Q1314" s="1">
        <v>26</v>
      </c>
      <c r="R1314" s="1">
        <v>0</v>
      </c>
      <c r="S1314" s="1">
        <v>12</v>
      </c>
      <c r="T1314" s="1">
        <v>15</v>
      </c>
      <c r="U1314" s="17">
        <v>1</v>
      </c>
    </row>
    <row r="1315" spans="4:21" x14ac:dyDescent="0.2">
      <c r="D1315" s="102"/>
      <c r="E1315" s="5" t="s">
        <v>30</v>
      </c>
      <c r="F1315" s="6"/>
      <c r="G1315" s="7">
        <v>54</v>
      </c>
      <c r="H1315" s="10">
        <v>7</v>
      </c>
      <c r="I1315" s="1">
        <v>4</v>
      </c>
      <c r="J1315" s="1">
        <v>13</v>
      </c>
      <c r="K1315" s="1">
        <v>3</v>
      </c>
      <c r="L1315" s="1">
        <v>3</v>
      </c>
      <c r="M1315" s="1">
        <v>7</v>
      </c>
      <c r="N1315" s="1">
        <v>25</v>
      </c>
      <c r="O1315" s="1">
        <v>0</v>
      </c>
      <c r="P1315" s="1">
        <v>2</v>
      </c>
      <c r="Q1315" s="1">
        <v>3</v>
      </c>
      <c r="R1315" s="1">
        <v>1</v>
      </c>
      <c r="S1315" s="1">
        <v>1</v>
      </c>
      <c r="T1315" s="1">
        <v>7</v>
      </c>
      <c r="U1315" s="17">
        <v>0</v>
      </c>
    </row>
    <row r="1316" spans="4:21" x14ac:dyDescent="0.2">
      <c r="D1316" s="102"/>
      <c r="E1316" s="5" t="s">
        <v>31</v>
      </c>
      <c r="F1316" s="6"/>
      <c r="G1316" s="7">
        <v>35</v>
      </c>
      <c r="H1316" s="10">
        <v>13</v>
      </c>
      <c r="I1316" s="1">
        <v>4</v>
      </c>
      <c r="J1316" s="1">
        <v>14</v>
      </c>
      <c r="K1316" s="1">
        <v>2</v>
      </c>
      <c r="L1316" s="1">
        <v>1</v>
      </c>
      <c r="M1316" s="1">
        <v>8</v>
      </c>
      <c r="N1316" s="1">
        <v>6</v>
      </c>
      <c r="O1316" s="1">
        <v>1</v>
      </c>
      <c r="P1316" s="1">
        <v>2</v>
      </c>
      <c r="Q1316" s="1">
        <v>5</v>
      </c>
      <c r="R1316" s="1">
        <v>0</v>
      </c>
      <c r="S1316" s="1">
        <v>1</v>
      </c>
      <c r="T1316" s="1">
        <v>1</v>
      </c>
      <c r="U1316" s="17">
        <v>0</v>
      </c>
    </row>
    <row r="1317" spans="4:21" x14ac:dyDescent="0.2">
      <c r="D1317" s="102"/>
      <c r="E1317" s="5" t="s">
        <v>32</v>
      </c>
      <c r="F1317" s="6"/>
      <c r="G1317" s="7">
        <v>187</v>
      </c>
      <c r="H1317" s="10">
        <v>34</v>
      </c>
      <c r="I1317" s="1">
        <v>9</v>
      </c>
      <c r="J1317" s="1">
        <v>64</v>
      </c>
      <c r="K1317" s="1">
        <v>5</v>
      </c>
      <c r="L1317" s="1">
        <v>6</v>
      </c>
      <c r="M1317" s="1">
        <v>24</v>
      </c>
      <c r="N1317" s="1">
        <v>52</v>
      </c>
      <c r="O1317" s="1">
        <v>11</v>
      </c>
      <c r="P1317" s="1">
        <v>21</v>
      </c>
      <c r="Q1317" s="1">
        <v>19</v>
      </c>
      <c r="R1317" s="1">
        <v>3</v>
      </c>
      <c r="S1317" s="1">
        <v>8</v>
      </c>
      <c r="T1317" s="1">
        <v>10</v>
      </c>
      <c r="U1317" s="17">
        <v>1</v>
      </c>
    </row>
    <row r="1318" spans="4:21" x14ac:dyDescent="0.2">
      <c r="D1318" s="102"/>
      <c r="E1318" s="5" t="s">
        <v>33</v>
      </c>
      <c r="F1318" s="6"/>
      <c r="G1318" s="7">
        <v>145</v>
      </c>
      <c r="H1318" s="10">
        <v>32</v>
      </c>
      <c r="I1318" s="1">
        <v>7</v>
      </c>
      <c r="J1318" s="1">
        <v>48</v>
      </c>
      <c r="K1318" s="1">
        <v>6</v>
      </c>
      <c r="L1318" s="1">
        <v>0</v>
      </c>
      <c r="M1318" s="1">
        <v>19</v>
      </c>
      <c r="N1318" s="1">
        <v>30</v>
      </c>
      <c r="O1318" s="1">
        <v>1</v>
      </c>
      <c r="P1318" s="1">
        <v>7</v>
      </c>
      <c r="Q1318" s="1">
        <v>8</v>
      </c>
      <c r="R1318" s="1">
        <v>1</v>
      </c>
      <c r="S1318" s="1">
        <v>6</v>
      </c>
      <c r="T1318" s="1">
        <v>13</v>
      </c>
      <c r="U1318" s="17">
        <v>2</v>
      </c>
    </row>
    <row r="1319" spans="4:21" x14ac:dyDescent="0.2">
      <c r="D1319" s="102"/>
      <c r="E1319" s="5" t="s">
        <v>34</v>
      </c>
      <c r="F1319" s="6"/>
      <c r="G1319" s="7">
        <v>103</v>
      </c>
      <c r="H1319" s="10">
        <v>26</v>
      </c>
      <c r="I1319" s="1">
        <v>5</v>
      </c>
      <c r="J1319" s="1">
        <v>35</v>
      </c>
      <c r="K1319" s="1">
        <v>3</v>
      </c>
      <c r="L1319" s="1">
        <v>5</v>
      </c>
      <c r="M1319" s="1">
        <v>9</v>
      </c>
      <c r="N1319" s="1">
        <v>25</v>
      </c>
      <c r="O1319" s="1">
        <v>6</v>
      </c>
      <c r="P1319" s="1">
        <v>12</v>
      </c>
      <c r="Q1319" s="1">
        <v>11</v>
      </c>
      <c r="R1319" s="1">
        <v>0</v>
      </c>
      <c r="S1319" s="1">
        <v>6</v>
      </c>
      <c r="T1319" s="1">
        <v>7</v>
      </c>
      <c r="U1319" s="17">
        <v>1</v>
      </c>
    </row>
    <row r="1320" spans="4:21" x14ac:dyDescent="0.2">
      <c r="D1320" s="102"/>
      <c r="E1320" s="5" t="s">
        <v>35</v>
      </c>
      <c r="F1320" s="6"/>
      <c r="G1320" s="7">
        <v>80</v>
      </c>
      <c r="H1320" s="10">
        <v>18</v>
      </c>
      <c r="I1320" s="1">
        <v>5</v>
      </c>
      <c r="J1320" s="1">
        <v>28</v>
      </c>
      <c r="K1320" s="1">
        <v>6</v>
      </c>
      <c r="L1320" s="1">
        <v>0</v>
      </c>
      <c r="M1320" s="1">
        <v>9</v>
      </c>
      <c r="N1320" s="1">
        <v>12</v>
      </c>
      <c r="O1320" s="1">
        <v>4</v>
      </c>
      <c r="P1320" s="1">
        <v>7</v>
      </c>
      <c r="Q1320" s="1">
        <v>6</v>
      </c>
      <c r="R1320" s="1">
        <v>1</v>
      </c>
      <c r="S1320" s="1">
        <v>3</v>
      </c>
      <c r="T1320" s="1">
        <v>7</v>
      </c>
      <c r="U1320" s="17">
        <v>0</v>
      </c>
    </row>
    <row r="1321" spans="4:21" x14ac:dyDescent="0.2">
      <c r="D1321" s="102"/>
      <c r="E1321" s="5" t="s">
        <v>36</v>
      </c>
      <c r="F1321" s="6"/>
      <c r="G1321" s="7">
        <v>41</v>
      </c>
      <c r="H1321" s="10">
        <v>10</v>
      </c>
      <c r="I1321" s="1">
        <v>5</v>
      </c>
      <c r="J1321" s="1">
        <v>15</v>
      </c>
      <c r="K1321" s="1">
        <v>2</v>
      </c>
      <c r="L1321" s="1">
        <v>1</v>
      </c>
      <c r="M1321" s="1">
        <v>5</v>
      </c>
      <c r="N1321" s="1">
        <v>9</v>
      </c>
      <c r="O1321" s="1">
        <v>1</v>
      </c>
      <c r="P1321" s="1">
        <v>4</v>
      </c>
      <c r="Q1321" s="1">
        <v>2</v>
      </c>
      <c r="R1321" s="1">
        <v>0</v>
      </c>
      <c r="S1321" s="1">
        <v>2</v>
      </c>
      <c r="T1321" s="1">
        <v>1</v>
      </c>
      <c r="U1321" s="17">
        <v>0</v>
      </c>
    </row>
    <row r="1322" spans="4:21" x14ac:dyDescent="0.2">
      <c r="D1322" s="102"/>
      <c r="E1322" s="5" t="s">
        <v>37</v>
      </c>
      <c r="F1322" s="6"/>
      <c r="G1322" s="7">
        <v>96</v>
      </c>
      <c r="H1322" s="10">
        <v>14</v>
      </c>
      <c r="I1322" s="1">
        <v>8</v>
      </c>
      <c r="J1322" s="1">
        <v>28</v>
      </c>
      <c r="K1322" s="1">
        <v>0</v>
      </c>
      <c r="L1322" s="1">
        <v>3</v>
      </c>
      <c r="M1322" s="1">
        <v>10</v>
      </c>
      <c r="N1322" s="1">
        <v>25</v>
      </c>
      <c r="O1322" s="1">
        <v>5</v>
      </c>
      <c r="P1322" s="1">
        <v>8</v>
      </c>
      <c r="Q1322" s="1">
        <v>18</v>
      </c>
      <c r="R1322" s="1">
        <v>1</v>
      </c>
      <c r="S1322" s="1">
        <v>2</v>
      </c>
      <c r="T1322" s="1">
        <v>9</v>
      </c>
      <c r="U1322" s="17">
        <v>0</v>
      </c>
    </row>
    <row r="1323" spans="4:21" x14ac:dyDescent="0.2">
      <c r="D1323" s="102"/>
      <c r="E1323" s="5" t="s">
        <v>38</v>
      </c>
      <c r="F1323" s="6"/>
      <c r="G1323" s="7">
        <v>5</v>
      </c>
      <c r="H1323" s="10">
        <v>1</v>
      </c>
      <c r="I1323" s="1">
        <v>1</v>
      </c>
      <c r="J1323" s="1">
        <v>2</v>
      </c>
      <c r="K1323" s="1">
        <v>0</v>
      </c>
      <c r="L1323" s="1">
        <v>0</v>
      </c>
      <c r="M1323" s="1">
        <v>1</v>
      </c>
      <c r="N1323" s="1">
        <v>0</v>
      </c>
      <c r="O1323" s="1">
        <v>0</v>
      </c>
      <c r="P1323" s="1">
        <v>0</v>
      </c>
      <c r="Q1323" s="1">
        <v>0</v>
      </c>
      <c r="R1323" s="1">
        <v>0</v>
      </c>
      <c r="S1323" s="1">
        <v>0</v>
      </c>
      <c r="T1323" s="1">
        <v>1</v>
      </c>
      <c r="U1323" s="17">
        <v>0</v>
      </c>
    </row>
    <row r="1324" spans="4:21" x14ac:dyDescent="0.2">
      <c r="D1324" s="101" t="s">
        <v>39</v>
      </c>
      <c r="E1324" s="26" t="s">
        <v>40</v>
      </c>
      <c r="F1324" s="25"/>
      <c r="G1324" s="28">
        <v>460</v>
      </c>
      <c r="H1324" s="30">
        <v>88</v>
      </c>
      <c r="I1324" s="3">
        <v>24</v>
      </c>
      <c r="J1324" s="3">
        <v>158</v>
      </c>
      <c r="K1324" s="3">
        <v>27</v>
      </c>
      <c r="L1324" s="3">
        <v>9</v>
      </c>
      <c r="M1324" s="3">
        <v>67</v>
      </c>
      <c r="N1324" s="3">
        <v>100</v>
      </c>
      <c r="O1324" s="3">
        <v>20</v>
      </c>
      <c r="P1324" s="3">
        <v>33</v>
      </c>
      <c r="Q1324" s="3">
        <v>48</v>
      </c>
      <c r="R1324" s="3">
        <v>2</v>
      </c>
      <c r="S1324" s="3">
        <v>27</v>
      </c>
      <c r="T1324" s="3">
        <v>42</v>
      </c>
      <c r="U1324" s="32">
        <v>1</v>
      </c>
    </row>
    <row r="1325" spans="4:21" x14ac:dyDescent="0.2">
      <c r="D1325" s="102"/>
      <c r="E1325" s="5" t="s">
        <v>41</v>
      </c>
      <c r="F1325" s="6"/>
      <c r="G1325" s="7">
        <v>434</v>
      </c>
      <c r="H1325" s="10">
        <v>82</v>
      </c>
      <c r="I1325" s="1">
        <v>28</v>
      </c>
      <c r="J1325" s="1">
        <v>136</v>
      </c>
      <c r="K1325" s="1">
        <v>17</v>
      </c>
      <c r="L1325" s="1">
        <v>10</v>
      </c>
      <c r="M1325" s="1">
        <v>50</v>
      </c>
      <c r="N1325" s="1">
        <v>117</v>
      </c>
      <c r="O1325" s="1">
        <v>13</v>
      </c>
      <c r="P1325" s="1">
        <v>46</v>
      </c>
      <c r="Q1325" s="1">
        <v>57</v>
      </c>
      <c r="R1325" s="1">
        <v>3</v>
      </c>
      <c r="S1325" s="1">
        <v>11</v>
      </c>
      <c r="T1325" s="1">
        <v>36</v>
      </c>
      <c r="U1325" s="17">
        <v>1</v>
      </c>
    </row>
    <row r="1326" spans="4:21" x14ac:dyDescent="0.2">
      <c r="D1326" s="102"/>
      <c r="E1326" s="5" t="s">
        <v>42</v>
      </c>
      <c r="F1326" s="6"/>
      <c r="G1326" s="7">
        <v>328</v>
      </c>
      <c r="H1326" s="10">
        <v>58</v>
      </c>
      <c r="I1326" s="1">
        <v>25</v>
      </c>
      <c r="J1326" s="1">
        <v>103</v>
      </c>
      <c r="K1326" s="1">
        <v>12</v>
      </c>
      <c r="L1326" s="1">
        <v>7</v>
      </c>
      <c r="M1326" s="1">
        <v>40</v>
      </c>
      <c r="N1326" s="1">
        <v>76</v>
      </c>
      <c r="O1326" s="1">
        <v>6</v>
      </c>
      <c r="P1326" s="1">
        <v>26</v>
      </c>
      <c r="Q1326" s="1">
        <v>37</v>
      </c>
      <c r="R1326" s="1">
        <v>3</v>
      </c>
      <c r="S1326" s="1">
        <v>10</v>
      </c>
      <c r="T1326" s="1">
        <v>32</v>
      </c>
      <c r="U1326" s="17">
        <v>5</v>
      </c>
    </row>
    <row r="1327" spans="4:21" x14ac:dyDescent="0.2">
      <c r="D1327" s="102"/>
      <c r="E1327" s="5" t="s">
        <v>43</v>
      </c>
      <c r="F1327" s="6"/>
      <c r="G1327" s="7">
        <v>71</v>
      </c>
      <c r="H1327" s="10">
        <v>16</v>
      </c>
      <c r="I1327" s="1">
        <v>6</v>
      </c>
      <c r="J1327" s="1">
        <v>24</v>
      </c>
      <c r="K1327" s="1">
        <v>2</v>
      </c>
      <c r="L1327" s="1">
        <v>1</v>
      </c>
      <c r="M1327" s="1">
        <v>7</v>
      </c>
      <c r="N1327" s="1">
        <v>16</v>
      </c>
      <c r="O1327" s="1">
        <v>4</v>
      </c>
      <c r="P1327" s="1">
        <v>8</v>
      </c>
      <c r="Q1327" s="1">
        <v>6</v>
      </c>
      <c r="R1327" s="1">
        <v>2</v>
      </c>
      <c r="S1327" s="1">
        <v>4</v>
      </c>
      <c r="T1327" s="1">
        <v>8</v>
      </c>
      <c r="U1327" s="17">
        <v>0</v>
      </c>
    </row>
    <row r="1328" spans="4:21" x14ac:dyDescent="0.2">
      <c r="D1328" s="103"/>
      <c r="E1328" s="50" t="s">
        <v>44</v>
      </c>
      <c r="F1328" s="53"/>
      <c r="G1328" s="49">
        <v>97</v>
      </c>
      <c r="H1328" s="62">
        <v>15</v>
      </c>
      <c r="I1328" s="22">
        <v>8</v>
      </c>
      <c r="J1328" s="22">
        <v>29</v>
      </c>
      <c r="K1328" s="22">
        <v>5</v>
      </c>
      <c r="L1328" s="22">
        <v>1</v>
      </c>
      <c r="M1328" s="22">
        <v>13</v>
      </c>
      <c r="N1328" s="22">
        <v>31</v>
      </c>
      <c r="O1328" s="22">
        <v>3</v>
      </c>
      <c r="P1328" s="22">
        <v>5</v>
      </c>
      <c r="Q1328" s="22">
        <v>12</v>
      </c>
      <c r="R1328" s="22">
        <v>1</v>
      </c>
      <c r="S1328" s="22">
        <v>3</v>
      </c>
      <c r="T1328" s="22">
        <v>5</v>
      </c>
      <c r="U1328" s="68">
        <v>0</v>
      </c>
    </row>
    <row r="1330" spans="2:17" x14ac:dyDescent="0.2">
      <c r="B1330" s="34" t="str">
        <f xml:space="preserve"> HYPERLINK("#'目次'!B58", "[52]")</f>
        <v>[52]</v>
      </c>
      <c r="C1330" s="27" t="s">
        <v>500</v>
      </c>
    </row>
    <row r="1331" spans="2:17" x14ac:dyDescent="0.2">
      <c r="C1331" s="84" t="s">
        <v>484</v>
      </c>
    </row>
    <row r="1333" spans="2:17" x14ac:dyDescent="0.2">
      <c r="C1333" s="27" t="s">
        <v>13</v>
      </c>
    </row>
    <row r="1334" spans="2:17" ht="36" x14ac:dyDescent="0.2">
      <c r="D1334" s="97"/>
      <c r="E1334" s="98"/>
      <c r="F1334" s="98"/>
      <c r="G1334" s="38" t="s">
        <v>14</v>
      </c>
      <c r="H1334" s="36" t="s">
        <v>501</v>
      </c>
      <c r="I1334" s="4" t="s">
        <v>502</v>
      </c>
      <c r="J1334" s="4" t="s">
        <v>503</v>
      </c>
      <c r="K1334" s="4" t="s">
        <v>504</v>
      </c>
      <c r="L1334" s="4" t="s">
        <v>505</v>
      </c>
      <c r="M1334" s="4" t="s">
        <v>506</v>
      </c>
      <c r="N1334" s="4" t="s">
        <v>507</v>
      </c>
      <c r="O1334" s="4" t="s">
        <v>508</v>
      </c>
      <c r="P1334" s="4" t="s">
        <v>22</v>
      </c>
      <c r="Q1334" s="35" t="s">
        <v>24</v>
      </c>
    </row>
    <row r="1335" spans="2:17" x14ac:dyDescent="0.2">
      <c r="D1335" s="99"/>
      <c r="E1335" s="100"/>
      <c r="F1335" s="100"/>
      <c r="G1335" s="40"/>
      <c r="H1335" s="42"/>
      <c r="I1335" s="8"/>
      <c r="J1335" s="8"/>
      <c r="K1335" s="8"/>
      <c r="L1335" s="8"/>
      <c r="M1335" s="8"/>
      <c r="N1335" s="8"/>
      <c r="O1335" s="8"/>
      <c r="P1335" s="8"/>
      <c r="Q1335" s="39"/>
    </row>
    <row r="1336" spans="2:17" x14ac:dyDescent="0.2">
      <c r="D1336" s="48"/>
      <c r="E1336" s="47" t="s">
        <v>14</v>
      </c>
      <c r="F1336" s="51"/>
      <c r="G1336" s="37">
        <v>1390</v>
      </c>
      <c r="H1336" s="16">
        <v>426</v>
      </c>
      <c r="I1336" s="16">
        <v>461</v>
      </c>
      <c r="J1336" s="16">
        <v>671</v>
      </c>
      <c r="K1336" s="16">
        <v>509</v>
      </c>
      <c r="L1336" s="16">
        <v>207</v>
      </c>
      <c r="M1336" s="16">
        <v>9</v>
      </c>
      <c r="N1336" s="16">
        <v>275</v>
      </c>
      <c r="O1336" s="16">
        <v>67</v>
      </c>
      <c r="P1336" s="16">
        <v>86</v>
      </c>
      <c r="Q1336" s="57">
        <v>13</v>
      </c>
    </row>
    <row r="1337" spans="2:17" x14ac:dyDescent="0.2">
      <c r="D1337" s="101" t="s">
        <v>25</v>
      </c>
      <c r="E1337" s="26" t="s">
        <v>26</v>
      </c>
      <c r="F1337" s="25"/>
      <c r="G1337" s="28">
        <v>27</v>
      </c>
      <c r="H1337" s="30">
        <v>8</v>
      </c>
      <c r="I1337" s="3">
        <v>6</v>
      </c>
      <c r="J1337" s="3">
        <v>10</v>
      </c>
      <c r="K1337" s="3">
        <v>7</v>
      </c>
      <c r="L1337" s="3">
        <v>4</v>
      </c>
      <c r="M1337" s="3">
        <v>0</v>
      </c>
      <c r="N1337" s="3">
        <v>7</v>
      </c>
      <c r="O1337" s="3">
        <v>2</v>
      </c>
      <c r="P1337" s="3">
        <v>1</v>
      </c>
      <c r="Q1337" s="32">
        <v>0</v>
      </c>
    </row>
    <row r="1338" spans="2:17" x14ac:dyDescent="0.2">
      <c r="D1338" s="102"/>
      <c r="E1338" s="5" t="s">
        <v>27</v>
      </c>
      <c r="F1338" s="6"/>
      <c r="G1338" s="7">
        <v>65</v>
      </c>
      <c r="H1338" s="10">
        <v>22</v>
      </c>
      <c r="I1338" s="1">
        <v>23</v>
      </c>
      <c r="J1338" s="1">
        <v>24</v>
      </c>
      <c r="K1338" s="1">
        <v>17</v>
      </c>
      <c r="L1338" s="1">
        <v>13</v>
      </c>
      <c r="M1338" s="1">
        <v>1</v>
      </c>
      <c r="N1338" s="1">
        <v>14</v>
      </c>
      <c r="O1338" s="1">
        <v>3</v>
      </c>
      <c r="P1338" s="1">
        <v>2</v>
      </c>
      <c r="Q1338" s="17">
        <v>1</v>
      </c>
    </row>
    <row r="1339" spans="2:17" x14ac:dyDescent="0.2">
      <c r="D1339" s="102"/>
      <c r="E1339" s="5" t="s">
        <v>28</v>
      </c>
      <c r="F1339" s="6"/>
      <c r="G1339" s="7">
        <v>344</v>
      </c>
      <c r="H1339" s="10">
        <v>97</v>
      </c>
      <c r="I1339" s="1">
        <v>121</v>
      </c>
      <c r="J1339" s="1">
        <v>160</v>
      </c>
      <c r="K1339" s="1">
        <v>135</v>
      </c>
      <c r="L1339" s="1">
        <v>43</v>
      </c>
      <c r="M1339" s="1">
        <v>1</v>
      </c>
      <c r="N1339" s="1">
        <v>76</v>
      </c>
      <c r="O1339" s="1">
        <v>20</v>
      </c>
      <c r="P1339" s="1">
        <v>25</v>
      </c>
      <c r="Q1339" s="17">
        <v>3</v>
      </c>
    </row>
    <row r="1340" spans="2:17" x14ac:dyDescent="0.2">
      <c r="D1340" s="102"/>
      <c r="E1340" s="5" t="s">
        <v>29</v>
      </c>
      <c r="F1340" s="6"/>
      <c r="G1340" s="7">
        <v>208</v>
      </c>
      <c r="H1340" s="10">
        <v>53</v>
      </c>
      <c r="I1340" s="1">
        <v>77</v>
      </c>
      <c r="J1340" s="1">
        <v>104</v>
      </c>
      <c r="K1340" s="1">
        <v>91</v>
      </c>
      <c r="L1340" s="1">
        <v>31</v>
      </c>
      <c r="M1340" s="1">
        <v>0</v>
      </c>
      <c r="N1340" s="1">
        <v>37</v>
      </c>
      <c r="O1340" s="1">
        <v>13</v>
      </c>
      <c r="P1340" s="1">
        <v>12</v>
      </c>
      <c r="Q1340" s="17">
        <v>2</v>
      </c>
    </row>
    <row r="1341" spans="2:17" x14ac:dyDescent="0.2">
      <c r="D1341" s="102"/>
      <c r="E1341" s="5" t="s">
        <v>30</v>
      </c>
      <c r="F1341" s="6"/>
      <c r="G1341" s="7">
        <v>54</v>
      </c>
      <c r="H1341" s="10">
        <v>13</v>
      </c>
      <c r="I1341" s="1">
        <v>15</v>
      </c>
      <c r="J1341" s="1">
        <v>26</v>
      </c>
      <c r="K1341" s="1">
        <v>16</v>
      </c>
      <c r="L1341" s="1">
        <v>11</v>
      </c>
      <c r="M1341" s="1">
        <v>2</v>
      </c>
      <c r="N1341" s="1">
        <v>16</v>
      </c>
      <c r="O1341" s="1">
        <v>1</v>
      </c>
      <c r="P1341" s="1">
        <v>2</v>
      </c>
      <c r="Q1341" s="17">
        <v>2</v>
      </c>
    </row>
    <row r="1342" spans="2:17" x14ac:dyDescent="0.2">
      <c r="D1342" s="102"/>
      <c r="E1342" s="5" t="s">
        <v>31</v>
      </c>
      <c r="F1342" s="6"/>
      <c r="G1342" s="7">
        <v>35</v>
      </c>
      <c r="H1342" s="10">
        <v>12</v>
      </c>
      <c r="I1342" s="1">
        <v>14</v>
      </c>
      <c r="J1342" s="1">
        <v>16</v>
      </c>
      <c r="K1342" s="1">
        <v>9</v>
      </c>
      <c r="L1342" s="1">
        <v>7</v>
      </c>
      <c r="M1342" s="1">
        <v>0</v>
      </c>
      <c r="N1342" s="1">
        <v>6</v>
      </c>
      <c r="O1342" s="1">
        <v>3</v>
      </c>
      <c r="P1342" s="1">
        <v>2</v>
      </c>
      <c r="Q1342" s="17">
        <v>0</v>
      </c>
    </row>
    <row r="1343" spans="2:17" x14ac:dyDescent="0.2">
      <c r="D1343" s="102"/>
      <c r="E1343" s="5" t="s">
        <v>32</v>
      </c>
      <c r="F1343" s="6"/>
      <c r="G1343" s="7">
        <v>187</v>
      </c>
      <c r="H1343" s="10">
        <v>57</v>
      </c>
      <c r="I1343" s="1">
        <v>59</v>
      </c>
      <c r="J1343" s="1">
        <v>99</v>
      </c>
      <c r="K1343" s="1">
        <v>68</v>
      </c>
      <c r="L1343" s="1">
        <v>33</v>
      </c>
      <c r="M1343" s="1">
        <v>2</v>
      </c>
      <c r="N1343" s="1">
        <v>39</v>
      </c>
      <c r="O1343" s="1">
        <v>6</v>
      </c>
      <c r="P1343" s="1">
        <v>12</v>
      </c>
      <c r="Q1343" s="17">
        <v>0</v>
      </c>
    </row>
    <row r="1344" spans="2:17" x14ac:dyDescent="0.2">
      <c r="D1344" s="102"/>
      <c r="E1344" s="5" t="s">
        <v>33</v>
      </c>
      <c r="F1344" s="6"/>
      <c r="G1344" s="7">
        <v>145</v>
      </c>
      <c r="H1344" s="10">
        <v>54</v>
      </c>
      <c r="I1344" s="1">
        <v>44</v>
      </c>
      <c r="J1344" s="1">
        <v>72</v>
      </c>
      <c r="K1344" s="1">
        <v>57</v>
      </c>
      <c r="L1344" s="1">
        <v>24</v>
      </c>
      <c r="M1344" s="1">
        <v>3</v>
      </c>
      <c r="N1344" s="1">
        <v>23</v>
      </c>
      <c r="O1344" s="1">
        <v>4</v>
      </c>
      <c r="P1344" s="1">
        <v>5</v>
      </c>
      <c r="Q1344" s="17">
        <v>3</v>
      </c>
    </row>
    <row r="1345" spans="2:20" x14ac:dyDescent="0.2">
      <c r="D1345" s="102"/>
      <c r="E1345" s="5" t="s">
        <v>34</v>
      </c>
      <c r="F1345" s="6"/>
      <c r="G1345" s="7">
        <v>103</v>
      </c>
      <c r="H1345" s="10">
        <v>29</v>
      </c>
      <c r="I1345" s="1">
        <v>31</v>
      </c>
      <c r="J1345" s="1">
        <v>52</v>
      </c>
      <c r="K1345" s="1">
        <v>37</v>
      </c>
      <c r="L1345" s="1">
        <v>12</v>
      </c>
      <c r="M1345" s="1">
        <v>0</v>
      </c>
      <c r="N1345" s="1">
        <v>23</v>
      </c>
      <c r="O1345" s="1">
        <v>7</v>
      </c>
      <c r="P1345" s="1">
        <v>9</v>
      </c>
      <c r="Q1345" s="17">
        <v>1</v>
      </c>
    </row>
    <row r="1346" spans="2:20" x14ac:dyDescent="0.2">
      <c r="D1346" s="102"/>
      <c r="E1346" s="5" t="s">
        <v>35</v>
      </c>
      <c r="F1346" s="6"/>
      <c r="G1346" s="7">
        <v>80</v>
      </c>
      <c r="H1346" s="10">
        <v>29</v>
      </c>
      <c r="I1346" s="1">
        <v>21</v>
      </c>
      <c r="J1346" s="1">
        <v>35</v>
      </c>
      <c r="K1346" s="1">
        <v>25</v>
      </c>
      <c r="L1346" s="1">
        <v>10</v>
      </c>
      <c r="M1346" s="1">
        <v>0</v>
      </c>
      <c r="N1346" s="1">
        <v>8</v>
      </c>
      <c r="O1346" s="1">
        <v>2</v>
      </c>
      <c r="P1346" s="1">
        <v>9</v>
      </c>
      <c r="Q1346" s="17">
        <v>1</v>
      </c>
    </row>
    <row r="1347" spans="2:20" x14ac:dyDescent="0.2">
      <c r="D1347" s="102"/>
      <c r="E1347" s="5" t="s">
        <v>36</v>
      </c>
      <c r="F1347" s="6"/>
      <c r="G1347" s="7">
        <v>41</v>
      </c>
      <c r="H1347" s="10">
        <v>16</v>
      </c>
      <c r="I1347" s="1">
        <v>10</v>
      </c>
      <c r="J1347" s="1">
        <v>23</v>
      </c>
      <c r="K1347" s="1">
        <v>12</v>
      </c>
      <c r="L1347" s="1">
        <v>4</v>
      </c>
      <c r="M1347" s="1">
        <v>0</v>
      </c>
      <c r="N1347" s="1">
        <v>6</v>
      </c>
      <c r="O1347" s="1">
        <v>1</v>
      </c>
      <c r="P1347" s="1">
        <v>2</v>
      </c>
      <c r="Q1347" s="17">
        <v>0</v>
      </c>
    </row>
    <row r="1348" spans="2:20" x14ac:dyDescent="0.2">
      <c r="D1348" s="102"/>
      <c r="E1348" s="5" t="s">
        <v>37</v>
      </c>
      <c r="F1348" s="6"/>
      <c r="G1348" s="7">
        <v>96</v>
      </c>
      <c r="H1348" s="10">
        <v>34</v>
      </c>
      <c r="I1348" s="1">
        <v>38</v>
      </c>
      <c r="J1348" s="1">
        <v>49</v>
      </c>
      <c r="K1348" s="1">
        <v>33</v>
      </c>
      <c r="L1348" s="1">
        <v>14</v>
      </c>
      <c r="M1348" s="1">
        <v>0</v>
      </c>
      <c r="N1348" s="1">
        <v>20</v>
      </c>
      <c r="O1348" s="1">
        <v>4</v>
      </c>
      <c r="P1348" s="1">
        <v>5</v>
      </c>
      <c r="Q1348" s="17">
        <v>0</v>
      </c>
    </row>
    <row r="1349" spans="2:20" x14ac:dyDescent="0.2">
      <c r="D1349" s="102"/>
      <c r="E1349" s="5" t="s">
        <v>38</v>
      </c>
      <c r="F1349" s="6"/>
      <c r="G1349" s="7">
        <v>5</v>
      </c>
      <c r="H1349" s="10">
        <v>2</v>
      </c>
      <c r="I1349" s="1">
        <v>2</v>
      </c>
      <c r="J1349" s="1">
        <v>1</v>
      </c>
      <c r="K1349" s="1">
        <v>2</v>
      </c>
      <c r="L1349" s="1">
        <v>1</v>
      </c>
      <c r="M1349" s="1">
        <v>0</v>
      </c>
      <c r="N1349" s="1">
        <v>0</v>
      </c>
      <c r="O1349" s="1">
        <v>1</v>
      </c>
      <c r="P1349" s="1">
        <v>0</v>
      </c>
      <c r="Q1349" s="17">
        <v>0</v>
      </c>
    </row>
    <row r="1350" spans="2:20" x14ac:dyDescent="0.2">
      <c r="D1350" s="101" t="s">
        <v>39</v>
      </c>
      <c r="E1350" s="26" t="s">
        <v>40</v>
      </c>
      <c r="F1350" s="25"/>
      <c r="G1350" s="28">
        <v>460</v>
      </c>
      <c r="H1350" s="30">
        <v>128</v>
      </c>
      <c r="I1350" s="3">
        <v>156</v>
      </c>
      <c r="J1350" s="3">
        <v>238</v>
      </c>
      <c r="K1350" s="3">
        <v>181</v>
      </c>
      <c r="L1350" s="3">
        <v>61</v>
      </c>
      <c r="M1350" s="3">
        <v>1</v>
      </c>
      <c r="N1350" s="3">
        <v>81</v>
      </c>
      <c r="O1350" s="3">
        <v>26</v>
      </c>
      <c r="P1350" s="3">
        <v>33</v>
      </c>
      <c r="Q1350" s="32">
        <v>5</v>
      </c>
    </row>
    <row r="1351" spans="2:20" x14ac:dyDescent="0.2">
      <c r="D1351" s="102"/>
      <c r="E1351" s="5" t="s">
        <v>41</v>
      </c>
      <c r="F1351" s="6"/>
      <c r="G1351" s="7">
        <v>434</v>
      </c>
      <c r="H1351" s="10">
        <v>153</v>
      </c>
      <c r="I1351" s="1">
        <v>142</v>
      </c>
      <c r="J1351" s="1">
        <v>213</v>
      </c>
      <c r="K1351" s="1">
        <v>152</v>
      </c>
      <c r="L1351" s="1">
        <v>66</v>
      </c>
      <c r="M1351" s="1">
        <v>4</v>
      </c>
      <c r="N1351" s="1">
        <v>98</v>
      </c>
      <c r="O1351" s="1">
        <v>27</v>
      </c>
      <c r="P1351" s="1">
        <v>25</v>
      </c>
      <c r="Q1351" s="17">
        <v>3</v>
      </c>
    </row>
    <row r="1352" spans="2:20" x14ac:dyDescent="0.2">
      <c r="D1352" s="102"/>
      <c r="E1352" s="5" t="s">
        <v>42</v>
      </c>
      <c r="F1352" s="6"/>
      <c r="G1352" s="7">
        <v>328</v>
      </c>
      <c r="H1352" s="10">
        <v>93</v>
      </c>
      <c r="I1352" s="1">
        <v>115</v>
      </c>
      <c r="J1352" s="1">
        <v>153</v>
      </c>
      <c r="K1352" s="1">
        <v>121</v>
      </c>
      <c r="L1352" s="1">
        <v>62</v>
      </c>
      <c r="M1352" s="1">
        <v>2</v>
      </c>
      <c r="N1352" s="1">
        <v>60</v>
      </c>
      <c r="O1352" s="1">
        <v>8</v>
      </c>
      <c r="P1352" s="1">
        <v>22</v>
      </c>
      <c r="Q1352" s="17">
        <v>4</v>
      </c>
    </row>
    <row r="1353" spans="2:20" x14ac:dyDescent="0.2">
      <c r="D1353" s="102"/>
      <c r="E1353" s="5" t="s">
        <v>43</v>
      </c>
      <c r="F1353" s="6"/>
      <c r="G1353" s="7">
        <v>71</v>
      </c>
      <c r="H1353" s="10">
        <v>22</v>
      </c>
      <c r="I1353" s="1">
        <v>18</v>
      </c>
      <c r="J1353" s="1">
        <v>29</v>
      </c>
      <c r="K1353" s="1">
        <v>20</v>
      </c>
      <c r="L1353" s="1">
        <v>9</v>
      </c>
      <c r="M1353" s="1">
        <v>1</v>
      </c>
      <c r="N1353" s="1">
        <v>12</v>
      </c>
      <c r="O1353" s="1">
        <v>2</v>
      </c>
      <c r="P1353" s="1">
        <v>4</v>
      </c>
      <c r="Q1353" s="17">
        <v>1</v>
      </c>
    </row>
    <row r="1354" spans="2:20" x14ac:dyDescent="0.2">
      <c r="D1354" s="103"/>
      <c r="E1354" s="50" t="s">
        <v>44</v>
      </c>
      <c r="F1354" s="53"/>
      <c r="G1354" s="49">
        <v>97</v>
      </c>
      <c r="H1354" s="62">
        <v>30</v>
      </c>
      <c r="I1354" s="22">
        <v>30</v>
      </c>
      <c r="J1354" s="22">
        <v>38</v>
      </c>
      <c r="K1354" s="22">
        <v>35</v>
      </c>
      <c r="L1354" s="22">
        <v>9</v>
      </c>
      <c r="M1354" s="22">
        <v>1</v>
      </c>
      <c r="N1354" s="22">
        <v>24</v>
      </c>
      <c r="O1354" s="22">
        <v>4</v>
      </c>
      <c r="P1354" s="22">
        <v>2</v>
      </c>
      <c r="Q1354" s="68">
        <v>0</v>
      </c>
    </row>
    <row r="1356" spans="2:20" x14ac:dyDescent="0.2">
      <c r="B1356" s="34" t="str">
        <f xml:space="preserve"> HYPERLINK("#'目次'!B59", "[53]")</f>
        <v>[53]</v>
      </c>
      <c r="C1356" s="27" t="s">
        <v>511</v>
      </c>
    </row>
    <row r="1357" spans="2:20" x14ac:dyDescent="0.2">
      <c r="C1357" s="84" t="s">
        <v>484</v>
      </c>
    </row>
    <row r="1359" spans="2:20" x14ac:dyDescent="0.2">
      <c r="C1359" s="27" t="s">
        <v>13</v>
      </c>
    </row>
    <row r="1360" spans="2:20" ht="36" x14ac:dyDescent="0.2">
      <c r="D1360" s="97"/>
      <c r="E1360" s="98"/>
      <c r="F1360" s="98"/>
      <c r="G1360" s="38" t="s">
        <v>14</v>
      </c>
      <c r="H1360" s="36" t="s">
        <v>512</v>
      </c>
      <c r="I1360" s="4" t="s">
        <v>513</v>
      </c>
      <c r="J1360" s="4" t="s">
        <v>514</v>
      </c>
      <c r="K1360" s="4" t="s">
        <v>515</v>
      </c>
      <c r="L1360" s="4" t="s">
        <v>516</v>
      </c>
      <c r="M1360" s="4" t="s">
        <v>517</v>
      </c>
      <c r="N1360" s="4" t="s">
        <v>518</v>
      </c>
      <c r="O1360" s="4" t="s">
        <v>519</v>
      </c>
      <c r="P1360" s="4" t="s">
        <v>520</v>
      </c>
      <c r="Q1360" s="4" t="s">
        <v>521</v>
      </c>
      <c r="R1360" s="4" t="s">
        <v>22</v>
      </c>
      <c r="S1360" s="4" t="s">
        <v>522</v>
      </c>
      <c r="T1360" s="35" t="s">
        <v>24</v>
      </c>
    </row>
    <row r="1361" spans="4:20" x14ac:dyDescent="0.2">
      <c r="D1361" s="99"/>
      <c r="E1361" s="100"/>
      <c r="F1361" s="100"/>
      <c r="G1361" s="40"/>
      <c r="H1361" s="42"/>
      <c r="I1361" s="8"/>
      <c r="J1361" s="8"/>
      <c r="K1361" s="8"/>
      <c r="L1361" s="8"/>
      <c r="M1361" s="8"/>
      <c r="N1361" s="8"/>
      <c r="O1361" s="8"/>
      <c r="P1361" s="8"/>
      <c r="Q1361" s="8"/>
      <c r="R1361" s="8"/>
      <c r="S1361" s="8"/>
      <c r="T1361" s="39"/>
    </row>
    <row r="1362" spans="4:20" x14ac:dyDescent="0.2">
      <c r="D1362" s="48"/>
      <c r="E1362" s="47" t="s">
        <v>14</v>
      </c>
      <c r="F1362" s="51"/>
      <c r="G1362" s="37">
        <v>1390</v>
      </c>
      <c r="H1362" s="16">
        <v>492</v>
      </c>
      <c r="I1362" s="16">
        <v>142</v>
      </c>
      <c r="J1362" s="16">
        <v>68</v>
      </c>
      <c r="K1362" s="16">
        <v>34</v>
      </c>
      <c r="L1362" s="16">
        <v>346</v>
      </c>
      <c r="M1362" s="16">
        <v>90</v>
      </c>
      <c r="N1362" s="16">
        <v>277</v>
      </c>
      <c r="O1362" s="16">
        <v>393</v>
      </c>
      <c r="P1362" s="16">
        <v>28</v>
      </c>
      <c r="Q1362" s="16">
        <v>58</v>
      </c>
      <c r="R1362" s="16">
        <v>31</v>
      </c>
      <c r="S1362" s="16">
        <v>361</v>
      </c>
      <c r="T1362" s="57">
        <v>11</v>
      </c>
    </row>
    <row r="1363" spans="4:20" x14ac:dyDescent="0.2">
      <c r="D1363" s="101" t="s">
        <v>25</v>
      </c>
      <c r="E1363" s="26" t="s">
        <v>26</v>
      </c>
      <c r="F1363" s="25"/>
      <c r="G1363" s="28">
        <v>27</v>
      </c>
      <c r="H1363" s="30">
        <v>12</v>
      </c>
      <c r="I1363" s="3">
        <v>2</v>
      </c>
      <c r="J1363" s="3">
        <v>1</v>
      </c>
      <c r="K1363" s="3">
        <v>0</v>
      </c>
      <c r="L1363" s="3">
        <v>4</v>
      </c>
      <c r="M1363" s="3">
        <v>0</v>
      </c>
      <c r="N1363" s="3">
        <v>0</v>
      </c>
      <c r="O1363" s="3">
        <v>6</v>
      </c>
      <c r="P1363" s="3">
        <v>1</v>
      </c>
      <c r="Q1363" s="3">
        <v>0</v>
      </c>
      <c r="R1363" s="3">
        <v>0</v>
      </c>
      <c r="S1363" s="3">
        <v>10</v>
      </c>
      <c r="T1363" s="32">
        <v>0</v>
      </c>
    </row>
    <row r="1364" spans="4:20" x14ac:dyDescent="0.2">
      <c r="D1364" s="102"/>
      <c r="E1364" s="5" t="s">
        <v>27</v>
      </c>
      <c r="F1364" s="6"/>
      <c r="G1364" s="7">
        <v>65</v>
      </c>
      <c r="H1364" s="10">
        <v>20</v>
      </c>
      <c r="I1364" s="1">
        <v>6</v>
      </c>
      <c r="J1364" s="1">
        <v>2</v>
      </c>
      <c r="K1364" s="1">
        <v>1</v>
      </c>
      <c r="L1364" s="1">
        <v>13</v>
      </c>
      <c r="M1364" s="1">
        <v>4</v>
      </c>
      <c r="N1364" s="1">
        <v>12</v>
      </c>
      <c r="O1364" s="1">
        <v>22</v>
      </c>
      <c r="P1364" s="1">
        <v>0</v>
      </c>
      <c r="Q1364" s="1">
        <v>2</v>
      </c>
      <c r="R1364" s="1">
        <v>2</v>
      </c>
      <c r="S1364" s="1">
        <v>18</v>
      </c>
      <c r="T1364" s="17">
        <v>2</v>
      </c>
    </row>
    <row r="1365" spans="4:20" x14ac:dyDescent="0.2">
      <c r="D1365" s="102"/>
      <c r="E1365" s="5" t="s">
        <v>28</v>
      </c>
      <c r="F1365" s="6"/>
      <c r="G1365" s="7">
        <v>344</v>
      </c>
      <c r="H1365" s="10">
        <v>111</v>
      </c>
      <c r="I1365" s="1">
        <v>35</v>
      </c>
      <c r="J1365" s="1">
        <v>17</v>
      </c>
      <c r="K1365" s="1">
        <v>5</v>
      </c>
      <c r="L1365" s="1">
        <v>70</v>
      </c>
      <c r="M1365" s="1">
        <v>21</v>
      </c>
      <c r="N1365" s="1">
        <v>69</v>
      </c>
      <c r="O1365" s="1">
        <v>93</v>
      </c>
      <c r="P1365" s="1">
        <v>8</v>
      </c>
      <c r="Q1365" s="1">
        <v>19</v>
      </c>
      <c r="R1365" s="1">
        <v>6</v>
      </c>
      <c r="S1365" s="1">
        <v>91</v>
      </c>
      <c r="T1365" s="17">
        <v>4</v>
      </c>
    </row>
    <row r="1366" spans="4:20" x14ac:dyDescent="0.2">
      <c r="D1366" s="102"/>
      <c r="E1366" s="5" t="s">
        <v>29</v>
      </c>
      <c r="F1366" s="6"/>
      <c r="G1366" s="7">
        <v>208</v>
      </c>
      <c r="H1366" s="10">
        <v>75</v>
      </c>
      <c r="I1366" s="1">
        <v>19</v>
      </c>
      <c r="J1366" s="1">
        <v>10</v>
      </c>
      <c r="K1366" s="1">
        <v>4</v>
      </c>
      <c r="L1366" s="1">
        <v>52</v>
      </c>
      <c r="M1366" s="1">
        <v>22</v>
      </c>
      <c r="N1366" s="1">
        <v>45</v>
      </c>
      <c r="O1366" s="1">
        <v>62</v>
      </c>
      <c r="P1366" s="1">
        <v>4</v>
      </c>
      <c r="Q1366" s="1">
        <v>9</v>
      </c>
      <c r="R1366" s="1">
        <v>8</v>
      </c>
      <c r="S1366" s="1">
        <v>53</v>
      </c>
      <c r="T1366" s="17">
        <v>0</v>
      </c>
    </row>
    <row r="1367" spans="4:20" x14ac:dyDescent="0.2">
      <c r="D1367" s="102"/>
      <c r="E1367" s="5" t="s">
        <v>30</v>
      </c>
      <c r="F1367" s="6"/>
      <c r="G1367" s="7">
        <v>54</v>
      </c>
      <c r="H1367" s="10">
        <v>19</v>
      </c>
      <c r="I1367" s="1">
        <v>2</v>
      </c>
      <c r="J1367" s="1">
        <v>1</v>
      </c>
      <c r="K1367" s="1">
        <v>2</v>
      </c>
      <c r="L1367" s="1">
        <v>18</v>
      </c>
      <c r="M1367" s="1">
        <v>4</v>
      </c>
      <c r="N1367" s="1">
        <v>12</v>
      </c>
      <c r="O1367" s="1">
        <v>11</v>
      </c>
      <c r="P1367" s="1">
        <v>1</v>
      </c>
      <c r="Q1367" s="1">
        <v>1</v>
      </c>
      <c r="R1367" s="1">
        <v>1</v>
      </c>
      <c r="S1367" s="1">
        <v>14</v>
      </c>
      <c r="T1367" s="17">
        <v>2</v>
      </c>
    </row>
    <row r="1368" spans="4:20" x14ac:dyDescent="0.2">
      <c r="D1368" s="102"/>
      <c r="E1368" s="5" t="s">
        <v>31</v>
      </c>
      <c r="F1368" s="6"/>
      <c r="G1368" s="7">
        <v>35</v>
      </c>
      <c r="H1368" s="10">
        <v>11</v>
      </c>
      <c r="I1368" s="1">
        <v>2</v>
      </c>
      <c r="J1368" s="1">
        <v>3</v>
      </c>
      <c r="K1368" s="1">
        <v>0</v>
      </c>
      <c r="L1368" s="1">
        <v>11</v>
      </c>
      <c r="M1368" s="1">
        <v>2</v>
      </c>
      <c r="N1368" s="1">
        <v>7</v>
      </c>
      <c r="O1368" s="1">
        <v>10</v>
      </c>
      <c r="P1368" s="1">
        <v>0</v>
      </c>
      <c r="Q1368" s="1">
        <v>2</v>
      </c>
      <c r="R1368" s="1">
        <v>0</v>
      </c>
      <c r="S1368" s="1">
        <v>8</v>
      </c>
      <c r="T1368" s="17">
        <v>0</v>
      </c>
    </row>
    <row r="1369" spans="4:20" x14ac:dyDescent="0.2">
      <c r="D1369" s="102"/>
      <c r="E1369" s="5" t="s">
        <v>32</v>
      </c>
      <c r="F1369" s="6"/>
      <c r="G1369" s="7">
        <v>187</v>
      </c>
      <c r="H1369" s="10">
        <v>57</v>
      </c>
      <c r="I1369" s="1">
        <v>22</v>
      </c>
      <c r="J1369" s="1">
        <v>5</v>
      </c>
      <c r="K1369" s="1">
        <v>7</v>
      </c>
      <c r="L1369" s="1">
        <v>47</v>
      </c>
      <c r="M1369" s="1">
        <v>10</v>
      </c>
      <c r="N1369" s="1">
        <v>36</v>
      </c>
      <c r="O1369" s="1">
        <v>50</v>
      </c>
      <c r="P1369" s="1">
        <v>2</v>
      </c>
      <c r="Q1369" s="1">
        <v>6</v>
      </c>
      <c r="R1369" s="1">
        <v>4</v>
      </c>
      <c r="S1369" s="1">
        <v>54</v>
      </c>
      <c r="T1369" s="17">
        <v>0</v>
      </c>
    </row>
    <row r="1370" spans="4:20" x14ac:dyDescent="0.2">
      <c r="D1370" s="102"/>
      <c r="E1370" s="5" t="s">
        <v>33</v>
      </c>
      <c r="F1370" s="6"/>
      <c r="G1370" s="7">
        <v>145</v>
      </c>
      <c r="H1370" s="10">
        <v>70</v>
      </c>
      <c r="I1370" s="1">
        <v>16</v>
      </c>
      <c r="J1370" s="1">
        <v>14</v>
      </c>
      <c r="K1370" s="1">
        <v>4</v>
      </c>
      <c r="L1370" s="1">
        <v>47</v>
      </c>
      <c r="M1370" s="1">
        <v>10</v>
      </c>
      <c r="N1370" s="1">
        <v>40</v>
      </c>
      <c r="O1370" s="1">
        <v>44</v>
      </c>
      <c r="P1370" s="1">
        <v>4</v>
      </c>
      <c r="Q1370" s="1">
        <v>4</v>
      </c>
      <c r="R1370" s="1">
        <v>1</v>
      </c>
      <c r="S1370" s="1">
        <v>24</v>
      </c>
      <c r="T1370" s="17">
        <v>1</v>
      </c>
    </row>
    <row r="1371" spans="4:20" x14ac:dyDescent="0.2">
      <c r="D1371" s="102"/>
      <c r="E1371" s="5" t="s">
        <v>34</v>
      </c>
      <c r="F1371" s="6"/>
      <c r="G1371" s="7">
        <v>103</v>
      </c>
      <c r="H1371" s="10">
        <v>42</v>
      </c>
      <c r="I1371" s="1">
        <v>13</v>
      </c>
      <c r="J1371" s="1">
        <v>8</v>
      </c>
      <c r="K1371" s="1">
        <v>5</v>
      </c>
      <c r="L1371" s="1">
        <v>31</v>
      </c>
      <c r="M1371" s="1">
        <v>8</v>
      </c>
      <c r="N1371" s="1">
        <v>19</v>
      </c>
      <c r="O1371" s="1">
        <v>36</v>
      </c>
      <c r="P1371" s="1">
        <v>3</v>
      </c>
      <c r="Q1371" s="1">
        <v>4</v>
      </c>
      <c r="R1371" s="1">
        <v>4</v>
      </c>
      <c r="S1371" s="1">
        <v>26</v>
      </c>
      <c r="T1371" s="17">
        <v>1</v>
      </c>
    </row>
    <row r="1372" spans="4:20" x14ac:dyDescent="0.2">
      <c r="D1372" s="102"/>
      <c r="E1372" s="5" t="s">
        <v>35</v>
      </c>
      <c r="F1372" s="6"/>
      <c r="G1372" s="7">
        <v>80</v>
      </c>
      <c r="H1372" s="10">
        <v>27</v>
      </c>
      <c r="I1372" s="1">
        <v>9</v>
      </c>
      <c r="J1372" s="1">
        <v>3</v>
      </c>
      <c r="K1372" s="1">
        <v>3</v>
      </c>
      <c r="L1372" s="1">
        <v>18</v>
      </c>
      <c r="M1372" s="1">
        <v>0</v>
      </c>
      <c r="N1372" s="1">
        <v>10</v>
      </c>
      <c r="O1372" s="1">
        <v>23</v>
      </c>
      <c r="P1372" s="1">
        <v>0</v>
      </c>
      <c r="Q1372" s="1">
        <v>4</v>
      </c>
      <c r="R1372" s="1">
        <v>2</v>
      </c>
      <c r="S1372" s="1">
        <v>23</v>
      </c>
      <c r="T1372" s="17">
        <v>1</v>
      </c>
    </row>
    <row r="1373" spans="4:20" x14ac:dyDescent="0.2">
      <c r="D1373" s="102"/>
      <c r="E1373" s="5" t="s">
        <v>36</v>
      </c>
      <c r="F1373" s="6"/>
      <c r="G1373" s="7">
        <v>41</v>
      </c>
      <c r="H1373" s="10">
        <v>14</v>
      </c>
      <c r="I1373" s="1">
        <v>3</v>
      </c>
      <c r="J1373" s="1">
        <v>2</v>
      </c>
      <c r="K1373" s="1">
        <v>0</v>
      </c>
      <c r="L1373" s="1">
        <v>8</v>
      </c>
      <c r="M1373" s="1">
        <v>5</v>
      </c>
      <c r="N1373" s="1">
        <v>7</v>
      </c>
      <c r="O1373" s="1">
        <v>10</v>
      </c>
      <c r="P1373" s="1">
        <v>2</v>
      </c>
      <c r="Q1373" s="1">
        <v>1</v>
      </c>
      <c r="R1373" s="1">
        <v>1</v>
      </c>
      <c r="S1373" s="1">
        <v>12</v>
      </c>
      <c r="T1373" s="17">
        <v>0</v>
      </c>
    </row>
    <row r="1374" spans="4:20" x14ac:dyDescent="0.2">
      <c r="D1374" s="102"/>
      <c r="E1374" s="5" t="s">
        <v>37</v>
      </c>
      <c r="F1374" s="6"/>
      <c r="G1374" s="7">
        <v>96</v>
      </c>
      <c r="H1374" s="10">
        <v>33</v>
      </c>
      <c r="I1374" s="1">
        <v>13</v>
      </c>
      <c r="J1374" s="1">
        <v>2</v>
      </c>
      <c r="K1374" s="1">
        <v>3</v>
      </c>
      <c r="L1374" s="1">
        <v>26</v>
      </c>
      <c r="M1374" s="1">
        <v>4</v>
      </c>
      <c r="N1374" s="1">
        <v>18</v>
      </c>
      <c r="O1374" s="1">
        <v>25</v>
      </c>
      <c r="P1374" s="1">
        <v>3</v>
      </c>
      <c r="Q1374" s="1">
        <v>5</v>
      </c>
      <c r="R1374" s="1">
        <v>2</v>
      </c>
      <c r="S1374" s="1">
        <v>27</v>
      </c>
      <c r="T1374" s="17">
        <v>0</v>
      </c>
    </row>
    <row r="1375" spans="4:20" x14ac:dyDescent="0.2">
      <c r="D1375" s="102"/>
      <c r="E1375" s="5" t="s">
        <v>38</v>
      </c>
      <c r="F1375" s="6"/>
      <c r="G1375" s="7">
        <v>5</v>
      </c>
      <c r="H1375" s="10">
        <v>1</v>
      </c>
      <c r="I1375" s="1">
        <v>0</v>
      </c>
      <c r="J1375" s="1">
        <v>0</v>
      </c>
      <c r="K1375" s="1">
        <v>0</v>
      </c>
      <c r="L1375" s="1">
        <v>1</v>
      </c>
      <c r="M1375" s="1">
        <v>0</v>
      </c>
      <c r="N1375" s="1">
        <v>2</v>
      </c>
      <c r="O1375" s="1">
        <v>1</v>
      </c>
      <c r="P1375" s="1">
        <v>0</v>
      </c>
      <c r="Q1375" s="1">
        <v>1</v>
      </c>
      <c r="R1375" s="1">
        <v>0</v>
      </c>
      <c r="S1375" s="1">
        <v>1</v>
      </c>
      <c r="T1375" s="17">
        <v>0</v>
      </c>
    </row>
    <row r="1376" spans="4:20" x14ac:dyDescent="0.2">
      <c r="D1376" s="101" t="s">
        <v>39</v>
      </c>
      <c r="E1376" s="26" t="s">
        <v>40</v>
      </c>
      <c r="F1376" s="25"/>
      <c r="G1376" s="28">
        <v>460</v>
      </c>
      <c r="H1376" s="30">
        <v>155</v>
      </c>
      <c r="I1376" s="3">
        <v>50</v>
      </c>
      <c r="J1376" s="3">
        <v>26</v>
      </c>
      <c r="K1376" s="3">
        <v>14</v>
      </c>
      <c r="L1376" s="3">
        <v>123</v>
      </c>
      <c r="M1376" s="3">
        <v>35</v>
      </c>
      <c r="N1376" s="3">
        <v>91</v>
      </c>
      <c r="O1376" s="3">
        <v>129</v>
      </c>
      <c r="P1376" s="3">
        <v>10</v>
      </c>
      <c r="Q1376" s="3">
        <v>19</v>
      </c>
      <c r="R1376" s="3">
        <v>15</v>
      </c>
      <c r="S1376" s="3">
        <v>117</v>
      </c>
      <c r="T1376" s="32">
        <v>2</v>
      </c>
    </row>
    <row r="1377" spans="2:20" x14ac:dyDescent="0.2">
      <c r="D1377" s="102"/>
      <c r="E1377" s="5" t="s">
        <v>41</v>
      </c>
      <c r="F1377" s="6"/>
      <c r="G1377" s="7">
        <v>434</v>
      </c>
      <c r="H1377" s="10">
        <v>176</v>
      </c>
      <c r="I1377" s="1">
        <v>44</v>
      </c>
      <c r="J1377" s="1">
        <v>15</v>
      </c>
      <c r="K1377" s="1">
        <v>12</v>
      </c>
      <c r="L1377" s="1">
        <v>108</v>
      </c>
      <c r="M1377" s="1">
        <v>29</v>
      </c>
      <c r="N1377" s="1">
        <v>92</v>
      </c>
      <c r="O1377" s="1">
        <v>134</v>
      </c>
      <c r="P1377" s="1">
        <v>8</v>
      </c>
      <c r="Q1377" s="1">
        <v>20</v>
      </c>
      <c r="R1377" s="1">
        <v>10</v>
      </c>
      <c r="S1377" s="1">
        <v>101</v>
      </c>
      <c r="T1377" s="17">
        <v>5</v>
      </c>
    </row>
    <row r="1378" spans="2:20" x14ac:dyDescent="0.2">
      <c r="D1378" s="102"/>
      <c r="E1378" s="5" t="s">
        <v>42</v>
      </c>
      <c r="F1378" s="6"/>
      <c r="G1378" s="7">
        <v>328</v>
      </c>
      <c r="H1378" s="10">
        <v>102</v>
      </c>
      <c r="I1378" s="1">
        <v>34</v>
      </c>
      <c r="J1378" s="1">
        <v>15</v>
      </c>
      <c r="K1378" s="1">
        <v>7</v>
      </c>
      <c r="L1378" s="1">
        <v>76</v>
      </c>
      <c r="M1378" s="1">
        <v>19</v>
      </c>
      <c r="N1378" s="1">
        <v>62</v>
      </c>
      <c r="O1378" s="1">
        <v>97</v>
      </c>
      <c r="P1378" s="1">
        <v>5</v>
      </c>
      <c r="Q1378" s="1">
        <v>15</v>
      </c>
      <c r="R1378" s="1">
        <v>4</v>
      </c>
      <c r="S1378" s="1">
        <v>93</v>
      </c>
      <c r="T1378" s="17">
        <v>3</v>
      </c>
    </row>
    <row r="1379" spans="2:20" x14ac:dyDescent="0.2">
      <c r="D1379" s="102"/>
      <c r="E1379" s="5" t="s">
        <v>43</v>
      </c>
      <c r="F1379" s="6"/>
      <c r="G1379" s="7">
        <v>71</v>
      </c>
      <c r="H1379" s="10">
        <v>26</v>
      </c>
      <c r="I1379" s="1">
        <v>7</v>
      </c>
      <c r="J1379" s="1">
        <v>5</v>
      </c>
      <c r="K1379" s="1">
        <v>1</v>
      </c>
      <c r="L1379" s="1">
        <v>16</v>
      </c>
      <c r="M1379" s="1">
        <v>4</v>
      </c>
      <c r="N1379" s="1">
        <v>9</v>
      </c>
      <c r="O1379" s="1">
        <v>12</v>
      </c>
      <c r="P1379" s="1">
        <v>1</v>
      </c>
      <c r="Q1379" s="1">
        <v>1</v>
      </c>
      <c r="R1379" s="1">
        <v>1</v>
      </c>
      <c r="S1379" s="1">
        <v>21</v>
      </c>
      <c r="T1379" s="17">
        <v>1</v>
      </c>
    </row>
    <row r="1380" spans="2:20" x14ac:dyDescent="0.2">
      <c r="D1380" s="103"/>
      <c r="E1380" s="50" t="s">
        <v>44</v>
      </c>
      <c r="F1380" s="53"/>
      <c r="G1380" s="49">
        <v>97</v>
      </c>
      <c r="H1380" s="62">
        <v>33</v>
      </c>
      <c r="I1380" s="22">
        <v>7</v>
      </c>
      <c r="J1380" s="22">
        <v>7</v>
      </c>
      <c r="K1380" s="22">
        <v>0</v>
      </c>
      <c r="L1380" s="22">
        <v>23</v>
      </c>
      <c r="M1380" s="22">
        <v>3</v>
      </c>
      <c r="N1380" s="22">
        <v>23</v>
      </c>
      <c r="O1380" s="22">
        <v>21</v>
      </c>
      <c r="P1380" s="22">
        <v>4</v>
      </c>
      <c r="Q1380" s="22">
        <v>3</v>
      </c>
      <c r="R1380" s="22">
        <v>1</v>
      </c>
      <c r="S1380" s="22">
        <v>29</v>
      </c>
      <c r="T1380" s="68">
        <v>0</v>
      </c>
    </row>
    <row r="1382" spans="2:20" x14ac:dyDescent="0.2">
      <c r="B1382" s="34" t="str">
        <f xml:space="preserve"> HYPERLINK("#'目次'!B60", "[54]")</f>
        <v>[54]</v>
      </c>
      <c r="C1382" s="27" t="s">
        <v>525</v>
      </c>
    </row>
    <row r="1383" spans="2:20" x14ac:dyDescent="0.2">
      <c r="C1383" s="84" t="s">
        <v>484</v>
      </c>
    </row>
    <row r="1385" spans="2:20" x14ac:dyDescent="0.2">
      <c r="C1385" s="27" t="s">
        <v>13</v>
      </c>
    </row>
    <row r="1386" spans="2:20" ht="36" x14ac:dyDescent="0.2">
      <c r="D1386" s="97"/>
      <c r="E1386" s="98"/>
      <c r="F1386" s="98"/>
      <c r="G1386" s="38" t="s">
        <v>14</v>
      </c>
      <c r="H1386" s="36" t="s">
        <v>526</v>
      </c>
      <c r="I1386" s="4" t="s">
        <v>527</v>
      </c>
      <c r="J1386" s="4" t="s">
        <v>161</v>
      </c>
      <c r="K1386" s="35" t="s">
        <v>24</v>
      </c>
    </row>
    <row r="1387" spans="2:20" x14ac:dyDescent="0.2">
      <c r="D1387" s="99"/>
      <c r="E1387" s="100"/>
      <c r="F1387" s="100"/>
      <c r="G1387" s="40"/>
      <c r="H1387" s="42"/>
      <c r="I1387" s="8"/>
      <c r="J1387" s="8"/>
      <c r="K1387" s="39"/>
    </row>
    <row r="1388" spans="2:20" x14ac:dyDescent="0.2">
      <c r="D1388" s="48"/>
      <c r="E1388" s="47" t="s">
        <v>14</v>
      </c>
      <c r="F1388" s="51"/>
      <c r="G1388" s="37">
        <v>1390</v>
      </c>
      <c r="H1388" s="16">
        <v>670</v>
      </c>
      <c r="I1388" s="16">
        <v>162</v>
      </c>
      <c r="J1388" s="16">
        <v>543</v>
      </c>
      <c r="K1388" s="57">
        <v>15</v>
      </c>
    </row>
    <row r="1389" spans="2:20" x14ac:dyDescent="0.2">
      <c r="D1389" s="101" t="s">
        <v>25</v>
      </c>
      <c r="E1389" s="26" t="s">
        <v>26</v>
      </c>
      <c r="F1389" s="25"/>
      <c r="G1389" s="28">
        <v>27</v>
      </c>
      <c r="H1389" s="30">
        <v>14</v>
      </c>
      <c r="I1389" s="3">
        <v>2</v>
      </c>
      <c r="J1389" s="3">
        <v>11</v>
      </c>
      <c r="K1389" s="32">
        <v>0</v>
      </c>
    </row>
    <row r="1390" spans="2:20" x14ac:dyDescent="0.2">
      <c r="D1390" s="102"/>
      <c r="E1390" s="5" t="s">
        <v>27</v>
      </c>
      <c r="F1390" s="6"/>
      <c r="G1390" s="7">
        <v>65</v>
      </c>
      <c r="H1390" s="10">
        <v>27</v>
      </c>
      <c r="I1390" s="1">
        <v>12</v>
      </c>
      <c r="J1390" s="1">
        <v>24</v>
      </c>
      <c r="K1390" s="17">
        <v>2</v>
      </c>
    </row>
    <row r="1391" spans="2:20" x14ac:dyDescent="0.2">
      <c r="D1391" s="102"/>
      <c r="E1391" s="5" t="s">
        <v>28</v>
      </c>
      <c r="F1391" s="6"/>
      <c r="G1391" s="7">
        <v>344</v>
      </c>
      <c r="H1391" s="10">
        <v>174</v>
      </c>
      <c r="I1391" s="1">
        <v>47</v>
      </c>
      <c r="J1391" s="1">
        <v>119</v>
      </c>
      <c r="K1391" s="17">
        <v>4</v>
      </c>
    </row>
    <row r="1392" spans="2:20" x14ac:dyDescent="0.2">
      <c r="D1392" s="102"/>
      <c r="E1392" s="5" t="s">
        <v>29</v>
      </c>
      <c r="F1392" s="6"/>
      <c r="G1392" s="7">
        <v>208</v>
      </c>
      <c r="H1392" s="10">
        <v>100</v>
      </c>
      <c r="I1392" s="1">
        <v>28</v>
      </c>
      <c r="J1392" s="1">
        <v>78</v>
      </c>
      <c r="K1392" s="17">
        <v>2</v>
      </c>
    </row>
    <row r="1393" spans="2:11" x14ac:dyDescent="0.2">
      <c r="D1393" s="102"/>
      <c r="E1393" s="5" t="s">
        <v>30</v>
      </c>
      <c r="F1393" s="6"/>
      <c r="G1393" s="7">
        <v>54</v>
      </c>
      <c r="H1393" s="10">
        <v>26</v>
      </c>
      <c r="I1393" s="1">
        <v>4</v>
      </c>
      <c r="J1393" s="1">
        <v>21</v>
      </c>
      <c r="K1393" s="17">
        <v>3</v>
      </c>
    </row>
    <row r="1394" spans="2:11" x14ac:dyDescent="0.2">
      <c r="D1394" s="102"/>
      <c r="E1394" s="5" t="s">
        <v>31</v>
      </c>
      <c r="F1394" s="6"/>
      <c r="G1394" s="7">
        <v>35</v>
      </c>
      <c r="H1394" s="10">
        <v>18</v>
      </c>
      <c r="I1394" s="1">
        <v>7</v>
      </c>
      <c r="J1394" s="1">
        <v>10</v>
      </c>
      <c r="K1394" s="17">
        <v>0</v>
      </c>
    </row>
    <row r="1395" spans="2:11" x14ac:dyDescent="0.2">
      <c r="D1395" s="102"/>
      <c r="E1395" s="5" t="s">
        <v>32</v>
      </c>
      <c r="F1395" s="6"/>
      <c r="G1395" s="7">
        <v>187</v>
      </c>
      <c r="H1395" s="10">
        <v>97</v>
      </c>
      <c r="I1395" s="1">
        <v>10</v>
      </c>
      <c r="J1395" s="1">
        <v>80</v>
      </c>
      <c r="K1395" s="17">
        <v>0</v>
      </c>
    </row>
    <row r="1396" spans="2:11" x14ac:dyDescent="0.2">
      <c r="D1396" s="102"/>
      <c r="E1396" s="5" t="s">
        <v>33</v>
      </c>
      <c r="F1396" s="6"/>
      <c r="G1396" s="7">
        <v>145</v>
      </c>
      <c r="H1396" s="10">
        <v>61</v>
      </c>
      <c r="I1396" s="1">
        <v>22</v>
      </c>
      <c r="J1396" s="1">
        <v>59</v>
      </c>
      <c r="K1396" s="17">
        <v>3</v>
      </c>
    </row>
    <row r="1397" spans="2:11" x14ac:dyDescent="0.2">
      <c r="D1397" s="102"/>
      <c r="E1397" s="5" t="s">
        <v>34</v>
      </c>
      <c r="F1397" s="6"/>
      <c r="G1397" s="7">
        <v>103</v>
      </c>
      <c r="H1397" s="10">
        <v>50</v>
      </c>
      <c r="I1397" s="1">
        <v>10</v>
      </c>
      <c r="J1397" s="1">
        <v>42</v>
      </c>
      <c r="K1397" s="17">
        <v>1</v>
      </c>
    </row>
    <row r="1398" spans="2:11" x14ac:dyDescent="0.2">
      <c r="D1398" s="102"/>
      <c r="E1398" s="5" t="s">
        <v>35</v>
      </c>
      <c r="F1398" s="6"/>
      <c r="G1398" s="7">
        <v>80</v>
      </c>
      <c r="H1398" s="10">
        <v>36</v>
      </c>
      <c r="I1398" s="1">
        <v>5</v>
      </c>
      <c r="J1398" s="1">
        <v>39</v>
      </c>
      <c r="K1398" s="17">
        <v>0</v>
      </c>
    </row>
    <row r="1399" spans="2:11" x14ac:dyDescent="0.2">
      <c r="D1399" s="102"/>
      <c r="E1399" s="5" t="s">
        <v>36</v>
      </c>
      <c r="F1399" s="6"/>
      <c r="G1399" s="7">
        <v>41</v>
      </c>
      <c r="H1399" s="10">
        <v>24</v>
      </c>
      <c r="I1399" s="1">
        <v>3</v>
      </c>
      <c r="J1399" s="1">
        <v>14</v>
      </c>
      <c r="K1399" s="17">
        <v>0</v>
      </c>
    </row>
    <row r="1400" spans="2:11" x14ac:dyDescent="0.2">
      <c r="D1400" s="102"/>
      <c r="E1400" s="5" t="s">
        <v>37</v>
      </c>
      <c r="F1400" s="6"/>
      <c r="G1400" s="7">
        <v>96</v>
      </c>
      <c r="H1400" s="10">
        <v>42</v>
      </c>
      <c r="I1400" s="1">
        <v>10</v>
      </c>
      <c r="J1400" s="1">
        <v>44</v>
      </c>
      <c r="K1400" s="17">
        <v>0</v>
      </c>
    </row>
    <row r="1401" spans="2:11" x14ac:dyDescent="0.2">
      <c r="D1401" s="102"/>
      <c r="E1401" s="5" t="s">
        <v>38</v>
      </c>
      <c r="F1401" s="6"/>
      <c r="G1401" s="7">
        <v>5</v>
      </c>
      <c r="H1401" s="10">
        <v>1</v>
      </c>
      <c r="I1401" s="1">
        <v>2</v>
      </c>
      <c r="J1401" s="1">
        <v>2</v>
      </c>
      <c r="K1401" s="17">
        <v>0</v>
      </c>
    </row>
    <row r="1402" spans="2:11" x14ac:dyDescent="0.2">
      <c r="D1402" s="101" t="s">
        <v>39</v>
      </c>
      <c r="E1402" s="26" t="s">
        <v>40</v>
      </c>
      <c r="F1402" s="25"/>
      <c r="G1402" s="28">
        <v>460</v>
      </c>
      <c r="H1402" s="30">
        <v>232</v>
      </c>
      <c r="I1402" s="3">
        <v>50</v>
      </c>
      <c r="J1402" s="3">
        <v>174</v>
      </c>
      <c r="K1402" s="32">
        <v>4</v>
      </c>
    </row>
    <row r="1403" spans="2:11" x14ac:dyDescent="0.2">
      <c r="D1403" s="102"/>
      <c r="E1403" s="5" t="s">
        <v>41</v>
      </c>
      <c r="F1403" s="6"/>
      <c r="G1403" s="7">
        <v>434</v>
      </c>
      <c r="H1403" s="10">
        <v>208</v>
      </c>
      <c r="I1403" s="1">
        <v>57</v>
      </c>
      <c r="J1403" s="1">
        <v>164</v>
      </c>
      <c r="K1403" s="17">
        <v>5</v>
      </c>
    </row>
    <row r="1404" spans="2:11" x14ac:dyDescent="0.2">
      <c r="D1404" s="102"/>
      <c r="E1404" s="5" t="s">
        <v>42</v>
      </c>
      <c r="F1404" s="6"/>
      <c r="G1404" s="7">
        <v>328</v>
      </c>
      <c r="H1404" s="10">
        <v>161</v>
      </c>
      <c r="I1404" s="1">
        <v>34</v>
      </c>
      <c r="J1404" s="1">
        <v>129</v>
      </c>
      <c r="K1404" s="17">
        <v>4</v>
      </c>
    </row>
    <row r="1405" spans="2:11" x14ac:dyDescent="0.2">
      <c r="D1405" s="102"/>
      <c r="E1405" s="5" t="s">
        <v>43</v>
      </c>
      <c r="F1405" s="6"/>
      <c r="G1405" s="7">
        <v>71</v>
      </c>
      <c r="H1405" s="10">
        <v>29</v>
      </c>
      <c r="I1405" s="1">
        <v>6</v>
      </c>
      <c r="J1405" s="1">
        <v>35</v>
      </c>
      <c r="K1405" s="17">
        <v>1</v>
      </c>
    </row>
    <row r="1406" spans="2:11" x14ac:dyDescent="0.2">
      <c r="D1406" s="103"/>
      <c r="E1406" s="50" t="s">
        <v>44</v>
      </c>
      <c r="F1406" s="53"/>
      <c r="G1406" s="49">
        <v>97</v>
      </c>
      <c r="H1406" s="62">
        <v>40</v>
      </c>
      <c r="I1406" s="22">
        <v>15</v>
      </c>
      <c r="J1406" s="22">
        <v>41</v>
      </c>
      <c r="K1406" s="68">
        <v>1</v>
      </c>
    </row>
    <row r="1408" spans="2:11" x14ac:dyDescent="0.2">
      <c r="B1408" s="34" t="str">
        <f xml:space="preserve"> HYPERLINK("#'目次'!B61", "[55]")</f>
        <v>[55]</v>
      </c>
      <c r="C1408" s="27" t="s">
        <v>530</v>
      </c>
    </row>
    <row r="1409" spans="3:21" x14ac:dyDescent="0.2">
      <c r="C1409" s="84" t="s">
        <v>531</v>
      </c>
    </row>
    <row r="1411" spans="3:21" x14ac:dyDescent="0.2">
      <c r="C1411" s="27" t="s">
        <v>13</v>
      </c>
    </row>
    <row r="1412" spans="3:21" ht="36" x14ac:dyDescent="0.2">
      <c r="D1412" s="97"/>
      <c r="E1412" s="98"/>
      <c r="F1412" s="98"/>
      <c r="G1412" s="38" t="s">
        <v>14</v>
      </c>
      <c r="H1412" s="36" t="s">
        <v>532</v>
      </c>
      <c r="I1412" s="4" t="s">
        <v>533</v>
      </c>
      <c r="J1412" s="4" t="s">
        <v>534</v>
      </c>
      <c r="K1412" s="4" t="s">
        <v>535</v>
      </c>
      <c r="L1412" s="4" t="s">
        <v>536</v>
      </c>
      <c r="M1412" s="4" t="s">
        <v>537</v>
      </c>
      <c r="N1412" s="4" t="s">
        <v>538</v>
      </c>
      <c r="O1412" s="4" t="s">
        <v>432</v>
      </c>
      <c r="P1412" s="4" t="s">
        <v>539</v>
      </c>
      <c r="Q1412" s="4" t="s">
        <v>540</v>
      </c>
      <c r="R1412" s="4" t="s">
        <v>180</v>
      </c>
      <c r="S1412" s="4" t="s">
        <v>22</v>
      </c>
      <c r="T1412" s="4" t="s">
        <v>541</v>
      </c>
      <c r="U1412" s="35" t="s">
        <v>24</v>
      </c>
    </row>
    <row r="1413" spans="3:21" x14ac:dyDescent="0.2">
      <c r="D1413" s="99"/>
      <c r="E1413" s="100"/>
      <c r="F1413" s="100"/>
      <c r="G1413" s="40"/>
      <c r="H1413" s="42"/>
      <c r="I1413" s="8"/>
      <c r="J1413" s="8"/>
      <c r="K1413" s="8"/>
      <c r="L1413" s="8"/>
      <c r="M1413" s="8"/>
      <c r="N1413" s="8"/>
      <c r="O1413" s="8"/>
      <c r="P1413" s="8"/>
      <c r="Q1413" s="8"/>
      <c r="R1413" s="8"/>
      <c r="S1413" s="8"/>
      <c r="T1413" s="8"/>
      <c r="U1413" s="39"/>
    </row>
    <row r="1414" spans="3:21" x14ac:dyDescent="0.2">
      <c r="D1414" s="48"/>
      <c r="E1414" s="47" t="s">
        <v>14</v>
      </c>
      <c r="F1414" s="51"/>
      <c r="G1414" s="37">
        <v>5581</v>
      </c>
      <c r="H1414" s="16">
        <v>69</v>
      </c>
      <c r="I1414" s="16">
        <v>1306</v>
      </c>
      <c r="J1414" s="16">
        <v>958</v>
      </c>
      <c r="K1414" s="16">
        <v>732</v>
      </c>
      <c r="L1414" s="16">
        <v>1371</v>
      </c>
      <c r="M1414" s="16">
        <v>1516</v>
      </c>
      <c r="N1414" s="16">
        <v>35</v>
      </c>
      <c r="O1414" s="16">
        <v>100</v>
      </c>
      <c r="P1414" s="16">
        <v>249</v>
      </c>
      <c r="Q1414" s="16">
        <v>783</v>
      </c>
      <c r="R1414" s="16">
        <v>1365</v>
      </c>
      <c r="S1414" s="16">
        <v>76</v>
      </c>
      <c r="T1414" s="16">
        <v>3076</v>
      </c>
      <c r="U1414" s="57">
        <v>19</v>
      </c>
    </row>
    <row r="1415" spans="3:21" x14ac:dyDescent="0.2">
      <c r="D1415" s="101" t="s">
        <v>25</v>
      </c>
      <c r="E1415" s="26" t="s">
        <v>26</v>
      </c>
      <c r="F1415" s="25"/>
      <c r="G1415" s="28">
        <v>279</v>
      </c>
      <c r="H1415" s="30">
        <v>2</v>
      </c>
      <c r="I1415" s="3">
        <v>59</v>
      </c>
      <c r="J1415" s="3">
        <v>40</v>
      </c>
      <c r="K1415" s="3">
        <v>36</v>
      </c>
      <c r="L1415" s="3">
        <v>58</v>
      </c>
      <c r="M1415" s="3">
        <v>73</v>
      </c>
      <c r="N1415" s="3">
        <v>3</v>
      </c>
      <c r="O1415" s="3">
        <v>7</v>
      </c>
      <c r="P1415" s="3">
        <v>10</v>
      </c>
      <c r="Q1415" s="3">
        <v>37</v>
      </c>
      <c r="R1415" s="3">
        <v>64</v>
      </c>
      <c r="S1415" s="3">
        <v>1</v>
      </c>
      <c r="T1415" s="3">
        <v>162</v>
      </c>
      <c r="U1415" s="32">
        <v>1</v>
      </c>
    </row>
    <row r="1416" spans="3:21" x14ac:dyDescent="0.2">
      <c r="D1416" s="102"/>
      <c r="E1416" s="5" t="s">
        <v>27</v>
      </c>
      <c r="F1416" s="6"/>
      <c r="G1416" s="7">
        <v>438</v>
      </c>
      <c r="H1416" s="10">
        <v>1</v>
      </c>
      <c r="I1416" s="1">
        <v>67</v>
      </c>
      <c r="J1416" s="1">
        <v>54</v>
      </c>
      <c r="K1416" s="1">
        <v>42</v>
      </c>
      <c r="L1416" s="1">
        <v>87</v>
      </c>
      <c r="M1416" s="1">
        <v>94</v>
      </c>
      <c r="N1416" s="1">
        <v>2</v>
      </c>
      <c r="O1416" s="1">
        <v>4</v>
      </c>
      <c r="P1416" s="1">
        <v>25</v>
      </c>
      <c r="Q1416" s="1">
        <v>50</v>
      </c>
      <c r="R1416" s="1">
        <v>95</v>
      </c>
      <c r="S1416" s="1">
        <v>4</v>
      </c>
      <c r="T1416" s="1">
        <v>259</v>
      </c>
      <c r="U1416" s="17">
        <v>2</v>
      </c>
    </row>
    <row r="1417" spans="3:21" x14ac:dyDescent="0.2">
      <c r="D1417" s="102"/>
      <c r="E1417" s="5" t="s">
        <v>28</v>
      </c>
      <c r="F1417" s="6"/>
      <c r="G1417" s="7">
        <v>1202</v>
      </c>
      <c r="H1417" s="10">
        <v>15</v>
      </c>
      <c r="I1417" s="1">
        <v>299</v>
      </c>
      <c r="J1417" s="1">
        <v>223</v>
      </c>
      <c r="K1417" s="1">
        <v>160</v>
      </c>
      <c r="L1417" s="1">
        <v>344</v>
      </c>
      <c r="M1417" s="1">
        <v>345</v>
      </c>
      <c r="N1417" s="1">
        <v>9</v>
      </c>
      <c r="O1417" s="1">
        <v>17</v>
      </c>
      <c r="P1417" s="1">
        <v>63</v>
      </c>
      <c r="Q1417" s="1">
        <v>197</v>
      </c>
      <c r="R1417" s="1">
        <v>317</v>
      </c>
      <c r="S1417" s="1">
        <v>23</v>
      </c>
      <c r="T1417" s="1">
        <v>638</v>
      </c>
      <c r="U1417" s="17">
        <v>5</v>
      </c>
    </row>
    <row r="1418" spans="3:21" x14ac:dyDescent="0.2">
      <c r="D1418" s="102"/>
      <c r="E1418" s="5" t="s">
        <v>29</v>
      </c>
      <c r="F1418" s="6"/>
      <c r="G1418" s="7">
        <v>629</v>
      </c>
      <c r="H1418" s="10">
        <v>13</v>
      </c>
      <c r="I1418" s="1">
        <v>173</v>
      </c>
      <c r="J1418" s="1">
        <v>153</v>
      </c>
      <c r="K1418" s="1">
        <v>105</v>
      </c>
      <c r="L1418" s="1">
        <v>171</v>
      </c>
      <c r="M1418" s="1">
        <v>222</v>
      </c>
      <c r="N1418" s="1">
        <v>5</v>
      </c>
      <c r="O1418" s="1">
        <v>20</v>
      </c>
      <c r="P1418" s="1">
        <v>25</v>
      </c>
      <c r="Q1418" s="1">
        <v>86</v>
      </c>
      <c r="R1418" s="1">
        <v>169</v>
      </c>
      <c r="S1418" s="1">
        <v>8</v>
      </c>
      <c r="T1418" s="1">
        <v>287</v>
      </c>
      <c r="U1418" s="17">
        <v>2</v>
      </c>
    </row>
    <row r="1419" spans="3:21" x14ac:dyDescent="0.2">
      <c r="D1419" s="102"/>
      <c r="E1419" s="5" t="s">
        <v>30</v>
      </c>
      <c r="F1419" s="6"/>
      <c r="G1419" s="7">
        <v>225</v>
      </c>
      <c r="H1419" s="10">
        <v>2</v>
      </c>
      <c r="I1419" s="1">
        <v>52</v>
      </c>
      <c r="J1419" s="1">
        <v>41</v>
      </c>
      <c r="K1419" s="1">
        <v>35</v>
      </c>
      <c r="L1419" s="1">
        <v>57</v>
      </c>
      <c r="M1419" s="1">
        <v>60</v>
      </c>
      <c r="N1419" s="1">
        <v>0</v>
      </c>
      <c r="O1419" s="1">
        <v>6</v>
      </c>
      <c r="P1419" s="1">
        <v>10</v>
      </c>
      <c r="Q1419" s="1">
        <v>34</v>
      </c>
      <c r="R1419" s="1">
        <v>56</v>
      </c>
      <c r="S1419" s="1">
        <v>4</v>
      </c>
      <c r="T1419" s="1">
        <v>121</v>
      </c>
      <c r="U1419" s="17">
        <v>1</v>
      </c>
    </row>
    <row r="1420" spans="3:21" x14ac:dyDescent="0.2">
      <c r="D1420" s="102"/>
      <c r="E1420" s="5" t="s">
        <v>31</v>
      </c>
      <c r="F1420" s="6"/>
      <c r="G1420" s="7">
        <v>118</v>
      </c>
      <c r="H1420" s="10">
        <v>3</v>
      </c>
      <c r="I1420" s="1">
        <v>21</v>
      </c>
      <c r="J1420" s="1">
        <v>20</v>
      </c>
      <c r="K1420" s="1">
        <v>14</v>
      </c>
      <c r="L1420" s="1">
        <v>30</v>
      </c>
      <c r="M1420" s="1">
        <v>25</v>
      </c>
      <c r="N1420" s="1">
        <v>0</v>
      </c>
      <c r="O1420" s="1">
        <v>2</v>
      </c>
      <c r="P1420" s="1">
        <v>5</v>
      </c>
      <c r="Q1420" s="1">
        <v>17</v>
      </c>
      <c r="R1420" s="1">
        <v>29</v>
      </c>
      <c r="S1420" s="1">
        <v>1</v>
      </c>
      <c r="T1420" s="1">
        <v>73</v>
      </c>
      <c r="U1420" s="17">
        <v>0</v>
      </c>
    </row>
    <row r="1421" spans="3:21" x14ac:dyDescent="0.2">
      <c r="D1421" s="102"/>
      <c r="E1421" s="5" t="s">
        <v>32</v>
      </c>
      <c r="F1421" s="6"/>
      <c r="G1421" s="7">
        <v>634</v>
      </c>
      <c r="H1421" s="10">
        <v>7</v>
      </c>
      <c r="I1421" s="1">
        <v>173</v>
      </c>
      <c r="J1421" s="1">
        <v>118</v>
      </c>
      <c r="K1421" s="1">
        <v>94</v>
      </c>
      <c r="L1421" s="1">
        <v>156</v>
      </c>
      <c r="M1421" s="1">
        <v>189</v>
      </c>
      <c r="N1421" s="1">
        <v>2</v>
      </c>
      <c r="O1421" s="1">
        <v>14</v>
      </c>
      <c r="P1421" s="1">
        <v>29</v>
      </c>
      <c r="Q1421" s="1">
        <v>87</v>
      </c>
      <c r="R1421" s="1">
        <v>166</v>
      </c>
      <c r="S1421" s="1">
        <v>5</v>
      </c>
      <c r="T1421" s="1">
        <v>340</v>
      </c>
      <c r="U1421" s="17">
        <v>0</v>
      </c>
    </row>
    <row r="1422" spans="3:21" x14ac:dyDescent="0.2">
      <c r="D1422" s="102"/>
      <c r="E1422" s="5" t="s">
        <v>33</v>
      </c>
      <c r="F1422" s="6"/>
      <c r="G1422" s="7">
        <v>524</v>
      </c>
      <c r="H1422" s="10">
        <v>7</v>
      </c>
      <c r="I1422" s="1">
        <v>128</v>
      </c>
      <c r="J1422" s="1">
        <v>78</v>
      </c>
      <c r="K1422" s="1">
        <v>61</v>
      </c>
      <c r="L1422" s="1">
        <v>114</v>
      </c>
      <c r="M1422" s="1">
        <v>123</v>
      </c>
      <c r="N1422" s="1">
        <v>3</v>
      </c>
      <c r="O1422" s="1">
        <v>8</v>
      </c>
      <c r="P1422" s="1">
        <v>20</v>
      </c>
      <c r="Q1422" s="1">
        <v>78</v>
      </c>
      <c r="R1422" s="1">
        <v>124</v>
      </c>
      <c r="S1422" s="1">
        <v>6</v>
      </c>
      <c r="T1422" s="1">
        <v>307</v>
      </c>
      <c r="U1422" s="17">
        <v>1</v>
      </c>
    </row>
    <row r="1423" spans="3:21" x14ac:dyDescent="0.2">
      <c r="D1423" s="102"/>
      <c r="E1423" s="5" t="s">
        <v>34</v>
      </c>
      <c r="F1423" s="6"/>
      <c r="G1423" s="7">
        <v>359</v>
      </c>
      <c r="H1423" s="10">
        <v>6</v>
      </c>
      <c r="I1423" s="1">
        <v>92</v>
      </c>
      <c r="J1423" s="1">
        <v>78</v>
      </c>
      <c r="K1423" s="1">
        <v>56</v>
      </c>
      <c r="L1423" s="1">
        <v>93</v>
      </c>
      <c r="M1423" s="1">
        <v>117</v>
      </c>
      <c r="N1423" s="1">
        <v>1</v>
      </c>
      <c r="O1423" s="1">
        <v>5</v>
      </c>
      <c r="P1423" s="1">
        <v>13</v>
      </c>
      <c r="Q1423" s="1">
        <v>55</v>
      </c>
      <c r="R1423" s="1">
        <v>100</v>
      </c>
      <c r="S1423" s="1">
        <v>6</v>
      </c>
      <c r="T1423" s="1">
        <v>178</v>
      </c>
      <c r="U1423" s="17">
        <v>1</v>
      </c>
    </row>
    <row r="1424" spans="3:21" x14ac:dyDescent="0.2">
      <c r="D1424" s="102"/>
      <c r="E1424" s="5" t="s">
        <v>35</v>
      </c>
      <c r="F1424" s="6"/>
      <c r="G1424" s="7">
        <v>326</v>
      </c>
      <c r="H1424" s="10">
        <v>4</v>
      </c>
      <c r="I1424" s="1">
        <v>94</v>
      </c>
      <c r="J1424" s="1">
        <v>59</v>
      </c>
      <c r="K1424" s="1">
        <v>45</v>
      </c>
      <c r="L1424" s="1">
        <v>87</v>
      </c>
      <c r="M1424" s="1">
        <v>90</v>
      </c>
      <c r="N1424" s="1">
        <v>4</v>
      </c>
      <c r="O1424" s="1">
        <v>4</v>
      </c>
      <c r="P1424" s="1">
        <v>12</v>
      </c>
      <c r="Q1424" s="1">
        <v>47</v>
      </c>
      <c r="R1424" s="1">
        <v>81</v>
      </c>
      <c r="S1424" s="1">
        <v>1</v>
      </c>
      <c r="T1424" s="1">
        <v>170</v>
      </c>
      <c r="U1424" s="17">
        <v>2</v>
      </c>
    </row>
    <row r="1425" spans="2:21" x14ac:dyDescent="0.2">
      <c r="D1425" s="102"/>
      <c r="E1425" s="5" t="s">
        <v>36</v>
      </c>
      <c r="F1425" s="6"/>
      <c r="G1425" s="7">
        <v>167</v>
      </c>
      <c r="H1425" s="10">
        <v>4</v>
      </c>
      <c r="I1425" s="1">
        <v>25</v>
      </c>
      <c r="J1425" s="1">
        <v>17</v>
      </c>
      <c r="K1425" s="1">
        <v>16</v>
      </c>
      <c r="L1425" s="1">
        <v>34</v>
      </c>
      <c r="M1425" s="1">
        <v>42</v>
      </c>
      <c r="N1425" s="1">
        <v>2</v>
      </c>
      <c r="O1425" s="1">
        <v>2</v>
      </c>
      <c r="P1425" s="1">
        <v>7</v>
      </c>
      <c r="Q1425" s="1">
        <v>27</v>
      </c>
      <c r="R1425" s="1">
        <v>31</v>
      </c>
      <c r="S1425" s="1">
        <v>3</v>
      </c>
      <c r="T1425" s="1">
        <v>102</v>
      </c>
      <c r="U1425" s="17">
        <v>1</v>
      </c>
    </row>
    <row r="1426" spans="2:21" x14ac:dyDescent="0.2">
      <c r="D1426" s="102"/>
      <c r="E1426" s="5" t="s">
        <v>37</v>
      </c>
      <c r="F1426" s="6"/>
      <c r="G1426" s="7">
        <v>616</v>
      </c>
      <c r="H1426" s="10">
        <v>5</v>
      </c>
      <c r="I1426" s="1">
        <v>111</v>
      </c>
      <c r="J1426" s="1">
        <v>69</v>
      </c>
      <c r="K1426" s="1">
        <v>60</v>
      </c>
      <c r="L1426" s="1">
        <v>123</v>
      </c>
      <c r="M1426" s="1">
        <v>114</v>
      </c>
      <c r="N1426" s="1">
        <v>4</v>
      </c>
      <c r="O1426" s="1">
        <v>10</v>
      </c>
      <c r="P1426" s="1">
        <v>23</v>
      </c>
      <c r="Q1426" s="1">
        <v>59</v>
      </c>
      <c r="R1426" s="1">
        <v>117</v>
      </c>
      <c r="S1426" s="1">
        <v>12</v>
      </c>
      <c r="T1426" s="1">
        <v>406</v>
      </c>
      <c r="U1426" s="17">
        <v>2</v>
      </c>
    </row>
    <row r="1427" spans="2:21" x14ac:dyDescent="0.2">
      <c r="D1427" s="102"/>
      <c r="E1427" s="5" t="s">
        <v>38</v>
      </c>
      <c r="F1427" s="6"/>
      <c r="G1427" s="7">
        <v>64</v>
      </c>
      <c r="H1427" s="10">
        <v>0</v>
      </c>
      <c r="I1427" s="1">
        <v>12</v>
      </c>
      <c r="J1427" s="1">
        <v>8</v>
      </c>
      <c r="K1427" s="1">
        <v>8</v>
      </c>
      <c r="L1427" s="1">
        <v>17</v>
      </c>
      <c r="M1427" s="1">
        <v>22</v>
      </c>
      <c r="N1427" s="1">
        <v>0</v>
      </c>
      <c r="O1427" s="1">
        <v>1</v>
      </c>
      <c r="P1427" s="1">
        <v>7</v>
      </c>
      <c r="Q1427" s="1">
        <v>9</v>
      </c>
      <c r="R1427" s="1">
        <v>16</v>
      </c>
      <c r="S1427" s="1">
        <v>2</v>
      </c>
      <c r="T1427" s="1">
        <v>33</v>
      </c>
      <c r="U1427" s="17">
        <v>1</v>
      </c>
    </row>
    <row r="1428" spans="2:21" x14ac:dyDescent="0.2">
      <c r="D1428" s="101" t="s">
        <v>39</v>
      </c>
      <c r="E1428" s="26" t="s">
        <v>40</v>
      </c>
      <c r="F1428" s="25"/>
      <c r="G1428" s="28">
        <v>1575</v>
      </c>
      <c r="H1428" s="30">
        <v>26</v>
      </c>
      <c r="I1428" s="3">
        <v>428</v>
      </c>
      <c r="J1428" s="3">
        <v>340</v>
      </c>
      <c r="K1428" s="3">
        <v>241</v>
      </c>
      <c r="L1428" s="3">
        <v>426</v>
      </c>
      <c r="M1428" s="3">
        <v>520</v>
      </c>
      <c r="N1428" s="3">
        <v>9</v>
      </c>
      <c r="O1428" s="3">
        <v>36</v>
      </c>
      <c r="P1428" s="3">
        <v>62</v>
      </c>
      <c r="Q1428" s="3">
        <v>215</v>
      </c>
      <c r="R1428" s="3">
        <v>407</v>
      </c>
      <c r="S1428" s="3">
        <v>22</v>
      </c>
      <c r="T1428" s="3">
        <v>793</v>
      </c>
      <c r="U1428" s="32">
        <v>4</v>
      </c>
    </row>
    <row r="1429" spans="2:21" x14ac:dyDescent="0.2">
      <c r="D1429" s="102"/>
      <c r="E1429" s="5" t="s">
        <v>41</v>
      </c>
      <c r="F1429" s="6"/>
      <c r="G1429" s="7">
        <v>1710</v>
      </c>
      <c r="H1429" s="10">
        <v>23</v>
      </c>
      <c r="I1429" s="1">
        <v>414</v>
      </c>
      <c r="J1429" s="1">
        <v>291</v>
      </c>
      <c r="K1429" s="1">
        <v>222</v>
      </c>
      <c r="L1429" s="1">
        <v>460</v>
      </c>
      <c r="M1429" s="1">
        <v>460</v>
      </c>
      <c r="N1429" s="1">
        <v>7</v>
      </c>
      <c r="O1429" s="1">
        <v>26</v>
      </c>
      <c r="P1429" s="1">
        <v>88</v>
      </c>
      <c r="Q1429" s="1">
        <v>272</v>
      </c>
      <c r="R1429" s="1">
        <v>442</v>
      </c>
      <c r="S1429" s="1">
        <v>24</v>
      </c>
      <c r="T1429" s="1">
        <v>926</v>
      </c>
      <c r="U1429" s="17">
        <v>6</v>
      </c>
    </row>
    <row r="1430" spans="2:21" x14ac:dyDescent="0.2">
      <c r="D1430" s="102"/>
      <c r="E1430" s="5" t="s">
        <v>42</v>
      </c>
      <c r="F1430" s="6"/>
      <c r="G1430" s="7">
        <v>1349</v>
      </c>
      <c r="H1430" s="10">
        <v>11</v>
      </c>
      <c r="I1430" s="1">
        <v>295</v>
      </c>
      <c r="J1430" s="1">
        <v>215</v>
      </c>
      <c r="K1430" s="1">
        <v>170</v>
      </c>
      <c r="L1430" s="1">
        <v>304</v>
      </c>
      <c r="M1430" s="1">
        <v>355</v>
      </c>
      <c r="N1430" s="1">
        <v>15</v>
      </c>
      <c r="O1430" s="1">
        <v>21</v>
      </c>
      <c r="P1430" s="1">
        <v>58</v>
      </c>
      <c r="Q1430" s="1">
        <v>193</v>
      </c>
      <c r="R1430" s="1">
        <v>332</v>
      </c>
      <c r="S1430" s="1">
        <v>21</v>
      </c>
      <c r="T1430" s="1">
        <v>754</v>
      </c>
      <c r="U1430" s="17">
        <v>3</v>
      </c>
    </row>
    <row r="1431" spans="2:21" x14ac:dyDescent="0.2">
      <c r="D1431" s="102"/>
      <c r="E1431" s="5" t="s">
        <v>43</v>
      </c>
      <c r="F1431" s="6"/>
      <c r="G1431" s="7">
        <v>446</v>
      </c>
      <c r="H1431" s="10">
        <v>6</v>
      </c>
      <c r="I1431" s="1">
        <v>72</v>
      </c>
      <c r="J1431" s="1">
        <v>46</v>
      </c>
      <c r="K1431" s="1">
        <v>47</v>
      </c>
      <c r="L1431" s="1">
        <v>84</v>
      </c>
      <c r="M1431" s="1">
        <v>79</v>
      </c>
      <c r="N1431" s="1">
        <v>2</v>
      </c>
      <c r="O1431" s="1">
        <v>7</v>
      </c>
      <c r="P1431" s="1">
        <v>14</v>
      </c>
      <c r="Q1431" s="1">
        <v>50</v>
      </c>
      <c r="R1431" s="1">
        <v>80</v>
      </c>
      <c r="S1431" s="1">
        <v>3</v>
      </c>
      <c r="T1431" s="1">
        <v>298</v>
      </c>
      <c r="U1431" s="17">
        <v>1</v>
      </c>
    </row>
    <row r="1432" spans="2:21" x14ac:dyDescent="0.2">
      <c r="D1432" s="103"/>
      <c r="E1432" s="50" t="s">
        <v>44</v>
      </c>
      <c r="F1432" s="53"/>
      <c r="G1432" s="49">
        <v>501</v>
      </c>
      <c r="H1432" s="62">
        <v>3</v>
      </c>
      <c r="I1432" s="22">
        <v>97</v>
      </c>
      <c r="J1432" s="22">
        <v>66</v>
      </c>
      <c r="K1432" s="22">
        <v>52</v>
      </c>
      <c r="L1432" s="22">
        <v>97</v>
      </c>
      <c r="M1432" s="22">
        <v>102</v>
      </c>
      <c r="N1432" s="22">
        <v>2</v>
      </c>
      <c r="O1432" s="22">
        <v>10</v>
      </c>
      <c r="P1432" s="22">
        <v>27</v>
      </c>
      <c r="Q1432" s="22">
        <v>53</v>
      </c>
      <c r="R1432" s="22">
        <v>104</v>
      </c>
      <c r="S1432" s="22">
        <v>6</v>
      </c>
      <c r="T1432" s="22">
        <v>305</v>
      </c>
      <c r="U1432" s="68">
        <v>5</v>
      </c>
    </row>
    <row r="1434" spans="2:21" x14ac:dyDescent="0.2">
      <c r="B1434" s="34" t="str">
        <f xml:space="preserve"> HYPERLINK("#'目次'!B62", "[56]")</f>
        <v>[56]</v>
      </c>
      <c r="C1434" s="27" t="s">
        <v>545</v>
      </c>
    </row>
    <row r="1437" spans="2:21" x14ac:dyDescent="0.2">
      <c r="C1437" s="27" t="s">
        <v>13</v>
      </c>
    </row>
    <row r="1438" spans="2:21" ht="60" x14ac:dyDescent="0.2">
      <c r="D1438" s="97"/>
      <c r="E1438" s="98"/>
      <c r="F1438" s="98"/>
      <c r="G1438" s="38" t="s">
        <v>14</v>
      </c>
      <c r="H1438" s="36" t="s">
        <v>546</v>
      </c>
      <c r="I1438" s="4" t="s">
        <v>547</v>
      </c>
      <c r="J1438" s="4" t="s">
        <v>548</v>
      </c>
      <c r="K1438" s="4" t="s">
        <v>549</v>
      </c>
      <c r="L1438" s="4" t="s">
        <v>550</v>
      </c>
      <c r="M1438" s="4" t="s">
        <v>551</v>
      </c>
      <c r="N1438" s="4" t="s">
        <v>552</v>
      </c>
      <c r="O1438" s="4" t="s">
        <v>370</v>
      </c>
      <c r="P1438" s="35" t="s">
        <v>24</v>
      </c>
    </row>
    <row r="1439" spans="2:21" x14ac:dyDescent="0.2">
      <c r="D1439" s="99"/>
      <c r="E1439" s="100"/>
      <c r="F1439" s="100"/>
      <c r="G1439" s="40"/>
      <c r="H1439" s="42"/>
      <c r="I1439" s="8"/>
      <c r="J1439" s="8"/>
      <c r="K1439" s="8"/>
      <c r="L1439" s="8"/>
      <c r="M1439" s="8"/>
      <c r="N1439" s="8"/>
      <c r="O1439" s="8"/>
      <c r="P1439" s="39"/>
    </row>
    <row r="1440" spans="2:21" x14ac:dyDescent="0.2">
      <c r="D1440" s="48"/>
      <c r="E1440" s="47" t="s">
        <v>14</v>
      </c>
      <c r="F1440" s="51"/>
      <c r="G1440" s="37">
        <v>7000</v>
      </c>
      <c r="H1440" s="16">
        <v>2150</v>
      </c>
      <c r="I1440" s="16">
        <v>2076</v>
      </c>
      <c r="J1440" s="16">
        <v>1637</v>
      </c>
      <c r="K1440" s="16">
        <v>527</v>
      </c>
      <c r="L1440" s="16">
        <v>441</v>
      </c>
      <c r="M1440" s="16">
        <v>810</v>
      </c>
      <c r="N1440" s="16">
        <v>555</v>
      </c>
      <c r="O1440" s="16">
        <v>3714</v>
      </c>
      <c r="P1440" s="57">
        <v>21</v>
      </c>
    </row>
    <row r="1441" spans="4:16" x14ac:dyDescent="0.2">
      <c r="D1441" s="101" t="s">
        <v>25</v>
      </c>
      <c r="E1441" s="26" t="s">
        <v>26</v>
      </c>
      <c r="F1441" s="25"/>
      <c r="G1441" s="28">
        <v>308</v>
      </c>
      <c r="H1441" s="30">
        <v>82</v>
      </c>
      <c r="I1441" s="3">
        <v>83</v>
      </c>
      <c r="J1441" s="3">
        <v>53</v>
      </c>
      <c r="K1441" s="3">
        <v>13</v>
      </c>
      <c r="L1441" s="3">
        <v>11</v>
      </c>
      <c r="M1441" s="3">
        <v>22</v>
      </c>
      <c r="N1441" s="3">
        <v>13</v>
      </c>
      <c r="O1441" s="3">
        <v>180</v>
      </c>
      <c r="P1441" s="32">
        <v>1</v>
      </c>
    </row>
    <row r="1442" spans="4:16" x14ac:dyDescent="0.2">
      <c r="D1442" s="102"/>
      <c r="E1442" s="5" t="s">
        <v>27</v>
      </c>
      <c r="F1442" s="6"/>
      <c r="G1442" s="7">
        <v>504</v>
      </c>
      <c r="H1442" s="10">
        <v>149</v>
      </c>
      <c r="I1442" s="1">
        <v>127</v>
      </c>
      <c r="J1442" s="1">
        <v>96</v>
      </c>
      <c r="K1442" s="1">
        <v>40</v>
      </c>
      <c r="L1442" s="1">
        <v>25</v>
      </c>
      <c r="M1442" s="1">
        <v>56</v>
      </c>
      <c r="N1442" s="1">
        <v>36</v>
      </c>
      <c r="O1442" s="1">
        <v>297</v>
      </c>
      <c r="P1442" s="17">
        <v>4</v>
      </c>
    </row>
    <row r="1443" spans="4:16" x14ac:dyDescent="0.2">
      <c r="D1443" s="102"/>
      <c r="E1443" s="5" t="s">
        <v>28</v>
      </c>
      <c r="F1443" s="6"/>
      <c r="G1443" s="7">
        <v>1554</v>
      </c>
      <c r="H1443" s="10">
        <v>496</v>
      </c>
      <c r="I1443" s="1">
        <v>468</v>
      </c>
      <c r="J1443" s="1">
        <v>391</v>
      </c>
      <c r="K1443" s="1">
        <v>135</v>
      </c>
      <c r="L1443" s="1">
        <v>119</v>
      </c>
      <c r="M1443" s="1">
        <v>215</v>
      </c>
      <c r="N1443" s="1">
        <v>136</v>
      </c>
      <c r="O1443" s="1">
        <v>793</v>
      </c>
      <c r="P1443" s="17">
        <v>5</v>
      </c>
    </row>
    <row r="1444" spans="4:16" x14ac:dyDescent="0.2">
      <c r="D1444" s="102"/>
      <c r="E1444" s="5" t="s">
        <v>29</v>
      </c>
      <c r="F1444" s="6"/>
      <c r="G1444" s="7">
        <v>840</v>
      </c>
      <c r="H1444" s="10">
        <v>283</v>
      </c>
      <c r="I1444" s="1">
        <v>286</v>
      </c>
      <c r="J1444" s="1">
        <v>246</v>
      </c>
      <c r="K1444" s="1">
        <v>71</v>
      </c>
      <c r="L1444" s="1">
        <v>67</v>
      </c>
      <c r="M1444" s="1">
        <v>126</v>
      </c>
      <c r="N1444" s="1">
        <v>70</v>
      </c>
      <c r="O1444" s="1">
        <v>393</v>
      </c>
      <c r="P1444" s="17">
        <v>2</v>
      </c>
    </row>
    <row r="1445" spans="4:16" x14ac:dyDescent="0.2">
      <c r="D1445" s="102"/>
      <c r="E1445" s="5" t="s">
        <v>30</v>
      </c>
      <c r="F1445" s="6"/>
      <c r="G1445" s="7">
        <v>280</v>
      </c>
      <c r="H1445" s="10">
        <v>80</v>
      </c>
      <c r="I1445" s="1">
        <v>75</v>
      </c>
      <c r="J1445" s="1">
        <v>60</v>
      </c>
      <c r="K1445" s="1">
        <v>15</v>
      </c>
      <c r="L1445" s="1">
        <v>14</v>
      </c>
      <c r="M1445" s="1">
        <v>23</v>
      </c>
      <c r="N1445" s="1">
        <v>14</v>
      </c>
      <c r="O1445" s="1">
        <v>155</v>
      </c>
      <c r="P1445" s="17">
        <v>1</v>
      </c>
    </row>
    <row r="1446" spans="4:16" x14ac:dyDescent="0.2">
      <c r="D1446" s="102"/>
      <c r="E1446" s="5" t="s">
        <v>31</v>
      </c>
      <c r="F1446" s="6"/>
      <c r="G1446" s="7">
        <v>154</v>
      </c>
      <c r="H1446" s="10">
        <v>48</v>
      </c>
      <c r="I1446" s="1">
        <v>49</v>
      </c>
      <c r="J1446" s="1">
        <v>39</v>
      </c>
      <c r="K1446" s="1">
        <v>15</v>
      </c>
      <c r="L1446" s="1">
        <v>7</v>
      </c>
      <c r="M1446" s="1">
        <v>14</v>
      </c>
      <c r="N1446" s="1">
        <v>9</v>
      </c>
      <c r="O1446" s="1">
        <v>83</v>
      </c>
      <c r="P1446" s="17">
        <v>0</v>
      </c>
    </row>
    <row r="1447" spans="4:16" x14ac:dyDescent="0.2">
      <c r="D1447" s="102"/>
      <c r="E1447" s="5" t="s">
        <v>32</v>
      </c>
      <c r="F1447" s="6"/>
      <c r="G1447" s="7">
        <v>826</v>
      </c>
      <c r="H1447" s="10">
        <v>256</v>
      </c>
      <c r="I1447" s="1">
        <v>244</v>
      </c>
      <c r="J1447" s="1">
        <v>206</v>
      </c>
      <c r="K1447" s="1">
        <v>66</v>
      </c>
      <c r="L1447" s="1">
        <v>52</v>
      </c>
      <c r="M1447" s="1">
        <v>92</v>
      </c>
      <c r="N1447" s="1">
        <v>75</v>
      </c>
      <c r="O1447" s="1">
        <v>437</v>
      </c>
      <c r="P1447" s="17">
        <v>2</v>
      </c>
    </row>
    <row r="1448" spans="4:16" x14ac:dyDescent="0.2">
      <c r="D1448" s="102"/>
      <c r="E1448" s="5" t="s">
        <v>33</v>
      </c>
      <c r="F1448" s="6"/>
      <c r="G1448" s="7">
        <v>672</v>
      </c>
      <c r="H1448" s="10">
        <v>211</v>
      </c>
      <c r="I1448" s="1">
        <v>222</v>
      </c>
      <c r="J1448" s="1">
        <v>151</v>
      </c>
      <c r="K1448" s="1">
        <v>50</v>
      </c>
      <c r="L1448" s="1">
        <v>44</v>
      </c>
      <c r="M1448" s="1">
        <v>68</v>
      </c>
      <c r="N1448" s="1">
        <v>58</v>
      </c>
      <c r="O1448" s="1">
        <v>351</v>
      </c>
      <c r="P1448" s="17">
        <v>2</v>
      </c>
    </row>
    <row r="1449" spans="4:16" x14ac:dyDescent="0.2">
      <c r="D1449" s="102"/>
      <c r="E1449" s="5" t="s">
        <v>34</v>
      </c>
      <c r="F1449" s="6"/>
      <c r="G1449" s="7">
        <v>462</v>
      </c>
      <c r="H1449" s="10">
        <v>137</v>
      </c>
      <c r="I1449" s="1">
        <v>151</v>
      </c>
      <c r="J1449" s="1">
        <v>115</v>
      </c>
      <c r="K1449" s="1">
        <v>33</v>
      </c>
      <c r="L1449" s="1">
        <v>28</v>
      </c>
      <c r="M1449" s="1">
        <v>51</v>
      </c>
      <c r="N1449" s="1">
        <v>40</v>
      </c>
      <c r="O1449" s="1">
        <v>241</v>
      </c>
      <c r="P1449" s="17">
        <v>0</v>
      </c>
    </row>
    <row r="1450" spans="4:16" x14ac:dyDescent="0.2">
      <c r="D1450" s="102"/>
      <c r="E1450" s="5" t="s">
        <v>35</v>
      </c>
      <c r="F1450" s="6"/>
      <c r="G1450" s="7">
        <v>406</v>
      </c>
      <c r="H1450" s="10">
        <v>153</v>
      </c>
      <c r="I1450" s="1">
        <v>132</v>
      </c>
      <c r="J1450" s="1">
        <v>93</v>
      </c>
      <c r="K1450" s="1">
        <v>33</v>
      </c>
      <c r="L1450" s="1">
        <v>18</v>
      </c>
      <c r="M1450" s="1">
        <v>47</v>
      </c>
      <c r="N1450" s="1">
        <v>36</v>
      </c>
      <c r="O1450" s="1">
        <v>188</v>
      </c>
      <c r="P1450" s="17">
        <v>1</v>
      </c>
    </row>
    <row r="1451" spans="4:16" x14ac:dyDescent="0.2">
      <c r="D1451" s="102"/>
      <c r="E1451" s="5" t="s">
        <v>36</v>
      </c>
      <c r="F1451" s="6"/>
      <c r="G1451" s="7">
        <v>210</v>
      </c>
      <c r="H1451" s="10">
        <v>55</v>
      </c>
      <c r="I1451" s="1">
        <v>57</v>
      </c>
      <c r="J1451" s="1">
        <v>42</v>
      </c>
      <c r="K1451" s="1">
        <v>14</v>
      </c>
      <c r="L1451" s="1">
        <v>15</v>
      </c>
      <c r="M1451" s="1">
        <v>16</v>
      </c>
      <c r="N1451" s="1">
        <v>9</v>
      </c>
      <c r="O1451" s="1">
        <v>118</v>
      </c>
      <c r="P1451" s="17">
        <v>0</v>
      </c>
    </row>
    <row r="1452" spans="4:16" x14ac:dyDescent="0.2">
      <c r="D1452" s="102"/>
      <c r="E1452" s="5" t="s">
        <v>37</v>
      </c>
      <c r="F1452" s="6"/>
      <c r="G1452" s="7">
        <v>714</v>
      </c>
      <c r="H1452" s="10">
        <v>184</v>
      </c>
      <c r="I1452" s="1">
        <v>165</v>
      </c>
      <c r="J1452" s="1">
        <v>133</v>
      </c>
      <c r="K1452" s="1">
        <v>40</v>
      </c>
      <c r="L1452" s="1">
        <v>38</v>
      </c>
      <c r="M1452" s="1">
        <v>71</v>
      </c>
      <c r="N1452" s="1">
        <v>52</v>
      </c>
      <c r="O1452" s="1">
        <v>434</v>
      </c>
      <c r="P1452" s="17">
        <v>3</v>
      </c>
    </row>
    <row r="1453" spans="4:16" x14ac:dyDescent="0.2">
      <c r="D1453" s="102"/>
      <c r="E1453" s="5" t="s">
        <v>38</v>
      </c>
      <c r="F1453" s="6"/>
      <c r="G1453" s="7">
        <v>70</v>
      </c>
      <c r="H1453" s="10">
        <v>16</v>
      </c>
      <c r="I1453" s="1">
        <v>17</v>
      </c>
      <c r="J1453" s="1">
        <v>12</v>
      </c>
      <c r="K1453" s="1">
        <v>2</v>
      </c>
      <c r="L1453" s="1">
        <v>3</v>
      </c>
      <c r="M1453" s="1">
        <v>9</v>
      </c>
      <c r="N1453" s="1">
        <v>7</v>
      </c>
      <c r="O1453" s="1">
        <v>44</v>
      </c>
      <c r="P1453" s="17">
        <v>0</v>
      </c>
    </row>
    <row r="1454" spans="4:16" x14ac:dyDescent="0.2">
      <c r="D1454" s="101" t="s">
        <v>39</v>
      </c>
      <c r="E1454" s="26" t="s">
        <v>40</v>
      </c>
      <c r="F1454" s="25"/>
      <c r="G1454" s="28">
        <v>2044</v>
      </c>
      <c r="H1454" s="30">
        <v>678</v>
      </c>
      <c r="I1454" s="3">
        <v>681</v>
      </c>
      <c r="J1454" s="3">
        <v>559</v>
      </c>
      <c r="K1454" s="3">
        <v>174</v>
      </c>
      <c r="L1454" s="3">
        <v>149</v>
      </c>
      <c r="M1454" s="3">
        <v>279</v>
      </c>
      <c r="N1454" s="3">
        <v>183</v>
      </c>
      <c r="O1454" s="3">
        <v>989</v>
      </c>
      <c r="P1454" s="32">
        <v>2</v>
      </c>
    </row>
    <row r="1455" spans="4:16" x14ac:dyDescent="0.2">
      <c r="D1455" s="102"/>
      <c r="E1455" s="5" t="s">
        <v>41</v>
      </c>
      <c r="F1455" s="6"/>
      <c r="G1455" s="7">
        <v>2156</v>
      </c>
      <c r="H1455" s="10">
        <v>676</v>
      </c>
      <c r="I1455" s="1">
        <v>658</v>
      </c>
      <c r="J1455" s="1">
        <v>525</v>
      </c>
      <c r="K1455" s="1">
        <v>174</v>
      </c>
      <c r="L1455" s="1">
        <v>147</v>
      </c>
      <c r="M1455" s="1">
        <v>258</v>
      </c>
      <c r="N1455" s="1">
        <v>188</v>
      </c>
      <c r="O1455" s="1">
        <v>1119</v>
      </c>
      <c r="P1455" s="17">
        <v>9</v>
      </c>
    </row>
    <row r="1456" spans="4:16" x14ac:dyDescent="0.2">
      <c r="D1456" s="102"/>
      <c r="E1456" s="5" t="s">
        <v>42</v>
      </c>
      <c r="F1456" s="6"/>
      <c r="G1456" s="7">
        <v>1680</v>
      </c>
      <c r="H1456" s="10">
        <v>487</v>
      </c>
      <c r="I1456" s="1">
        <v>451</v>
      </c>
      <c r="J1456" s="1">
        <v>344</v>
      </c>
      <c r="K1456" s="1">
        <v>106</v>
      </c>
      <c r="L1456" s="1">
        <v>92</v>
      </c>
      <c r="M1456" s="1">
        <v>162</v>
      </c>
      <c r="N1456" s="1">
        <v>107</v>
      </c>
      <c r="O1456" s="1">
        <v>938</v>
      </c>
      <c r="P1456" s="17">
        <v>4</v>
      </c>
    </row>
    <row r="1457" spans="2:16" x14ac:dyDescent="0.2">
      <c r="D1457" s="102"/>
      <c r="E1457" s="5" t="s">
        <v>43</v>
      </c>
      <c r="F1457" s="6"/>
      <c r="G1457" s="7">
        <v>518</v>
      </c>
      <c r="H1457" s="10">
        <v>143</v>
      </c>
      <c r="I1457" s="1">
        <v>128</v>
      </c>
      <c r="J1457" s="1">
        <v>85</v>
      </c>
      <c r="K1457" s="1">
        <v>28</v>
      </c>
      <c r="L1457" s="1">
        <v>19</v>
      </c>
      <c r="M1457" s="1">
        <v>45</v>
      </c>
      <c r="N1457" s="1">
        <v>30</v>
      </c>
      <c r="O1457" s="1">
        <v>312</v>
      </c>
      <c r="P1457" s="17">
        <v>3</v>
      </c>
    </row>
    <row r="1458" spans="2:16" x14ac:dyDescent="0.2">
      <c r="D1458" s="103"/>
      <c r="E1458" s="50" t="s">
        <v>44</v>
      </c>
      <c r="F1458" s="53"/>
      <c r="G1458" s="49">
        <v>602</v>
      </c>
      <c r="H1458" s="62">
        <v>166</v>
      </c>
      <c r="I1458" s="22">
        <v>158</v>
      </c>
      <c r="J1458" s="22">
        <v>124</v>
      </c>
      <c r="K1458" s="22">
        <v>45</v>
      </c>
      <c r="L1458" s="22">
        <v>34</v>
      </c>
      <c r="M1458" s="22">
        <v>66</v>
      </c>
      <c r="N1458" s="22">
        <v>47</v>
      </c>
      <c r="O1458" s="22">
        <v>356</v>
      </c>
      <c r="P1458" s="68">
        <v>3</v>
      </c>
    </row>
    <row r="1460" spans="2:16" x14ac:dyDescent="0.2">
      <c r="B1460" s="34" t="str">
        <f xml:space="preserve"> HYPERLINK("#'目次'!B63", "[57]")</f>
        <v>[57]</v>
      </c>
      <c r="C1460" s="27" t="s">
        <v>555</v>
      </c>
    </row>
    <row r="1463" spans="2:16" x14ac:dyDescent="0.2">
      <c r="C1463" s="27" t="s">
        <v>13</v>
      </c>
    </row>
    <row r="1464" spans="2:16" ht="36" x14ac:dyDescent="0.2">
      <c r="D1464" s="97"/>
      <c r="E1464" s="98"/>
      <c r="F1464" s="98"/>
      <c r="G1464" s="38" t="s">
        <v>14</v>
      </c>
      <c r="H1464" s="36" t="s">
        <v>462</v>
      </c>
      <c r="I1464" s="4" t="s">
        <v>463</v>
      </c>
      <c r="J1464" s="4" t="s">
        <v>464</v>
      </c>
      <c r="K1464" s="35" t="s">
        <v>24</v>
      </c>
    </row>
    <row r="1465" spans="2:16" x14ac:dyDescent="0.2">
      <c r="D1465" s="99"/>
      <c r="E1465" s="100"/>
      <c r="F1465" s="100"/>
      <c r="G1465" s="40"/>
      <c r="H1465" s="42"/>
      <c r="I1465" s="8"/>
      <c r="J1465" s="8"/>
      <c r="K1465" s="39"/>
    </row>
    <row r="1466" spans="2:16" x14ac:dyDescent="0.2">
      <c r="D1466" s="48"/>
      <c r="E1466" s="47" t="s">
        <v>14</v>
      </c>
      <c r="F1466" s="51"/>
      <c r="G1466" s="37">
        <v>7000</v>
      </c>
      <c r="H1466" s="16">
        <v>707</v>
      </c>
      <c r="I1466" s="16">
        <v>302</v>
      </c>
      <c r="J1466" s="16">
        <v>5941</v>
      </c>
      <c r="K1466" s="57">
        <v>50</v>
      </c>
    </row>
    <row r="1467" spans="2:16" x14ac:dyDescent="0.2">
      <c r="D1467" s="101" t="s">
        <v>25</v>
      </c>
      <c r="E1467" s="26" t="s">
        <v>26</v>
      </c>
      <c r="F1467" s="25"/>
      <c r="G1467" s="28">
        <v>308</v>
      </c>
      <c r="H1467" s="30">
        <v>10</v>
      </c>
      <c r="I1467" s="3">
        <v>9</v>
      </c>
      <c r="J1467" s="3">
        <v>287</v>
      </c>
      <c r="K1467" s="32">
        <v>2</v>
      </c>
    </row>
    <row r="1468" spans="2:16" x14ac:dyDescent="0.2">
      <c r="D1468" s="102"/>
      <c r="E1468" s="5" t="s">
        <v>27</v>
      </c>
      <c r="F1468" s="6"/>
      <c r="G1468" s="7">
        <v>504</v>
      </c>
      <c r="H1468" s="10">
        <v>45</v>
      </c>
      <c r="I1468" s="1">
        <v>18</v>
      </c>
      <c r="J1468" s="1">
        <v>438</v>
      </c>
      <c r="K1468" s="17">
        <v>3</v>
      </c>
    </row>
    <row r="1469" spans="2:16" x14ac:dyDescent="0.2">
      <c r="D1469" s="102"/>
      <c r="E1469" s="5" t="s">
        <v>28</v>
      </c>
      <c r="F1469" s="6"/>
      <c r="G1469" s="7">
        <v>1554</v>
      </c>
      <c r="H1469" s="10">
        <v>181</v>
      </c>
      <c r="I1469" s="1">
        <v>64</v>
      </c>
      <c r="J1469" s="1">
        <v>1296</v>
      </c>
      <c r="K1469" s="17">
        <v>13</v>
      </c>
    </row>
    <row r="1470" spans="2:16" x14ac:dyDescent="0.2">
      <c r="D1470" s="102"/>
      <c r="E1470" s="5" t="s">
        <v>29</v>
      </c>
      <c r="F1470" s="6"/>
      <c r="G1470" s="7">
        <v>840</v>
      </c>
      <c r="H1470" s="10">
        <v>99</v>
      </c>
      <c r="I1470" s="1">
        <v>33</v>
      </c>
      <c r="J1470" s="1">
        <v>702</v>
      </c>
      <c r="K1470" s="17">
        <v>6</v>
      </c>
    </row>
    <row r="1471" spans="2:16" x14ac:dyDescent="0.2">
      <c r="D1471" s="102"/>
      <c r="E1471" s="5" t="s">
        <v>30</v>
      </c>
      <c r="F1471" s="6"/>
      <c r="G1471" s="7">
        <v>280</v>
      </c>
      <c r="H1471" s="10">
        <v>20</v>
      </c>
      <c r="I1471" s="1">
        <v>9</v>
      </c>
      <c r="J1471" s="1">
        <v>246</v>
      </c>
      <c r="K1471" s="17">
        <v>5</v>
      </c>
    </row>
    <row r="1472" spans="2:16" x14ac:dyDescent="0.2">
      <c r="D1472" s="102"/>
      <c r="E1472" s="5" t="s">
        <v>31</v>
      </c>
      <c r="F1472" s="6"/>
      <c r="G1472" s="7">
        <v>154</v>
      </c>
      <c r="H1472" s="10">
        <v>21</v>
      </c>
      <c r="I1472" s="1">
        <v>6</v>
      </c>
      <c r="J1472" s="1">
        <v>126</v>
      </c>
      <c r="K1472" s="17">
        <v>1</v>
      </c>
    </row>
    <row r="1473" spans="2:11" x14ac:dyDescent="0.2">
      <c r="D1473" s="102"/>
      <c r="E1473" s="5" t="s">
        <v>32</v>
      </c>
      <c r="F1473" s="6"/>
      <c r="G1473" s="7">
        <v>826</v>
      </c>
      <c r="H1473" s="10">
        <v>78</v>
      </c>
      <c r="I1473" s="1">
        <v>35</v>
      </c>
      <c r="J1473" s="1">
        <v>708</v>
      </c>
      <c r="K1473" s="17">
        <v>5</v>
      </c>
    </row>
    <row r="1474" spans="2:11" x14ac:dyDescent="0.2">
      <c r="D1474" s="102"/>
      <c r="E1474" s="5" t="s">
        <v>33</v>
      </c>
      <c r="F1474" s="6"/>
      <c r="G1474" s="7">
        <v>672</v>
      </c>
      <c r="H1474" s="10">
        <v>69</v>
      </c>
      <c r="I1474" s="1">
        <v>38</v>
      </c>
      <c r="J1474" s="1">
        <v>561</v>
      </c>
      <c r="K1474" s="17">
        <v>4</v>
      </c>
    </row>
    <row r="1475" spans="2:11" x14ac:dyDescent="0.2">
      <c r="D1475" s="102"/>
      <c r="E1475" s="5" t="s">
        <v>34</v>
      </c>
      <c r="F1475" s="6"/>
      <c r="G1475" s="7">
        <v>462</v>
      </c>
      <c r="H1475" s="10">
        <v>56</v>
      </c>
      <c r="I1475" s="1">
        <v>24</v>
      </c>
      <c r="J1475" s="1">
        <v>381</v>
      </c>
      <c r="K1475" s="17">
        <v>1</v>
      </c>
    </row>
    <row r="1476" spans="2:11" x14ac:dyDescent="0.2">
      <c r="D1476" s="102"/>
      <c r="E1476" s="5" t="s">
        <v>35</v>
      </c>
      <c r="F1476" s="6"/>
      <c r="G1476" s="7">
        <v>406</v>
      </c>
      <c r="H1476" s="10">
        <v>45</v>
      </c>
      <c r="I1476" s="1">
        <v>27</v>
      </c>
      <c r="J1476" s="1">
        <v>330</v>
      </c>
      <c r="K1476" s="17">
        <v>4</v>
      </c>
    </row>
    <row r="1477" spans="2:11" x14ac:dyDescent="0.2">
      <c r="D1477" s="102"/>
      <c r="E1477" s="5" t="s">
        <v>36</v>
      </c>
      <c r="F1477" s="6"/>
      <c r="G1477" s="7">
        <v>210</v>
      </c>
      <c r="H1477" s="10">
        <v>25</v>
      </c>
      <c r="I1477" s="1">
        <v>11</v>
      </c>
      <c r="J1477" s="1">
        <v>170</v>
      </c>
      <c r="K1477" s="17">
        <v>4</v>
      </c>
    </row>
    <row r="1478" spans="2:11" x14ac:dyDescent="0.2">
      <c r="D1478" s="102"/>
      <c r="E1478" s="5" t="s">
        <v>37</v>
      </c>
      <c r="F1478" s="6"/>
      <c r="G1478" s="7">
        <v>714</v>
      </c>
      <c r="H1478" s="10">
        <v>54</v>
      </c>
      <c r="I1478" s="1">
        <v>26</v>
      </c>
      <c r="J1478" s="1">
        <v>633</v>
      </c>
      <c r="K1478" s="17">
        <v>1</v>
      </c>
    </row>
    <row r="1479" spans="2:11" x14ac:dyDescent="0.2">
      <c r="D1479" s="102"/>
      <c r="E1479" s="5" t="s">
        <v>38</v>
      </c>
      <c r="F1479" s="6"/>
      <c r="G1479" s="7">
        <v>70</v>
      </c>
      <c r="H1479" s="10">
        <v>4</v>
      </c>
      <c r="I1479" s="1">
        <v>2</v>
      </c>
      <c r="J1479" s="1">
        <v>63</v>
      </c>
      <c r="K1479" s="17">
        <v>1</v>
      </c>
    </row>
    <row r="1480" spans="2:11" x14ac:dyDescent="0.2">
      <c r="D1480" s="101" t="s">
        <v>39</v>
      </c>
      <c r="E1480" s="26" t="s">
        <v>40</v>
      </c>
      <c r="F1480" s="25"/>
      <c r="G1480" s="28">
        <v>2044</v>
      </c>
      <c r="H1480" s="30">
        <v>244</v>
      </c>
      <c r="I1480" s="3">
        <v>87</v>
      </c>
      <c r="J1480" s="3">
        <v>1694</v>
      </c>
      <c r="K1480" s="32">
        <v>19</v>
      </c>
    </row>
    <row r="1481" spans="2:11" x14ac:dyDescent="0.2">
      <c r="D1481" s="102"/>
      <c r="E1481" s="5" t="s">
        <v>41</v>
      </c>
      <c r="F1481" s="6"/>
      <c r="G1481" s="7">
        <v>2156</v>
      </c>
      <c r="H1481" s="10">
        <v>221</v>
      </c>
      <c r="I1481" s="1">
        <v>99</v>
      </c>
      <c r="J1481" s="1">
        <v>1822</v>
      </c>
      <c r="K1481" s="17">
        <v>14</v>
      </c>
    </row>
    <row r="1482" spans="2:11" x14ac:dyDescent="0.2">
      <c r="D1482" s="102"/>
      <c r="E1482" s="5" t="s">
        <v>42</v>
      </c>
      <c r="F1482" s="6"/>
      <c r="G1482" s="7">
        <v>1680</v>
      </c>
      <c r="H1482" s="10">
        <v>147</v>
      </c>
      <c r="I1482" s="1">
        <v>71</v>
      </c>
      <c r="J1482" s="1">
        <v>1451</v>
      </c>
      <c r="K1482" s="17">
        <v>11</v>
      </c>
    </row>
    <row r="1483" spans="2:11" x14ac:dyDescent="0.2">
      <c r="D1483" s="102"/>
      <c r="E1483" s="5" t="s">
        <v>43</v>
      </c>
      <c r="F1483" s="6"/>
      <c r="G1483" s="7">
        <v>518</v>
      </c>
      <c r="H1483" s="10">
        <v>38</v>
      </c>
      <c r="I1483" s="1">
        <v>28</v>
      </c>
      <c r="J1483" s="1">
        <v>450</v>
      </c>
      <c r="K1483" s="17">
        <v>2</v>
      </c>
    </row>
    <row r="1484" spans="2:11" x14ac:dyDescent="0.2">
      <c r="D1484" s="103"/>
      <c r="E1484" s="50" t="s">
        <v>44</v>
      </c>
      <c r="F1484" s="53"/>
      <c r="G1484" s="49">
        <v>602</v>
      </c>
      <c r="H1484" s="62">
        <v>57</v>
      </c>
      <c r="I1484" s="22">
        <v>17</v>
      </c>
      <c r="J1484" s="22">
        <v>524</v>
      </c>
      <c r="K1484" s="68">
        <v>4</v>
      </c>
    </row>
    <row r="1486" spans="2:11" x14ac:dyDescent="0.2">
      <c r="B1486" s="34" t="str">
        <f xml:space="preserve"> HYPERLINK("#'目次'!B64", "[58]")</f>
        <v>[58]</v>
      </c>
      <c r="C1486" s="27" t="s">
        <v>558</v>
      </c>
    </row>
    <row r="1487" spans="2:11" x14ac:dyDescent="0.2">
      <c r="C1487" s="84" t="s">
        <v>559</v>
      </c>
    </row>
    <row r="1489" spans="3:16" x14ac:dyDescent="0.2">
      <c r="C1489" s="27" t="s">
        <v>13</v>
      </c>
    </row>
    <row r="1490" spans="3:16" ht="24" x14ac:dyDescent="0.2">
      <c r="D1490" s="97"/>
      <c r="E1490" s="98"/>
      <c r="F1490" s="98"/>
      <c r="G1490" s="38" t="s">
        <v>14</v>
      </c>
      <c r="H1490" s="36" t="s">
        <v>469</v>
      </c>
      <c r="I1490" s="4" t="s">
        <v>470</v>
      </c>
      <c r="J1490" s="4" t="s">
        <v>471</v>
      </c>
      <c r="K1490" s="4" t="s">
        <v>560</v>
      </c>
      <c r="L1490" s="4" t="s">
        <v>561</v>
      </c>
      <c r="M1490" s="4" t="s">
        <v>479</v>
      </c>
      <c r="N1490" s="4" t="s">
        <v>24</v>
      </c>
      <c r="O1490" s="4" t="s">
        <v>61</v>
      </c>
      <c r="P1490" s="35" t="s">
        <v>62</v>
      </c>
    </row>
    <row r="1491" spans="3:16" x14ac:dyDescent="0.2">
      <c r="D1491" s="99"/>
      <c r="E1491" s="100"/>
      <c r="F1491" s="100"/>
      <c r="G1491" s="40"/>
      <c r="H1491" s="42"/>
      <c r="I1491" s="8"/>
      <c r="J1491" s="8"/>
      <c r="K1491" s="8"/>
      <c r="L1491" s="8"/>
      <c r="M1491" s="8"/>
      <c r="N1491" s="8"/>
      <c r="O1491" s="8"/>
      <c r="P1491" s="39"/>
    </row>
    <row r="1492" spans="3:16" x14ac:dyDescent="0.2">
      <c r="D1492" s="48"/>
      <c r="E1492" s="47" t="s">
        <v>14</v>
      </c>
      <c r="F1492" s="51"/>
      <c r="G1492" s="37">
        <v>707</v>
      </c>
      <c r="H1492" s="16">
        <v>250</v>
      </c>
      <c r="I1492" s="16">
        <v>145</v>
      </c>
      <c r="J1492" s="16">
        <v>85</v>
      </c>
      <c r="K1492" s="16">
        <v>71</v>
      </c>
      <c r="L1492" s="16">
        <v>50</v>
      </c>
      <c r="M1492" s="16">
        <v>9</v>
      </c>
      <c r="N1492" s="16">
        <v>97</v>
      </c>
      <c r="O1492" s="20">
        <v>2.7065573770490001</v>
      </c>
      <c r="P1492" s="58">
        <v>2.5781152635760001</v>
      </c>
    </row>
    <row r="1493" spans="3:16" x14ac:dyDescent="0.2">
      <c r="D1493" s="101" t="s">
        <v>25</v>
      </c>
      <c r="E1493" s="26" t="s">
        <v>26</v>
      </c>
      <c r="F1493" s="25"/>
      <c r="G1493" s="28">
        <v>10</v>
      </c>
      <c r="H1493" s="30">
        <v>3</v>
      </c>
      <c r="I1493" s="3">
        <v>3</v>
      </c>
      <c r="J1493" s="3">
        <v>0</v>
      </c>
      <c r="K1493" s="3">
        <v>3</v>
      </c>
      <c r="L1493" s="3">
        <v>0</v>
      </c>
      <c r="M1493" s="3">
        <v>0</v>
      </c>
      <c r="N1493" s="3">
        <v>1</v>
      </c>
      <c r="O1493" s="19">
        <v>2.666666666667</v>
      </c>
      <c r="P1493" s="56">
        <v>1.699673171198</v>
      </c>
    </row>
    <row r="1494" spans="3:16" x14ac:dyDescent="0.2">
      <c r="D1494" s="102"/>
      <c r="E1494" s="5" t="s">
        <v>27</v>
      </c>
      <c r="F1494" s="6"/>
      <c r="G1494" s="7">
        <v>45</v>
      </c>
      <c r="H1494" s="10">
        <v>16</v>
      </c>
      <c r="I1494" s="1">
        <v>9</v>
      </c>
      <c r="J1494" s="1">
        <v>3</v>
      </c>
      <c r="K1494" s="1">
        <v>7</v>
      </c>
      <c r="L1494" s="1">
        <v>4</v>
      </c>
      <c r="M1494" s="1">
        <v>0</v>
      </c>
      <c r="N1494" s="1">
        <v>6</v>
      </c>
      <c r="O1494" s="12">
        <v>2.6410256410259998</v>
      </c>
      <c r="P1494" s="31">
        <v>2.0442186079989999</v>
      </c>
    </row>
    <row r="1495" spans="3:16" x14ac:dyDescent="0.2">
      <c r="D1495" s="102"/>
      <c r="E1495" s="5" t="s">
        <v>28</v>
      </c>
      <c r="F1495" s="6"/>
      <c r="G1495" s="7">
        <v>181</v>
      </c>
      <c r="H1495" s="10">
        <v>57</v>
      </c>
      <c r="I1495" s="1">
        <v>39</v>
      </c>
      <c r="J1495" s="1">
        <v>19</v>
      </c>
      <c r="K1495" s="1">
        <v>20</v>
      </c>
      <c r="L1495" s="1">
        <v>14</v>
      </c>
      <c r="M1495" s="1">
        <v>0</v>
      </c>
      <c r="N1495" s="1">
        <v>32</v>
      </c>
      <c r="O1495" s="12">
        <v>2.6644295302010002</v>
      </c>
      <c r="P1495" s="31">
        <v>2.227379169148</v>
      </c>
    </row>
    <row r="1496" spans="3:16" x14ac:dyDescent="0.2">
      <c r="D1496" s="102"/>
      <c r="E1496" s="5" t="s">
        <v>29</v>
      </c>
      <c r="F1496" s="6"/>
      <c r="G1496" s="7">
        <v>99</v>
      </c>
      <c r="H1496" s="10">
        <v>44</v>
      </c>
      <c r="I1496" s="1">
        <v>23</v>
      </c>
      <c r="J1496" s="1">
        <v>9</v>
      </c>
      <c r="K1496" s="1">
        <v>10</v>
      </c>
      <c r="L1496" s="1">
        <v>5</v>
      </c>
      <c r="M1496" s="1">
        <v>1</v>
      </c>
      <c r="N1496" s="1">
        <v>7</v>
      </c>
      <c r="O1496" s="12">
        <v>2.3586956521740001</v>
      </c>
      <c r="P1496" s="31">
        <v>2.4829046880579999</v>
      </c>
    </row>
    <row r="1497" spans="3:16" x14ac:dyDescent="0.2">
      <c r="D1497" s="102"/>
      <c r="E1497" s="5" t="s">
        <v>30</v>
      </c>
      <c r="F1497" s="6"/>
      <c r="G1497" s="7">
        <v>20</v>
      </c>
      <c r="H1497" s="10">
        <v>9</v>
      </c>
      <c r="I1497" s="1">
        <v>2</v>
      </c>
      <c r="J1497" s="1">
        <v>3</v>
      </c>
      <c r="K1497" s="1">
        <v>1</v>
      </c>
      <c r="L1497" s="1">
        <v>1</v>
      </c>
      <c r="M1497" s="1">
        <v>1</v>
      </c>
      <c r="N1497" s="1">
        <v>3</v>
      </c>
      <c r="O1497" s="12">
        <v>2.7647058823530002</v>
      </c>
      <c r="P1497" s="31">
        <v>2.9411764705880001</v>
      </c>
    </row>
    <row r="1498" spans="3:16" x14ac:dyDescent="0.2">
      <c r="D1498" s="102"/>
      <c r="E1498" s="5" t="s">
        <v>31</v>
      </c>
      <c r="F1498" s="6"/>
      <c r="G1498" s="7">
        <v>21</v>
      </c>
      <c r="H1498" s="10">
        <v>6</v>
      </c>
      <c r="I1498" s="1">
        <v>5</v>
      </c>
      <c r="J1498" s="1">
        <v>2</v>
      </c>
      <c r="K1498" s="1">
        <v>1</v>
      </c>
      <c r="L1498" s="1">
        <v>2</v>
      </c>
      <c r="M1498" s="1">
        <v>1</v>
      </c>
      <c r="N1498" s="1">
        <v>4</v>
      </c>
      <c r="O1498" s="12">
        <v>3.352941176471</v>
      </c>
      <c r="P1498" s="31">
        <v>3.6127417724200002</v>
      </c>
    </row>
    <row r="1499" spans="3:16" x14ac:dyDescent="0.2">
      <c r="D1499" s="102"/>
      <c r="E1499" s="5" t="s">
        <v>32</v>
      </c>
      <c r="F1499" s="6"/>
      <c r="G1499" s="7">
        <v>78</v>
      </c>
      <c r="H1499" s="10">
        <v>31</v>
      </c>
      <c r="I1499" s="1">
        <v>13</v>
      </c>
      <c r="J1499" s="1">
        <v>10</v>
      </c>
      <c r="K1499" s="1">
        <v>5</v>
      </c>
      <c r="L1499" s="1">
        <v>8</v>
      </c>
      <c r="M1499" s="1">
        <v>1</v>
      </c>
      <c r="N1499" s="1">
        <v>10</v>
      </c>
      <c r="O1499" s="12">
        <v>2.7941176470590001</v>
      </c>
      <c r="P1499" s="31">
        <v>3.0271264938370002</v>
      </c>
    </row>
    <row r="1500" spans="3:16" x14ac:dyDescent="0.2">
      <c r="D1500" s="102"/>
      <c r="E1500" s="5" t="s">
        <v>33</v>
      </c>
      <c r="F1500" s="6"/>
      <c r="G1500" s="7">
        <v>69</v>
      </c>
      <c r="H1500" s="10">
        <v>19</v>
      </c>
      <c r="I1500" s="1">
        <v>19</v>
      </c>
      <c r="J1500" s="1">
        <v>14</v>
      </c>
      <c r="K1500" s="1">
        <v>6</v>
      </c>
      <c r="L1500" s="1">
        <v>5</v>
      </c>
      <c r="M1500" s="1">
        <v>1</v>
      </c>
      <c r="N1500" s="1">
        <v>5</v>
      </c>
      <c r="O1500" s="12">
        <v>2.875</v>
      </c>
      <c r="P1500" s="31">
        <v>2.484325864294</v>
      </c>
    </row>
    <row r="1501" spans="3:16" x14ac:dyDescent="0.2">
      <c r="D1501" s="102"/>
      <c r="E1501" s="5" t="s">
        <v>34</v>
      </c>
      <c r="F1501" s="6"/>
      <c r="G1501" s="7">
        <v>56</v>
      </c>
      <c r="H1501" s="10">
        <v>21</v>
      </c>
      <c r="I1501" s="1">
        <v>9</v>
      </c>
      <c r="J1501" s="1">
        <v>9</v>
      </c>
      <c r="K1501" s="1">
        <v>6</v>
      </c>
      <c r="L1501" s="1">
        <v>4</v>
      </c>
      <c r="M1501" s="1">
        <v>1</v>
      </c>
      <c r="N1501" s="1">
        <v>6</v>
      </c>
      <c r="O1501" s="12">
        <v>2.8</v>
      </c>
      <c r="P1501" s="31">
        <v>2.653299832284</v>
      </c>
    </row>
    <row r="1502" spans="3:16" x14ac:dyDescent="0.2">
      <c r="D1502" s="102"/>
      <c r="E1502" s="5" t="s">
        <v>35</v>
      </c>
      <c r="F1502" s="6"/>
      <c r="G1502" s="7">
        <v>45</v>
      </c>
      <c r="H1502" s="10">
        <v>15</v>
      </c>
      <c r="I1502" s="1">
        <v>10</v>
      </c>
      <c r="J1502" s="1">
        <v>11</v>
      </c>
      <c r="K1502" s="1">
        <v>1</v>
      </c>
      <c r="L1502" s="1">
        <v>3</v>
      </c>
      <c r="M1502" s="1">
        <v>1</v>
      </c>
      <c r="N1502" s="1">
        <v>4</v>
      </c>
      <c r="O1502" s="12">
        <v>2.634146341463</v>
      </c>
      <c r="P1502" s="31">
        <v>2.2497273283119998</v>
      </c>
    </row>
    <row r="1503" spans="3:16" x14ac:dyDescent="0.2">
      <c r="D1503" s="102"/>
      <c r="E1503" s="5" t="s">
        <v>36</v>
      </c>
      <c r="F1503" s="6"/>
      <c r="G1503" s="7">
        <v>25</v>
      </c>
      <c r="H1503" s="10">
        <v>5</v>
      </c>
      <c r="I1503" s="1">
        <v>4</v>
      </c>
      <c r="J1503" s="1">
        <v>0</v>
      </c>
      <c r="K1503" s="1">
        <v>3</v>
      </c>
      <c r="L1503" s="1">
        <v>2</v>
      </c>
      <c r="M1503" s="1">
        <v>0</v>
      </c>
      <c r="N1503" s="1">
        <v>11</v>
      </c>
      <c r="O1503" s="12">
        <v>2.9285714285709998</v>
      </c>
      <c r="P1503" s="31">
        <v>2.344119868775</v>
      </c>
    </row>
    <row r="1504" spans="3:16" x14ac:dyDescent="0.2">
      <c r="D1504" s="102"/>
      <c r="E1504" s="5" t="s">
        <v>37</v>
      </c>
      <c r="F1504" s="6"/>
      <c r="G1504" s="7">
        <v>54</v>
      </c>
      <c r="H1504" s="10">
        <v>22</v>
      </c>
      <c r="I1504" s="1">
        <v>8</v>
      </c>
      <c r="J1504" s="1">
        <v>5</v>
      </c>
      <c r="K1504" s="1">
        <v>8</v>
      </c>
      <c r="L1504" s="1">
        <v>2</v>
      </c>
      <c r="M1504" s="1">
        <v>2</v>
      </c>
      <c r="N1504" s="1">
        <v>7</v>
      </c>
      <c r="O1504" s="12">
        <v>2.9574468085109999</v>
      </c>
      <c r="P1504" s="31">
        <v>3.2743844431000002</v>
      </c>
    </row>
    <row r="1505" spans="2:16" x14ac:dyDescent="0.2">
      <c r="D1505" s="102"/>
      <c r="E1505" s="5" t="s">
        <v>38</v>
      </c>
      <c r="F1505" s="6"/>
      <c r="G1505" s="7">
        <v>4</v>
      </c>
      <c r="H1505" s="10">
        <v>2</v>
      </c>
      <c r="I1505" s="1">
        <v>1</v>
      </c>
      <c r="J1505" s="1">
        <v>0</v>
      </c>
      <c r="K1505" s="1">
        <v>0</v>
      </c>
      <c r="L1505" s="1">
        <v>0</v>
      </c>
      <c r="M1505" s="1">
        <v>0</v>
      </c>
      <c r="N1505" s="1">
        <v>1</v>
      </c>
      <c r="O1505" s="12">
        <v>1.333333333333</v>
      </c>
      <c r="P1505" s="31">
        <v>0.47140452079099998</v>
      </c>
    </row>
    <row r="1506" spans="2:16" x14ac:dyDescent="0.2">
      <c r="D1506" s="101" t="s">
        <v>39</v>
      </c>
      <c r="E1506" s="26" t="s">
        <v>40</v>
      </c>
      <c r="F1506" s="25"/>
      <c r="G1506" s="28">
        <v>244</v>
      </c>
      <c r="H1506" s="30">
        <v>98</v>
      </c>
      <c r="I1506" s="3">
        <v>53</v>
      </c>
      <c r="J1506" s="3">
        <v>28</v>
      </c>
      <c r="K1506" s="3">
        <v>22</v>
      </c>
      <c r="L1506" s="3">
        <v>14</v>
      </c>
      <c r="M1506" s="3">
        <v>6</v>
      </c>
      <c r="N1506" s="3">
        <v>23</v>
      </c>
      <c r="O1506" s="19">
        <v>2.6425339366520002</v>
      </c>
      <c r="P1506" s="56">
        <v>2.8592630928910001</v>
      </c>
    </row>
    <row r="1507" spans="2:16" x14ac:dyDescent="0.2">
      <c r="D1507" s="102"/>
      <c r="E1507" s="5" t="s">
        <v>41</v>
      </c>
      <c r="F1507" s="6"/>
      <c r="G1507" s="7">
        <v>221</v>
      </c>
      <c r="H1507" s="10">
        <v>67</v>
      </c>
      <c r="I1507" s="1">
        <v>51</v>
      </c>
      <c r="J1507" s="1">
        <v>23</v>
      </c>
      <c r="K1507" s="1">
        <v>26</v>
      </c>
      <c r="L1507" s="1">
        <v>19</v>
      </c>
      <c r="M1507" s="1">
        <v>1</v>
      </c>
      <c r="N1507" s="1">
        <v>34</v>
      </c>
      <c r="O1507" s="12">
        <v>2.8021390374330002</v>
      </c>
      <c r="P1507" s="31">
        <v>2.3556498750050001</v>
      </c>
    </row>
    <row r="1508" spans="2:16" x14ac:dyDescent="0.2">
      <c r="D1508" s="102"/>
      <c r="E1508" s="5" t="s">
        <v>42</v>
      </c>
      <c r="F1508" s="6"/>
      <c r="G1508" s="7">
        <v>147</v>
      </c>
      <c r="H1508" s="10">
        <v>52</v>
      </c>
      <c r="I1508" s="1">
        <v>27</v>
      </c>
      <c r="J1508" s="1">
        <v>21</v>
      </c>
      <c r="K1508" s="1">
        <v>11</v>
      </c>
      <c r="L1508" s="1">
        <v>9</v>
      </c>
      <c r="M1508" s="1">
        <v>2</v>
      </c>
      <c r="N1508" s="1">
        <v>25</v>
      </c>
      <c r="O1508" s="12">
        <v>2.6393442622949999</v>
      </c>
      <c r="P1508" s="31">
        <v>2.5384439979370002</v>
      </c>
    </row>
    <row r="1509" spans="2:16" x14ac:dyDescent="0.2">
      <c r="D1509" s="102"/>
      <c r="E1509" s="5" t="s">
        <v>43</v>
      </c>
      <c r="F1509" s="6"/>
      <c r="G1509" s="7">
        <v>38</v>
      </c>
      <c r="H1509" s="10">
        <v>14</v>
      </c>
      <c r="I1509" s="1">
        <v>7</v>
      </c>
      <c r="J1509" s="1">
        <v>4</v>
      </c>
      <c r="K1509" s="1">
        <v>5</v>
      </c>
      <c r="L1509" s="1">
        <v>3</v>
      </c>
      <c r="M1509" s="1">
        <v>0</v>
      </c>
      <c r="N1509" s="1">
        <v>5</v>
      </c>
      <c r="O1509" s="12">
        <v>2.636363636364</v>
      </c>
      <c r="P1509" s="31">
        <v>2.1716936808690002</v>
      </c>
    </row>
    <row r="1510" spans="2:16" x14ac:dyDescent="0.2">
      <c r="D1510" s="103"/>
      <c r="E1510" s="50" t="s">
        <v>44</v>
      </c>
      <c r="F1510" s="53"/>
      <c r="G1510" s="49">
        <v>57</v>
      </c>
      <c r="H1510" s="62">
        <v>19</v>
      </c>
      <c r="I1510" s="22">
        <v>7</v>
      </c>
      <c r="J1510" s="22">
        <v>9</v>
      </c>
      <c r="K1510" s="22">
        <v>7</v>
      </c>
      <c r="L1510" s="22">
        <v>5</v>
      </c>
      <c r="M1510" s="22">
        <v>0</v>
      </c>
      <c r="N1510" s="22">
        <v>10</v>
      </c>
      <c r="O1510" s="23">
        <v>2.8510638297869999</v>
      </c>
      <c r="P1510" s="64">
        <v>2.369834570079</v>
      </c>
    </row>
    <row r="1512" spans="2:16" x14ac:dyDescent="0.2">
      <c r="B1512" s="34" t="str">
        <f xml:space="preserve"> HYPERLINK("#'目次'!B65", "[59]")</f>
        <v>[59]</v>
      </c>
      <c r="C1512" s="27" t="s">
        <v>565</v>
      </c>
    </row>
    <row r="1513" spans="2:16" x14ac:dyDescent="0.2">
      <c r="C1513" s="84" t="s">
        <v>566</v>
      </c>
    </row>
    <row r="1515" spans="2:16" x14ac:dyDescent="0.2">
      <c r="C1515" s="27" t="s">
        <v>13</v>
      </c>
    </row>
    <row r="1516" spans="2:16" ht="60" x14ac:dyDescent="0.2">
      <c r="D1516" s="97"/>
      <c r="E1516" s="98"/>
      <c r="F1516" s="98"/>
      <c r="G1516" s="38" t="s">
        <v>14</v>
      </c>
      <c r="H1516" s="36" t="s">
        <v>567</v>
      </c>
      <c r="I1516" s="4" t="s">
        <v>568</v>
      </c>
      <c r="J1516" s="4" t="s">
        <v>569</v>
      </c>
      <c r="K1516" s="4" t="s">
        <v>570</v>
      </c>
      <c r="L1516" s="4" t="s">
        <v>571</v>
      </c>
      <c r="M1516" s="4" t="s">
        <v>22</v>
      </c>
      <c r="N1516" s="35" t="s">
        <v>24</v>
      </c>
    </row>
    <row r="1517" spans="2:16" x14ac:dyDescent="0.2">
      <c r="D1517" s="99"/>
      <c r="E1517" s="100"/>
      <c r="F1517" s="100"/>
      <c r="G1517" s="40"/>
      <c r="H1517" s="42"/>
      <c r="I1517" s="8"/>
      <c r="J1517" s="8"/>
      <c r="K1517" s="8"/>
      <c r="L1517" s="8"/>
      <c r="M1517" s="8"/>
      <c r="N1517" s="39"/>
    </row>
    <row r="1518" spans="2:16" x14ac:dyDescent="0.2">
      <c r="D1518" s="48"/>
      <c r="E1518" s="47" t="s">
        <v>14</v>
      </c>
      <c r="F1518" s="51"/>
      <c r="G1518" s="37">
        <v>1009</v>
      </c>
      <c r="H1518" s="16">
        <v>320</v>
      </c>
      <c r="I1518" s="16">
        <v>208</v>
      </c>
      <c r="J1518" s="16">
        <v>441</v>
      </c>
      <c r="K1518" s="16">
        <v>100</v>
      </c>
      <c r="L1518" s="16">
        <v>79</v>
      </c>
      <c r="M1518" s="16">
        <v>27</v>
      </c>
      <c r="N1518" s="57">
        <v>7</v>
      </c>
    </row>
    <row r="1519" spans="2:16" x14ac:dyDescent="0.2">
      <c r="D1519" s="101" t="s">
        <v>25</v>
      </c>
      <c r="E1519" s="26" t="s">
        <v>26</v>
      </c>
      <c r="F1519" s="25"/>
      <c r="G1519" s="28">
        <v>19</v>
      </c>
      <c r="H1519" s="30">
        <v>8</v>
      </c>
      <c r="I1519" s="3">
        <v>2</v>
      </c>
      <c r="J1519" s="3">
        <v>8</v>
      </c>
      <c r="K1519" s="3">
        <v>1</v>
      </c>
      <c r="L1519" s="3">
        <v>2</v>
      </c>
      <c r="M1519" s="3">
        <v>0</v>
      </c>
      <c r="N1519" s="32">
        <v>0</v>
      </c>
    </row>
    <row r="1520" spans="2:16" x14ac:dyDescent="0.2">
      <c r="D1520" s="102"/>
      <c r="E1520" s="5" t="s">
        <v>27</v>
      </c>
      <c r="F1520" s="6"/>
      <c r="G1520" s="7">
        <v>63</v>
      </c>
      <c r="H1520" s="10">
        <v>17</v>
      </c>
      <c r="I1520" s="1">
        <v>12</v>
      </c>
      <c r="J1520" s="1">
        <v>40</v>
      </c>
      <c r="K1520" s="1">
        <v>5</v>
      </c>
      <c r="L1520" s="1">
        <v>2</v>
      </c>
      <c r="M1520" s="1">
        <v>0</v>
      </c>
      <c r="N1520" s="17">
        <v>0</v>
      </c>
    </row>
    <row r="1521" spans="4:14" x14ac:dyDescent="0.2">
      <c r="D1521" s="102"/>
      <c r="E1521" s="5" t="s">
        <v>28</v>
      </c>
      <c r="F1521" s="6"/>
      <c r="G1521" s="7">
        <v>245</v>
      </c>
      <c r="H1521" s="10">
        <v>67</v>
      </c>
      <c r="I1521" s="1">
        <v>48</v>
      </c>
      <c r="J1521" s="1">
        <v>107</v>
      </c>
      <c r="K1521" s="1">
        <v>27</v>
      </c>
      <c r="L1521" s="1">
        <v>25</v>
      </c>
      <c r="M1521" s="1">
        <v>5</v>
      </c>
      <c r="N1521" s="17">
        <v>3</v>
      </c>
    </row>
    <row r="1522" spans="4:14" x14ac:dyDescent="0.2">
      <c r="D1522" s="102"/>
      <c r="E1522" s="5" t="s">
        <v>29</v>
      </c>
      <c r="F1522" s="6"/>
      <c r="G1522" s="7">
        <v>132</v>
      </c>
      <c r="H1522" s="10">
        <v>50</v>
      </c>
      <c r="I1522" s="1">
        <v>48</v>
      </c>
      <c r="J1522" s="1">
        <v>39</v>
      </c>
      <c r="K1522" s="1">
        <v>13</v>
      </c>
      <c r="L1522" s="1">
        <v>9</v>
      </c>
      <c r="M1522" s="1">
        <v>5</v>
      </c>
      <c r="N1522" s="17">
        <v>0</v>
      </c>
    </row>
    <row r="1523" spans="4:14" x14ac:dyDescent="0.2">
      <c r="D1523" s="102"/>
      <c r="E1523" s="5" t="s">
        <v>30</v>
      </c>
      <c r="F1523" s="6"/>
      <c r="G1523" s="7">
        <v>29</v>
      </c>
      <c r="H1523" s="10">
        <v>6</v>
      </c>
      <c r="I1523" s="1">
        <v>3</v>
      </c>
      <c r="J1523" s="1">
        <v>15</v>
      </c>
      <c r="K1523" s="1">
        <v>4</v>
      </c>
      <c r="L1523" s="1">
        <v>3</v>
      </c>
      <c r="M1523" s="1">
        <v>1</v>
      </c>
      <c r="N1523" s="17">
        <v>0</v>
      </c>
    </row>
    <row r="1524" spans="4:14" x14ac:dyDescent="0.2">
      <c r="D1524" s="102"/>
      <c r="E1524" s="5" t="s">
        <v>31</v>
      </c>
      <c r="F1524" s="6"/>
      <c r="G1524" s="7">
        <v>27</v>
      </c>
      <c r="H1524" s="10">
        <v>12</v>
      </c>
      <c r="I1524" s="1">
        <v>7</v>
      </c>
      <c r="J1524" s="1">
        <v>13</v>
      </c>
      <c r="K1524" s="1">
        <v>2</v>
      </c>
      <c r="L1524" s="1">
        <v>0</v>
      </c>
      <c r="M1524" s="1">
        <v>0</v>
      </c>
      <c r="N1524" s="17">
        <v>0</v>
      </c>
    </row>
    <row r="1525" spans="4:14" x14ac:dyDescent="0.2">
      <c r="D1525" s="102"/>
      <c r="E1525" s="5" t="s">
        <v>32</v>
      </c>
      <c r="F1525" s="6"/>
      <c r="G1525" s="7">
        <v>113</v>
      </c>
      <c r="H1525" s="10">
        <v>40</v>
      </c>
      <c r="I1525" s="1">
        <v>22</v>
      </c>
      <c r="J1525" s="1">
        <v>43</v>
      </c>
      <c r="K1525" s="1">
        <v>9</v>
      </c>
      <c r="L1525" s="1">
        <v>10</v>
      </c>
      <c r="M1525" s="1">
        <v>7</v>
      </c>
      <c r="N1525" s="17">
        <v>2</v>
      </c>
    </row>
    <row r="1526" spans="4:14" x14ac:dyDescent="0.2">
      <c r="D1526" s="102"/>
      <c r="E1526" s="5" t="s">
        <v>33</v>
      </c>
      <c r="F1526" s="6"/>
      <c r="G1526" s="7">
        <v>107</v>
      </c>
      <c r="H1526" s="10">
        <v>39</v>
      </c>
      <c r="I1526" s="1">
        <v>11</v>
      </c>
      <c r="J1526" s="1">
        <v>60</v>
      </c>
      <c r="K1526" s="1">
        <v>9</v>
      </c>
      <c r="L1526" s="1">
        <v>8</v>
      </c>
      <c r="M1526" s="1">
        <v>1</v>
      </c>
      <c r="N1526" s="17">
        <v>1</v>
      </c>
    </row>
    <row r="1527" spans="4:14" x14ac:dyDescent="0.2">
      <c r="D1527" s="102"/>
      <c r="E1527" s="5" t="s">
        <v>34</v>
      </c>
      <c r="F1527" s="6"/>
      <c r="G1527" s="7">
        <v>80</v>
      </c>
      <c r="H1527" s="10">
        <v>24</v>
      </c>
      <c r="I1527" s="1">
        <v>19</v>
      </c>
      <c r="J1527" s="1">
        <v>35</v>
      </c>
      <c r="K1527" s="1">
        <v>8</v>
      </c>
      <c r="L1527" s="1">
        <v>6</v>
      </c>
      <c r="M1527" s="1">
        <v>2</v>
      </c>
      <c r="N1527" s="17">
        <v>0</v>
      </c>
    </row>
    <row r="1528" spans="4:14" x14ac:dyDescent="0.2">
      <c r="D1528" s="102"/>
      <c r="E1528" s="5" t="s">
        <v>35</v>
      </c>
      <c r="F1528" s="6"/>
      <c r="G1528" s="7">
        <v>72</v>
      </c>
      <c r="H1528" s="10">
        <v>23</v>
      </c>
      <c r="I1528" s="1">
        <v>11</v>
      </c>
      <c r="J1528" s="1">
        <v>36</v>
      </c>
      <c r="K1528" s="1">
        <v>4</v>
      </c>
      <c r="L1528" s="1">
        <v>1</v>
      </c>
      <c r="M1528" s="1">
        <v>3</v>
      </c>
      <c r="N1528" s="17">
        <v>0</v>
      </c>
    </row>
    <row r="1529" spans="4:14" x14ac:dyDescent="0.2">
      <c r="D1529" s="102"/>
      <c r="E1529" s="5" t="s">
        <v>36</v>
      </c>
      <c r="F1529" s="6"/>
      <c r="G1529" s="7">
        <v>36</v>
      </c>
      <c r="H1529" s="10">
        <v>11</v>
      </c>
      <c r="I1529" s="1">
        <v>7</v>
      </c>
      <c r="J1529" s="1">
        <v>14</v>
      </c>
      <c r="K1529" s="1">
        <v>5</v>
      </c>
      <c r="L1529" s="1">
        <v>2</v>
      </c>
      <c r="M1529" s="1">
        <v>1</v>
      </c>
      <c r="N1529" s="17">
        <v>0</v>
      </c>
    </row>
    <row r="1530" spans="4:14" x14ac:dyDescent="0.2">
      <c r="D1530" s="102"/>
      <c r="E1530" s="5" t="s">
        <v>37</v>
      </c>
      <c r="F1530" s="6"/>
      <c r="G1530" s="7">
        <v>80</v>
      </c>
      <c r="H1530" s="10">
        <v>21</v>
      </c>
      <c r="I1530" s="1">
        <v>17</v>
      </c>
      <c r="J1530" s="1">
        <v>29</v>
      </c>
      <c r="K1530" s="1">
        <v>13</v>
      </c>
      <c r="L1530" s="1">
        <v>9</v>
      </c>
      <c r="M1530" s="1">
        <v>2</v>
      </c>
      <c r="N1530" s="17">
        <v>1</v>
      </c>
    </row>
    <row r="1531" spans="4:14" x14ac:dyDescent="0.2">
      <c r="D1531" s="102"/>
      <c r="E1531" s="5" t="s">
        <v>38</v>
      </c>
      <c r="F1531" s="6"/>
      <c r="G1531" s="7">
        <v>6</v>
      </c>
      <c r="H1531" s="10">
        <v>2</v>
      </c>
      <c r="I1531" s="1">
        <v>1</v>
      </c>
      <c r="J1531" s="1">
        <v>2</v>
      </c>
      <c r="K1531" s="1">
        <v>0</v>
      </c>
      <c r="L1531" s="1">
        <v>2</v>
      </c>
      <c r="M1531" s="1">
        <v>0</v>
      </c>
      <c r="N1531" s="17">
        <v>0</v>
      </c>
    </row>
    <row r="1532" spans="4:14" x14ac:dyDescent="0.2">
      <c r="D1532" s="101" t="s">
        <v>39</v>
      </c>
      <c r="E1532" s="26" t="s">
        <v>40</v>
      </c>
      <c r="F1532" s="25"/>
      <c r="G1532" s="28">
        <v>331</v>
      </c>
      <c r="H1532" s="30">
        <v>102</v>
      </c>
      <c r="I1532" s="3">
        <v>86</v>
      </c>
      <c r="J1532" s="3">
        <v>129</v>
      </c>
      <c r="K1532" s="3">
        <v>41</v>
      </c>
      <c r="L1532" s="3">
        <v>28</v>
      </c>
      <c r="M1532" s="3">
        <v>10</v>
      </c>
      <c r="N1532" s="32">
        <v>0</v>
      </c>
    </row>
    <row r="1533" spans="4:14" x14ac:dyDescent="0.2">
      <c r="D1533" s="102"/>
      <c r="E1533" s="5" t="s">
        <v>41</v>
      </c>
      <c r="F1533" s="6"/>
      <c r="G1533" s="7">
        <v>320</v>
      </c>
      <c r="H1533" s="10">
        <v>101</v>
      </c>
      <c r="I1533" s="1">
        <v>57</v>
      </c>
      <c r="J1533" s="1">
        <v>144</v>
      </c>
      <c r="K1533" s="1">
        <v>28</v>
      </c>
      <c r="L1533" s="1">
        <v>27</v>
      </c>
      <c r="M1533" s="1">
        <v>11</v>
      </c>
      <c r="N1533" s="17">
        <v>2</v>
      </c>
    </row>
    <row r="1534" spans="4:14" x14ac:dyDescent="0.2">
      <c r="D1534" s="102"/>
      <c r="E1534" s="5" t="s">
        <v>42</v>
      </c>
      <c r="F1534" s="6"/>
      <c r="G1534" s="7">
        <v>218</v>
      </c>
      <c r="H1534" s="10">
        <v>73</v>
      </c>
      <c r="I1534" s="1">
        <v>42</v>
      </c>
      <c r="J1534" s="1">
        <v>93</v>
      </c>
      <c r="K1534" s="1">
        <v>22</v>
      </c>
      <c r="L1534" s="1">
        <v>14</v>
      </c>
      <c r="M1534" s="1">
        <v>6</v>
      </c>
      <c r="N1534" s="17">
        <v>4</v>
      </c>
    </row>
    <row r="1535" spans="4:14" x14ac:dyDescent="0.2">
      <c r="D1535" s="102"/>
      <c r="E1535" s="5" t="s">
        <v>43</v>
      </c>
      <c r="F1535" s="6"/>
      <c r="G1535" s="7">
        <v>66</v>
      </c>
      <c r="H1535" s="10">
        <v>20</v>
      </c>
      <c r="I1535" s="1">
        <v>7</v>
      </c>
      <c r="J1535" s="1">
        <v>41</v>
      </c>
      <c r="K1535" s="1">
        <v>3</v>
      </c>
      <c r="L1535" s="1">
        <v>5</v>
      </c>
      <c r="M1535" s="1">
        <v>0</v>
      </c>
      <c r="N1535" s="17">
        <v>0</v>
      </c>
    </row>
    <row r="1536" spans="4:14" x14ac:dyDescent="0.2">
      <c r="D1536" s="103"/>
      <c r="E1536" s="50" t="s">
        <v>44</v>
      </c>
      <c r="F1536" s="53"/>
      <c r="G1536" s="49">
        <v>74</v>
      </c>
      <c r="H1536" s="62">
        <v>24</v>
      </c>
      <c r="I1536" s="22">
        <v>16</v>
      </c>
      <c r="J1536" s="22">
        <v>34</v>
      </c>
      <c r="K1536" s="22">
        <v>6</v>
      </c>
      <c r="L1536" s="22">
        <v>5</v>
      </c>
      <c r="M1536" s="22">
        <v>0</v>
      </c>
      <c r="N1536" s="68">
        <v>1</v>
      </c>
    </row>
    <row r="1538" spans="2:18" x14ac:dyDescent="0.2">
      <c r="B1538" s="34" t="str">
        <f xml:space="preserve"> HYPERLINK("#'目次'!B66", "[60]")</f>
        <v>[60]</v>
      </c>
      <c r="C1538" s="27" t="s">
        <v>575</v>
      </c>
    </row>
    <row r="1539" spans="2:18" x14ac:dyDescent="0.2">
      <c r="C1539" s="84" t="s">
        <v>566</v>
      </c>
    </row>
    <row r="1541" spans="2:18" x14ac:dyDescent="0.2">
      <c r="C1541" s="27" t="s">
        <v>13</v>
      </c>
    </row>
    <row r="1542" spans="2:18" ht="36" x14ac:dyDescent="0.2">
      <c r="D1542" s="97"/>
      <c r="E1542" s="98"/>
      <c r="F1542" s="98"/>
      <c r="G1542" s="38" t="s">
        <v>14</v>
      </c>
      <c r="H1542" s="36" t="s">
        <v>576</v>
      </c>
      <c r="I1542" s="4" t="s">
        <v>577</v>
      </c>
      <c r="J1542" s="4" t="s">
        <v>578</v>
      </c>
      <c r="K1542" s="4" t="s">
        <v>579</v>
      </c>
      <c r="L1542" s="4" t="s">
        <v>580</v>
      </c>
      <c r="M1542" s="4" t="s">
        <v>581</v>
      </c>
      <c r="N1542" s="4" t="s">
        <v>582</v>
      </c>
      <c r="O1542" s="4" t="s">
        <v>583</v>
      </c>
      <c r="P1542" s="4" t="s">
        <v>22</v>
      </c>
      <c r="Q1542" s="4" t="s">
        <v>584</v>
      </c>
      <c r="R1542" s="35" t="s">
        <v>24</v>
      </c>
    </row>
    <row r="1543" spans="2:18" x14ac:dyDescent="0.2">
      <c r="D1543" s="99"/>
      <c r="E1543" s="100"/>
      <c r="F1543" s="100"/>
      <c r="G1543" s="40"/>
      <c r="H1543" s="42"/>
      <c r="I1543" s="8"/>
      <c r="J1543" s="8"/>
      <c r="K1543" s="8"/>
      <c r="L1543" s="8"/>
      <c r="M1543" s="8"/>
      <c r="N1543" s="8"/>
      <c r="O1543" s="8"/>
      <c r="P1543" s="8"/>
      <c r="Q1543" s="8"/>
      <c r="R1543" s="39"/>
    </row>
    <row r="1544" spans="2:18" x14ac:dyDescent="0.2">
      <c r="D1544" s="48"/>
      <c r="E1544" s="47" t="s">
        <v>14</v>
      </c>
      <c r="F1544" s="51"/>
      <c r="G1544" s="37">
        <v>1009</v>
      </c>
      <c r="H1544" s="16">
        <v>542</v>
      </c>
      <c r="I1544" s="16">
        <v>652</v>
      </c>
      <c r="J1544" s="16">
        <v>321</v>
      </c>
      <c r="K1544" s="16">
        <v>205</v>
      </c>
      <c r="L1544" s="16">
        <v>102</v>
      </c>
      <c r="M1544" s="16">
        <v>230</v>
      </c>
      <c r="N1544" s="16">
        <v>105</v>
      </c>
      <c r="O1544" s="16">
        <v>89</v>
      </c>
      <c r="P1544" s="16">
        <v>11</v>
      </c>
      <c r="Q1544" s="16">
        <v>63</v>
      </c>
      <c r="R1544" s="57">
        <v>6</v>
      </c>
    </row>
    <row r="1545" spans="2:18" x14ac:dyDescent="0.2">
      <c r="D1545" s="101" t="s">
        <v>25</v>
      </c>
      <c r="E1545" s="26" t="s">
        <v>26</v>
      </c>
      <c r="F1545" s="25"/>
      <c r="G1545" s="28">
        <v>19</v>
      </c>
      <c r="H1545" s="30">
        <v>8</v>
      </c>
      <c r="I1545" s="3">
        <v>16</v>
      </c>
      <c r="J1545" s="3">
        <v>9</v>
      </c>
      <c r="K1545" s="3">
        <v>2</v>
      </c>
      <c r="L1545" s="3">
        <v>1</v>
      </c>
      <c r="M1545" s="3">
        <v>7</v>
      </c>
      <c r="N1545" s="3">
        <v>1</v>
      </c>
      <c r="O1545" s="3">
        <v>1</v>
      </c>
      <c r="P1545" s="3">
        <v>0</v>
      </c>
      <c r="Q1545" s="3">
        <v>1</v>
      </c>
      <c r="R1545" s="32">
        <v>0</v>
      </c>
    </row>
    <row r="1546" spans="2:18" x14ac:dyDescent="0.2">
      <c r="D1546" s="102"/>
      <c r="E1546" s="5" t="s">
        <v>27</v>
      </c>
      <c r="F1546" s="6"/>
      <c r="G1546" s="7">
        <v>63</v>
      </c>
      <c r="H1546" s="10">
        <v>37</v>
      </c>
      <c r="I1546" s="1">
        <v>48</v>
      </c>
      <c r="J1546" s="1">
        <v>18</v>
      </c>
      <c r="K1546" s="1">
        <v>12</v>
      </c>
      <c r="L1546" s="1">
        <v>7</v>
      </c>
      <c r="M1546" s="1">
        <v>11</v>
      </c>
      <c r="N1546" s="1">
        <v>8</v>
      </c>
      <c r="O1546" s="1">
        <v>5</v>
      </c>
      <c r="P1546" s="1">
        <v>0</v>
      </c>
      <c r="Q1546" s="1">
        <v>0</v>
      </c>
      <c r="R1546" s="17">
        <v>1</v>
      </c>
    </row>
    <row r="1547" spans="2:18" x14ac:dyDescent="0.2">
      <c r="D1547" s="102"/>
      <c r="E1547" s="5" t="s">
        <v>28</v>
      </c>
      <c r="F1547" s="6"/>
      <c r="G1547" s="7">
        <v>245</v>
      </c>
      <c r="H1547" s="10">
        <v>124</v>
      </c>
      <c r="I1547" s="1">
        <v>157</v>
      </c>
      <c r="J1547" s="1">
        <v>76</v>
      </c>
      <c r="K1547" s="1">
        <v>52</v>
      </c>
      <c r="L1547" s="1">
        <v>25</v>
      </c>
      <c r="M1547" s="1">
        <v>57</v>
      </c>
      <c r="N1547" s="1">
        <v>24</v>
      </c>
      <c r="O1547" s="1">
        <v>18</v>
      </c>
      <c r="P1547" s="1">
        <v>2</v>
      </c>
      <c r="Q1547" s="1">
        <v>13</v>
      </c>
      <c r="R1547" s="17">
        <v>1</v>
      </c>
    </row>
    <row r="1548" spans="2:18" x14ac:dyDescent="0.2">
      <c r="D1548" s="102"/>
      <c r="E1548" s="5" t="s">
        <v>29</v>
      </c>
      <c r="F1548" s="6"/>
      <c r="G1548" s="7">
        <v>132</v>
      </c>
      <c r="H1548" s="10">
        <v>64</v>
      </c>
      <c r="I1548" s="1">
        <v>82</v>
      </c>
      <c r="J1548" s="1">
        <v>48</v>
      </c>
      <c r="K1548" s="1">
        <v>34</v>
      </c>
      <c r="L1548" s="1">
        <v>22</v>
      </c>
      <c r="M1548" s="1">
        <v>40</v>
      </c>
      <c r="N1548" s="1">
        <v>19</v>
      </c>
      <c r="O1548" s="1">
        <v>15</v>
      </c>
      <c r="P1548" s="1">
        <v>1</v>
      </c>
      <c r="Q1548" s="1">
        <v>10</v>
      </c>
      <c r="R1548" s="17">
        <v>0</v>
      </c>
    </row>
    <row r="1549" spans="2:18" x14ac:dyDescent="0.2">
      <c r="D1549" s="102"/>
      <c r="E1549" s="5" t="s">
        <v>30</v>
      </c>
      <c r="F1549" s="6"/>
      <c r="G1549" s="7">
        <v>29</v>
      </c>
      <c r="H1549" s="10">
        <v>15</v>
      </c>
      <c r="I1549" s="1">
        <v>16</v>
      </c>
      <c r="J1549" s="1">
        <v>13</v>
      </c>
      <c r="K1549" s="1">
        <v>5</v>
      </c>
      <c r="L1549" s="1">
        <v>3</v>
      </c>
      <c r="M1549" s="1">
        <v>8</v>
      </c>
      <c r="N1549" s="1">
        <v>6</v>
      </c>
      <c r="O1549" s="1">
        <v>2</v>
      </c>
      <c r="P1549" s="1">
        <v>0</v>
      </c>
      <c r="Q1549" s="1">
        <v>2</v>
      </c>
      <c r="R1549" s="17">
        <v>2</v>
      </c>
    </row>
    <row r="1550" spans="2:18" x14ac:dyDescent="0.2">
      <c r="D1550" s="102"/>
      <c r="E1550" s="5" t="s">
        <v>31</v>
      </c>
      <c r="F1550" s="6"/>
      <c r="G1550" s="7">
        <v>27</v>
      </c>
      <c r="H1550" s="10">
        <v>16</v>
      </c>
      <c r="I1550" s="1">
        <v>19</v>
      </c>
      <c r="J1550" s="1">
        <v>6</v>
      </c>
      <c r="K1550" s="1">
        <v>6</v>
      </c>
      <c r="L1550" s="1">
        <v>2</v>
      </c>
      <c r="M1550" s="1">
        <v>3</v>
      </c>
      <c r="N1550" s="1">
        <v>2</v>
      </c>
      <c r="O1550" s="1">
        <v>1</v>
      </c>
      <c r="P1550" s="1">
        <v>0</v>
      </c>
      <c r="Q1550" s="1">
        <v>2</v>
      </c>
      <c r="R1550" s="17">
        <v>0</v>
      </c>
    </row>
    <row r="1551" spans="2:18" x14ac:dyDescent="0.2">
      <c r="D1551" s="102"/>
      <c r="E1551" s="5" t="s">
        <v>32</v>
      </c>
      <c r="F1551" s="6"/>
      <c r="G1551" s="7">
        <v>113</v>
      </c>
      <c r="H1551" s="10">
        <v>62</v>
      </c>
      <c r="I1551" s="1">
        <v>75</v>
      </c>
      <c r="J1551" s="1">
        <v>32</v>
      </c>
      <c r="K1551" s="1">
        <v>21</v>
      </c>
      <c r="L1551" s="1">
        <v>8</v>
      </c>
      <c r="M1551" s="1">
        <v>23</v>
      </c>
      <c r="N1551" s="1">
        <v>12</v>
      </c>
      <c r="O1551" s="1">
        <v>10</v>
      </c>
      <c r="P1551" s="1">
        <v>3</v>
      </c>
      <c r="Q1551" s="1">
        <v>8</v>
      </c>
      <c r="R1551" s="17">
        <v>0</v>
      </c>
    </row>
    <row r="1552" spans="2:18" x14ac:dyDescent="0.2">
      <c r="D1552" s="102"/>
      <c r="E1552" s="5" t="s">
        <v>33</v>
      </c>
      <c r="F1552" s="6"/>
      <c r="G1552" s="7">
        <v>107</v>
      </c>
      <c r="H1552" s="10">
        <v>67</v>
      </c>
      <c r="I1552" s="1">
        <v>75</v>
      </c>
      <c r="J1552" s="1">
        <v>36</v>
      </c>
      <c r="K1552" s="1">
        <v>19</v>
      </c>
      <c r="L1552" s="1">
        <v>10</v>
      </c>
      <c r="M1552" s="1">
        <v>22</v>
      </c>
      <c r="N1552" s="1">
        <v>11</v>
      </c>
      <c r="O1552" s="1">
        <v>9</v>
      </c>
      <c r="P1552" s="1">
        <v>1</v>
      </c>
      <c r="Q1552" s="1">
        <v>7</v>
      </c>
      <c r="R1552" s="17">
        <v>0</v>
      </c>
    </row>
    <row r="1553" spans="2:21" x14ac:dyDescent="0.2">
      <c r="D1553" s="102"/>
      <c r="E1553" s="5" t="s">
        <v>34</v>
      </c>
      <c r="F1553" s="6"/>
      <c r="G1553" s="7">
        <v>80</v>
      </c>
      <c r="H1553" s="10">
        <v>47</v>
      </c>
      <c r="I1553" s="1">
        <v>56</v>
      </c>
      <c r="J1553" s="1">
        <v>24</v>
      </c>
      <c r="K1553" s="1">
        <v>12</v>
      </c>
      <c r="L1553" s="1">
        <v>9</v>
      </c>
      <c r="M1553" s="1">
        <v>20</v>
      </c>
      <c r="N1553" s="1">
        <v>12</v>
      </c>
      <c r="O1553" s="1">
        <v>7</v>
      </c>
      <c r="P1553" s="1">
        <v>0</v>
      </c>
      <c r="Q1553" s="1">
        <v>4</v>
      </c>
      <c r="R1553" s="17">
        <v>0</v>
      </c>
    </row>
    <row r="1554" spans="2:21" x14ac:dyDescent="0.2">
      <c r="D1554" s="102"/>
      <c r="E1554" s="5" t="s">
        <v>35</v>
      </c>
      <c r="F1554" s="6"/>
      <c r="G1554" s="7">
        <v>72</v>
      </c>
      <c r="H1554" s="10">
        <v>35</v>
      </c>
      <c r="I1554" s="1">
        <v>44</v>
      </c>
      <c r="J1554" s="1">
        <v>23</v>
      </c>
      <c r="K1554" s="1">
        <v>12</v>
      </c>
      <c r="L1554" s="1">
        <v>2</v>
      </c>
      <c r="M1554" s="1">
        <v>12</v>
      </c>
      <c r="N1554" s="1">
        <v>4</v>
      </c>
      <c r="O1554" s="1">
        <v>6</v>
      </c>
      <c r="P1554" s="1">
        <v>1</v>
      </c>
      <c r="Q1554" s="1">
        <v>7</v>
      </c>
      <c r="R1554" s="17">
        <v>1</v>
      </c>
    </row>
    <row r="1555" spans="2:21" x14ac:dyDescent="0.2">
      <c r="D1555" s="102"/>
      <c r="E1555" s="5" t="s">
        <v>36</v>
      </c>
      <c r="F1555" s="6"/>
      <c r="G1555" s="7">
        <v>36</v>
      </c>
      <c r="H1555" s="10">
        <v>20</v>
      </c>
      <c r="I1555" s="1">
        <v>15</v>
      </c>
      <c r="J1555" s="1">
        <v>9</v>
      </c>
      <c r="K1555" s="1">
        <v>8</v>
      </c>
      <c r="L1555" s="1">
        <v>6</v>
      </c>
      <c r="M1555" s="1">
        <v>8</v>
      </c>
      <c r="N1555" s="1">
        <v>3</v>
      </c>
      <c r="O1555" s="1">
        <v>3</v>
      </c>
      <c r="P1555" s="1">
        <v>1</v>
      </c>
      <c r="Q1555" s="1">
        <v>1</v>
      </c>
      <c r="R1555" s="17">
        <v>1</v>
      </c>
    </row>
    <row r="1556" spans="2:21" x14ac:dyDescent="0.2">
      <c r="D1556" s="102"/>
      <c r="E1556" s="5" t="s">
        <v>37</v>
      </c>
      <c r="F1556" s="6"/>
      <c r="G1556" s="7">
        <v>80</v>
      </c>
      <c r="H1556" s="10">
        <v>44</v>
      </c>
      <c r="I1556" s="1">
        <v>45</v>
      </c>
      <c r="J1556" s="1">
        <v>24</v>
      </c>
      <c r="K1556" s="1">
        <v>20</v>
      </c>
      <c r="L1556" s="1">
        <v>6</v>
      </c>
      <c r="M1556" s="1">
        <v>18</v>
      </c>
      <c r="N1556" s="1">
        <v>3</v>
      </c>
      <c r="O1556" s="1">
        <v>11</v>
      </c>
      <c r="P1556" s="1">
        <v>2</v>
      </c>
      <c r="Q1556" s="1">
        <v>8</v>
      </c>
      <c r="R1556" s="17">
        <v>0</v>
      </c>
    </row>
    <row r="1557" spans="2:21" x14ac:dyDescent="0.2">
      <c r="D1557" s="102"/>
      <c r="E1557" s="5" t="s">
        <v>38</v>
      </c>
      <c r="F1557" s="6"/>
      <c r="G1557" s="7">
        <v>6</v>
      </c>
      <c r="H1557" s="10">
        <v>3</v>
      </c>
      <c r="I1557" s="1">
        <v>4</v>
      </c>
      <c r="J1557" s="1">
        <v>3</v>
      </c>
      <c r="K1557" s="1">
        <v>2</v>
      </c>
      <c r="L1557" s="1">
        <v>1</v>
      </c>
      <c r="M1557" s="1">
        <v>1</v>
      </c>
      <c r="N1557" s="1">
        <v>0</v>
      </c>
      <c r="O1557" s="1">
        <v>1</v>
      </c>
      <c r="P1557" s="1">
        <v>0</v>
      </c>
      <c r="Q1557" s="1">
        <v>0</v>
      </c>
      <c r="R1557" s="17">
        <v>0</v>
      </c>
    </row>
    <row r="1558" spans="2:21" x14ac:dyDescent="0.2">
      <c r="D1558" s="101" t="s">
        <v>39</v>
      </c>
      <c r="E1558" s="26" t="s">
        <v>40</v>
      </c>
      <c r="F1558" s="25"/>
      <c r="G1558" s="28">
        <v>331</v>
      </c>
      <c r="H1558" s="30">
        <v>165</v>
      </c>
      <c r="I1558" s="3">
        <v>208</v>
      </c>
      <c r="J1558" s="3">
        <v>106</v>
      </c>
      <c r="K1558" s="3">
        <v>71</v>
      </c>
      <c r="L1558" s="3">
        <v>41</v>
      </c>
      <c r="M1558" s="3">
        <v>91</v>
      </c>
      <c r="N1558" s="3">
        <v>36</v>
      </c>
      <c r="O1558" s="3">
        <v>31</v>
      </c>
      <c r="P1558" s="3">
        <v>1</v>
      </c>
      <c r="Q1558" s="3">
        <v>23</v>
      </c>
      <c r="R1558" s="32">
        <v>0</v>
      </c>
    </row>
    <row r="1559" spans="2:21" x14ac:dyDescent="0.2">
      <c r="D1559" s="102"/>
      <c r="E1559" s="5" t="s">
        <v>41</v>
      </c>
      <c r="F1559" s="6"/>
      <c r="G1559" s="7">
        <v>320</v>
      </c>
      <c r="H1559" s="10">
        <v>181</v>
      </c>
      <c r="I1559" s="1">
        <v>207</v>
      </c>
      <c r="J1559" s="1">
        <v>93</v>
      </c>
      <c r="K1559" s="1">
        <v>56</v>
      </c>
      <c r="L1559" s="1">
        <v>27</v>
      </c>
      <c r="M1559" s="1">
        <v>74</v>
      </c>
      <c r="N1559" s="1">
        <v>32</v>
      </c>
      <c r="O1559" s="1">
        <v>28</v>
      </c>
      <c r="P1559" s="1">
        <v>5</v>
      </c>
      <c r="Q1559" s="1">
        <v>19</v>
      </c>
      <c r="R1559" s="17">
        <v>4</v>
      </c>
    </row>
    <row r="1560" spans="2:21" x14ac:dyDescent="0.2">
      <c r="D1560" s="102"/>
      <c r="E1560" s="5" t="s">
        <v>42</v>
      </c>
      <c r="F1560" s="6"/>
      <c r="G1560" s="7">
        <v>218</v>
      </c>
      <c r="H1560" s="10">
        <v>127</v>
      </c>
      <c r="I1560" s="1">
        <v>142</v>
      </c>
      <c r="J1560" s="1">
        <v>75</v>
      </c>
      <c r="K1560" s="1">
        <v>51</v>
      </c>
      <c r="L1560" s="1">
        <v>25</v>
      </c>
      <c r="M1560" s="1">
        <v>48</v>
      </c>
      <c r="N1560" s="1">
        <v>20</v>
      </c>
      <c r="O1560" s="1">
        <v>22</v>
      </c>
      <c r="P1560" s="1">
        <v>3</v>
      </c>
      <c r="Q1560" s="1">
        <v>11</v>
      </c>
      <c r="R1560" s="17">
        <v>2</v>
      </c>
    </row>
    <row r="1561" spans="2:21" x14ac:dyDescent="0.2">
      <c r="D1561" s="102"/>
      <c r="E1561" s="5" t="s">
        <v>43</v>
      </c>
      <c r="F1561" s="6"/>
      <c r="G1561" s="7">
        <v>66</v>
      </c>
      <c r="H1561" s="10">
        <v>33</v>
      </c>
      <c r="I1561" s="1">
        <v>45</v>
      </c>
      <c r="J1561" s="1">
        <v>15</v>
      </c>
      <c r="K1561" s="1">
        <v>10</v>
      </c>
      <c r="L1561" s="1">
        <v>5</v>
      </c>
      <c r="M1561" s="1">
        <v>9</v>
      </c>
      <c r="N1561" s="1">
        <v>10</v>
      </c>
      <c r="O1561" s="1">
        <v>5</v>
      </c>
      <c r="P1561" s="1">
        <v>1</v>
      </c>
      <c r="Q1561" s="1">
        <v>7</v>
      </c>
      <c r="R1561" s="17">
        <v>0</v>
      </c>
    </row>
    <row r="1562" spans="2:21" x14ac:dyDescent="0.2">
      <c r="D1562" s="103"/>
      <c r="E1562" s="50" t="s">
        <v>44</v>
      </c>
      <c r="F1562" s="53"/>
      <c r="G1562" s="49">
        <v>74</v>
      </c>
      <c r="H1562" s="62">
        <v>36</v>
      </c>
      <c r="I1562" s="22">
        <v>50</v>
      </c>
      <c r="J1562" s="22">
        <v>32</v>
      </c>
      <c r="K1562" s="22">
        <v>17</v>
      </c>
      <c r="L1562" s="22">
        <v>4</v>
      </c>
      <c r="M1562" s="22">
        <v>8</v>
      </c>
      <c r="N1562" s="22">
        <v>7</v>
      </c>
      <c r="O1562" s="22">
        <v>3</v>
      </c>
      <c r="P1562" s="22">
        <v>1</v>
      </c>
      <c r="Q1562" s="22">
        <v>3</v>
      </c>
      <c r="R1562" s="68">
        <v>0</v>
      </c>
    </row>
    <row r="1564" spans="2:21" x14ac:dyDescent="0.2">
      <c r="B1564" s="34" t="str">
        <f xml:space="preserve"> HYPERLINK("#'目次'!B67", "[61]")</f>
        <v>[61]</v>
      </c>
      <c r="C1564" s="27" t="s">
        <v>587</v>
      </c>
    </row>
    <row r="1565" spans="2:21" x14ac:dyDescent="0.2">
      <c r="C1565" s="84" t="s">
        <v>566</v>
      </c>
    </row>
    <row r="1567" spans="2:21" x14ac:dyDescent="0.2">
      <c r="C1567" s="27" t="s">
        <v>13</v>
      </c>
    </row>
    <row r="1568" spans="2:21" ht="48" x14ac:dyDescent="0.2">
      <c r="D1568" s="97"/>
      <c r="E1568" s="98"/>
      <c r="F1568" s="98"/>
      <c r="G1568" s="38" t="s">
        <v>14</v>
      </c>
      <c r="H1568" s="36" t="s">
        <v>588</v>
      </c>
      <c r="I1568" s="4" t="s">
        <v>589</v>
      </c>
      <c r="J1568" s="4" t="s">
        <v>590</v>
      </c>
      <c r="K1568" s="4" t="s">
        <v>591</v>
      </c>
      <c r="L1568" s="4" t="s">
        <v>592</v>
      </c>
      <c r="M1568" s="4" t="s">
        <v>593</v>
      </c>
      <c r="N1568" s="4" t="s">
        <v>594</v>
      </c>
      <c r="O1568" s="4" t="s">
        <v>595</v>
      </c>
      <c r="P1568" s="4" t="s">
        <v>596</v>
      </c>
      <c r="Q1568" s="4" t="s">
        <v>597</v>
      </c>
      <c r="R1568" s="4" t="s">
        <v>598</v>
      </c>
      <c r="S1568" s="4" t="s">
        <v>599</v>
      </c>
      <c r="T1568" s="4" t="s">
        <v>22</v>
      </c>
      <c r="U1568" s="35" t="s">
        <v>24</v>
      </c>
    </row>
    <row r="1569" spans="4:21" x14ac:dyDescent="0.2">
      <c r="D1569" s="99"/>
      <c r="E1569" s="100"/>
      <c r="F1569" s="100"/>
      <c r="G1569" s="40"/>
      <c r="H1569" s="42"/>
      <c r="I1569" s="8"/>
      <c r="J1569" s="8"/>
      <c r="K1569" s="8"/>
      <c r="L1569" s="8"/>
      <c r="M1569" s="8"/>
      <c r="N1569" s="8"/>
      <c r="O1569" s="8"/>
      <c r="P1569" s="8"/>
      <c r="Q1569" s="8"/>
      <c r="R1569" s="8"/>
      <c r="S1569" s="8"/>
      <c r="T1569" s="8"/>
      <c r="U1569" s="39"/>
    </row>
    <row r="1570" spans="4:21" x14ac:dyDescent="0.2">
      <c r="D1570" s="48"/>
      <c r="E1570" s="47" t="s">
        <v>14</v>
      </c>
      <c r="F1570" s="51"/>
      <c r="G1570" s="37">
        <v>1009</v>
      </c>
      <c r="H1570" s="16">
        <v>167</v>
      </c>
      <c r="I1570" s="16">
        <v>545</v>
      </c>
      <c r="J1570" s="16">
        <v>329</v>
      </c>
      <c r="K1570" s="16">
        <v>213</v>
      </c>
      <c r="L1570" s="16">
        <v>312</v>
      </c>
      <c r="M1570" s="16">
        <v>209</v>
      </c>
      <c r="N1570" s="16">
        <v>22</v>
      </c>
      <c r="O1570" s="16">
        <v>95</v>
      </c>
      <c r="P1570" s="16">
        <v>57</v>
      </c>
      <c r="Q1570" s="16">
        <v>157</v>
      </c>
      <c r="R1570" s="16">
        <v>147</v>
      </c>
      <c r="S1570" s="16">
        <v>38</v>
      </c>
      <c r="T1570" s="16">
        <v>67</v>
      </c>
      <c r="U1570" s="57">
        <v>7</v>
      </c>
    </row>
    <row r="1571" spans="4:21" x14ac:dyDescent="0.2">
      <c r="D1571" s="101" t="s">
        <v>25</v>
      </c>
      <c r="E1571" s="26" t="s">
        <v>26</v>
      </c>
      <c r="F1571" s="25"/>
      <c r="G1571" s="28">
        <v>19</v>
      </c>
      <c r="H1571" s="30">
        <v>2</v>
      </c>
      <c r="I1571" s="3">
        <v>15</v>
      </c>
      <c r="J1571" s="3">
        <v>7</v>
      </c>
      <c r="K1571" s="3">
        <v>3</v>
      </c>
      <c r="L1571" s="3">
        <v>4</v>
      </c>
      <c r="M1571" s="3">
        <v>5</v>
      </c>
      <c r="N1571" s="3">
        <v>0</v>
      </c>
      <c r="O1571" s="3">
        <v>2</v>
      </c>
      <c r="P1571" s="3">
        <v>0</v>
      </c>
      <c r="Q1571" s="3">
        <v>7</v>
      </c>
      <c r="R1571" s="3">
        <v>3</v>
      </c>
      <c r="S1571" s="3">
        <v>2</v>
      </c>
      <c r="T1571" s="3">
        <v>1</v>
      </c>
      <c r="U1571" s="32">
        <v>0</v>
      </c>
    </row>
    <row r="1572" spans="4:21" x14ac:dyDescent="0.2">
      <c r="D1572" s="102"/>
      <c r="E1572" s="5" t="s">
        <v>27</v>
      </c>
      <c r="F1572" s="6"/>
      <c r="G1572" s="7">
        <v>63</v>
      </c>
      <c r="H1572" s="10">
        <v>14</v>
      </c>
      <c r="I1572" s="1">
        <v>30</v>
      </c>
      <c r="J1572" s="1">
        <v>16</v>
      </c>
      <c r="K1572" s="1">
        <v>16</v>
      </c>
      <c r="L1572" s="1">
        <v>26</v>
      </c>
      <c r="M1572" s="1">
        <v>18</v>
      </c>
      <c r="N1572" s="1">
        <v>3</v>
      </c>
      <c r="O1572" s="1">
        <v>8</v>
      </c>
      <c r="P1572" s="1">
        <v>2</v>
      </c>
      <c r="Q1572" s="1">
        <v>11</v>
      </c>
      <c r="R1572" s="1">
        <v>9</v>
      </c>
      <c r="S1572" s="1">
        <v>3</v>
      </c>
      <c r="T1572" s="1">
        <v>3</v>
      </c>
      <c r="U1572" s="17">
        <v>1</v>
      </c>
    </row>
    <row r="1573" spans="4:21" x14ac:dyDescent="0.2">
      <c r="D1573" s="102"/>
      <c r="E1573" s="5" t="s">
        <v>28</v>
      </c>
      <c r="F1573" s="6"/>
      <c r="G1573" s="7">
        <v>245</v>
      </c>
      <c r="H1573" s="10">
        <v>36</v>
      </c>
      <c r="I1573" s="1">
        <v>125</v>
      </c>
      <c r="J1573" s="1">
        <v>76</v>
      </c>
      <c r="K1573" s="1">
        <v>59</v>
      </c>
      <c r="L1573" s="1">
        <v>70</v>
      </c>
      <c r="M1573" s="1">
        <v>50</v>
      </c>
      <c r="N1573" s="1">
        <v>7</v>
      </c>
      <c r="O1573" s="1">
        <v>24</v>
      </c>
      <c r="P1573" s="1">
        <v>18</v>
      </c>
      <c r="Q1573" s="1">
        <v>31</v>
      </c>
      <c r="R1573" s="1">
        <v>31</v>
      </c>
      <c r="S1573" s="1">
        <v>6</v>
      </c>
      <c r="T1573" s="1">
        <v>16</v>
      </c>
      <c r="U1573" s="17">
        <v>2</v>
      </c>
    </row>
    <row r="1574" spans="4:21" x14ac:dyDescent="0.2">
      <c r="D1574" s="102"/>
      <c r="E1574" s="5" t="s">
        <v>29</v>
      </c>
      <c r="F1574" s="6"/>
      <c r="G1574" s="7">
        <v>132</v>
      </c>
      <c r="H1574" s="10">
        <v>17</v>
      </c>
      <c r="I1574" s="1">
        <v>83</v>
      </c>
      <c r="J1574" s="1">
        <v>44</v>
      </c>
      <c r="K1574" s="1">
        <v>27</v>
      </c>
      <c r="L1574" s="1">
        <v>46</v>
      </c>
      <c r="M1574" s="1">
        <v>34</v>
      </c>
      <c r="N1574" s="1">
        <v>5</v>
      </c>
      <c r="O1574" s="1">
        <v>19</v>
      </c>
      <c r="P1574" s="1">
        <v>16</v>
      </c>
      <c r="Q1574" s="1">
        <v>25</v>
      </c>
      <c r="R1574" s="1">
        <v>21</v>
      </c>
      <c r="S1574" s="1">
        <v>6</v>
      </c>
      <c r="T1574" s="1">
        <v>10</v>
      </c>
      <c r="U1574" s="17">
        <v>1</v>
      </c>
    </row>
    <row r="1575" spans="4:21" x14ac:dyDescent="0.2">
      <c r="D1575" s="102"/>
      <c r="E1575" s="5" t="s">
        <v>30</v>
      </c>
      <c r="F1575" s="6"/>
      <c r="G1575" s="7">
        <v>29</v>
      </c>
      <c r="H1575" s="10">
        <v>7</v>
      </c>
      <c r="I1575" s="1">
        <v>16</v>
      </c>
      <c r="J1575" s="1">
        <v>8</v>
      </c>
      <c r="K1575" s="1">
        <v>6</v>
      </c>
      <c r="L1575" s="1">
        <v>12</v>
      </c>
      <c r="M1575" s="1">
        <v>3</v>
      </c>
      <c r="N1575" s="1">
        <v>0</v>
      </c>
      <c r="O1575" s="1">
        <v>1</v>
      </c>
      <c r="P1575" s="1">
        <v>0</v>
      </c>
      <c r="Q1575" s="1">
        <v>4</v>
      </c>
      <c r="R1575" s="1">
        <v>5</v>
      </c>
      <c r="S1575" s="1">
        <v>2</v>
      </c>
      <c r="T1575" s="1">
        <v>1</v>
      </c>
      <c r="U1575" s="17">
        <v>1</v>
      </c>
    </row>
    <row r="1576" spans="4:21" x14ac:dyDescent="0.2">
      <c r="D1576" s="102"/>
      <c r="E1576" s="5" t="s">
        <v>31</v>
      </c>
      <c r="F1576" s="6"/>
      <c r="G1576" s="7">
        <v>27</v>
      </c>
      <c r="H1576" s="10">
        <v>4</v>
      </c>
      <c r="I1576" s="1">
        <v>13</v>
      </c>
      <c r="J1576" s="1">
        <v>10</v>
      </c>
      <c r="K1576" s="1">
        <v>5</v>
      </c>
      <c r="L1576" s="1">
        <v>8</v>
      </c>
      <c r="M1576" s="1">
        <v>4</v>
      </c>
      <c r="N1576" s="1">
        <v>0</v>
      </c>
      <c r="O1576" s="1">
        <v>3</v>
      </c>
      <c r="P1576" s="1">
        <v>1</v>
      </c>
      <c r="Q1576" s="1">
        <v>5</v>
      </c>
      <c r="R1576" s="1">
        <v>4</v>
      </c>
      <c r="S1576" s="1">
        <v>1</v>
      </c>
      <c r="T1576" s="1">
        <v>0</v>
      </c>
      <c r="U1576" s="17">
        <v>0</v>
      </c>
    </row>
    <row r="1577" spans="4:21" x14ac:dyDescent="0.2">
      <c r="D1577" s="102"/>
      <c r="E1577" s="5" t="s">
        <v>32</v>
      </c>
      <c r="F1577" s="6"/>
      <c r="G1577" s="7">
        <v>113</v>
      </c>
      <c r="H1577" s="10">
        <v>19</v>
      </c>
      <c r="I1577" s="1">
        <v>65</v>
      </c>
      <c r="J1577" s="1">
        <v>39</v>
      </c>
      <c r="K1577" s="1">
        <v>26</v>
      </c>
      <c r="L1577" s="1">
        <v>31</v>
      </c>
      <c r="M1577" s="1">
        <v>24</v>
      </c>
      <c r="N1577" s="1">
        <v>1</v>
      </c>
      <c r="O1577" s="1">
        <v>8</v>
      </c>
      <c r="P1577" s="1">
        <v>3</v>
      </c>
      <c r="Q1577" s="1">
        <v>16</v>
      </c>
      <c r="R1577" s="1">
        <v>19</v>
      </c>
      <c r="S1577" s="1">
        <v>7</v>
      </c>
      <c r="T1577" s="1">
        <v>8</v>
      </c>
      <c r="U1577" s="17">
        <v>0</v>
      </c>
    </row>
    <row r="1578" spans="4:21" x14ac:dyDescent="0.2">
      <c r="D1578" s="102"/>
      <c r="E1578" s="5" t="s">
        <v>33</v>
      </c>
      <c r="F1578" s="6"/>
      <c r="G1578" s="7">
        <v>107</v>
      </c>
      <c r="H1578" s="10">
        <v>26</v>
      </c>
      <c r="I1578" s="1">
        <v>62</v>
      </c>
      <c r="J1578" s="1">
        <v>41</v>
      </c>
      <c r="K1578" s="1">
        <v>16</v>
      </c>
      <c r="L1578" s="1">
        <v>31</v>
      </c>
      <c r="M1578" s="1">
        <v>19</v>
      </c>
      <c r="N1578" s="1">
        <v>2</v>
      </c>
      <c r="O1578" s="1">
        <v>14</v>
      </c>
      <c r="P1578" s="1">
        <v>7</v>
      </c>
      <c r="Q1578" s="1">
        <v>18</v>
      </c>
      <c r="R1578" s="1">
        <v>10</v>
      </c>
      <c r="S1578" s="1">
        <v>3</v>
      </c>
      <c r="T1578" s="1">
        <v>7</v>
      </c>
      <c r="U1578" s="17">
        <v>1</v>
      </c>
    </row>
    <row r="1579" spans="4:21" x14ac:dyDescent="0.2">
      <c r="D1579" s="102"/>
      <c r="E1579" s="5" t="s">
        <v>34</v>
      </c>
      <c r="F1579" s="6"/>
      <c r="G1579" s="7">
        <v>80</v>
      </c>
      <c r="H1579" s="10">
        <v>11</v>
      </c>
      <c r="I1579" s="1">
        <v>43</v>
      </c>
      <c r="J1579" s="1">
        <v>31</v>
      </c>
      <c r="K1579" s="1">
        <v>18</v>
      </c>
      <c r="L1579" s="1">
        <v>27</v>
      </c>
      <c r="M1579" s="1">
        <v>22</v>
      </c>
      <c r="N1579" s="1">
        <v>1</v>
      </c>
      <c r="O1579" s="1">
        <v>5</v>
      </c>
      <c r="P1579" s="1">
        <v>3</v>
      </c>
      <c r="Q1579" s="1">
        <v>10</v>
      </c>
      <c r="R1579" s="1">
        <v>12</v>
      </c>
      <c r="S1579" s="1">
        <v>4</v>
      </c>
      <c r="T1579" s="1">
        <v>6</v>
      </c>
      <c r="U1579" s="17">
        <v>0</v>
      </c>
    </row>
    <row r="1580" spans="4:21" x14ac:dyDescent="0.2">
      <c r="D1580" s="102"/>
      <c r="E1580" s="5" t="s">
        <v>35</v>
      </c>
      <c r="F1580" s="6"/>
      <c r="G1580" s="7">
        <v>72</v>
      </c>
      <c r="H1580" s="10">
        <v>8</v>
      </c>
      <c r="I1580" s="1">
        <v>34</v>
      </c>
      <c r="J1580" s="1">
        <v>21</v>
      </c>
      <c r="K1580" s="1">
        <v>8</v>
      </c>
      <c r="L1580" s="1">
        <v>23</v>
      </c>
      <c r="M1580" s="1">
        <v>9</v>
      </c>
      <c r="N1580" s="1">
        <v>0</v>
      </c>
      <c r="O1580" s="1">
        <v>3</v>
      </c>
      <c r="P1580" s="1">
        <v>1</v>
      </c>
      <c r="Q1580" s="1">
        <v>6</v>
      </c>
      <c r="R1580" s="1">
        <v>12</v>
      </c>
      <c r="S1580" s="1">
        <v>0</v>
      </c>
      <c r="T1580" s="1">
        <v>10</v>
      </c>
      <c r="U1580" s="17">
        <v>1</v>
      </c>
    </row>
    <row r="1581" spans="4:21" x14ac:dyDescent="0.2">
      <c r="D1581" s="102"/>
      <c r="E1581" s="5" t="s">
        <v>36</v>
      </c>
      <c r="F1581" s="6"/>
      <c r="G1581" s="7">
        <v>36</v>
      </c>
      <c r="H1581" s="10">
        <v>8</v>
      </c>
      <c r="I1581" s="1">
        <v>14</v>
      </c>
      <c r="J1581" s="1">
        <v>8</v>
      </c>
      <c r="K1581" s="1">
        <v>7</v>
      </c>
      <c r="L1581" s="1">
        <v>9</v>
      </c>
      <c r="M1581" s="1">
        <v>5</v>
      </c>
      <c r="N1581" s="1">
        <v>0</v>
      </c>
      <c r="O1581" s="1">
        <v>4</v>
      </c>
      <c r="P1581" s="1">
        <v>1</v>
      </c>
      <c r="Q1581" s="1">
        <v>8</v>
      </c>
      <c r="R1581" s="1">
        <v>4</v>
      </c>
      <c r="S1581" s="1">
        <v>0</v>
      </c>
      <c r="T1581" s="1">
        <v>0</v>
      </c>
      <c r="U1581" s="17">
        <v>0</v>
      </c>
    </row>
    <row r="1582" spans="4:21" x14ac:dyDescent="0.2">
      <c r="D1582" s="102"/>
      <c r="E1582" s="5" t="s">
        <v>37</v>
      </c>
      <c r="F1582" s="6"/>
      <c r="G1582" s="7">
        <v>80</v>
      </c>
      <c r="H1582" s="10">
        <v>13</v>
      </c>
      <c r="I1582" s="1">
        <v>42</v>
      </c>
      <c r="J1582" s="1">
        <v>25</v>
      </c>
      <c r="K1582" s="1">
        <v>22</v>
      </c>
      <c r="L1582" s="1">
        <v>23</v>
      </c>
      <c r="M1582" s="1">
        <v>15</v>
      </c>
      <c r="N1582" s="1">
        <v>3</v>
      </c>
      <c r="O1582" s="1">
        <v>3</v>
      </c>
      <c r="P1582" s="1">
        <v>5</v>
      </c>
      <c r="Q1582" s="1">
        <v>15</v>
      </c>
      <c r="R1582" s="1">
        <v>16</v>
      </c>
      <c r="S1582" s="1">
        <v>4</v>
      </c>
      <c r="T1582" s="1">
        <v>5</v>
      </c>
      <c r="U1582" s="17">
        <v>0</v>
      </c>
    </row>
    <row r="1583" spans="4:21" x14ac:dyDescent="0.2">
      <c r="D1583" s="102"/>
      <c r="E1583" s="5" t="s">
        <v>38</v>
      </c>
      <c r="F1583" s="6"/>
      <c r="G1583" s="7">
        <v>6</v>
      </c>
      <c r="H1583" s="10">
        <v>2</v>
      </c>
      <c r="I1583" s="1">
        <v>3</v>
      </c>
      <c r="J1583" s="1">
        <v>3</v>
      </c>
      <c r="K1583" s="1">
        <v>0</v>
      </c>
      <c r="L1583" s="1">
        <v>2</v>
      </c>
      <c r="M1583" s="1">
        <v>1</v>
      </c>
      <c r="N1583" s="1">
        <v>0</v>
      </c>
      <c r="O1583" s="1">
        <v>1</v>
      </c>
      <c r="P1583" s="1">
        <v>0</v>
      </c>
      <c r="Q1583" s="1">
        <v>1</v>
      </c>
      <c r="R1583" s="1">
        <v>1</v>
      </c>
      <c r="S1583" s="1">
        <v>0</v>
      </c>
      <c r="T1583" s="1">
        <v>0</v>
      </c>
      <c r="U1583" s="17">
        <v>0</v>
      </c>
    </row>
    <row r="1584" spans="4:21" x14ac:dyDescent="0.2">
      <c r="D1584" s="101" t="s">
        <v>39</v>
      </c>
      <c r="E1584" s="26" t="s">
        <v>40</v>
      </c>
      <c r="F1584" s="25"/>
      <c r="G1584" s="28">
        <v>331</v>
      </c>
      <c r="H1584" s="30">
        <v>41</v>
      </c>
      <c r="I1584" s="3">
        <v>194</v>
      </c>
      <c r="J1584" s="3">
        <v>102</v>
      </c>
      <c r="K1584" s="3">
        <v>75</v>
      </c>
      <c r="L1584" s="3">
        <v>113</v>
      </c>
      <c r="M1584" s="3">
        <v>68</v>
      </c>
      <c r="N1584" s="3">
        <v>7</v>
      </c>
      <c r="O1584" s="3">
        <v>33</v>
      </c>
      <c r="P1584" s="3">
        <v>25</v>
      </c>
      <c r="Q1584" s="3">
        <v>57</v>
      </c>
      <c r="R1584" s="3">
        <v>53</v>
      </c>
      <c r="S1584" s="3">
        <v>13</v>
      </c>
      <c r="T1584" s="3">
        <v>23</v>
      </c>
      <c r="U1584" s="32">
        <v>1</v>
      </c>
    </row>
    <row r="1585" spans="2:21" x14ac:dyDescent="0.2">
      <c r="D1585" s="102"/>
      <c r="E1585" s="5" t="s">
        <v>41</v>
      </c>
      <c r="F1585" s="6"/>
      <c r="G1585" s="7">
        <v>320</v>
      </c>
      <c r="H1585" s="10">
        <v>55</v>
      </c>
      <c r="I1585" s="1">
        <v>164</v>
      </c>
      <c r="J1585" s="1">
        <v>112</v>
      </c>
      <c r="K1585" s="1">
        <v>72</v>
      </c>
      <c r="L1585" s="1">
        <v>95</v>
      </c>
      <c r="M1585" s="1">
        <v>66</v>
      </c>
      <c r="N1585" s="1">
        <v>5</v>
      </c>
      <c r="O1585" s="1">
        <v>30</v>
      </c>
      <c r="P1585" s="1">
        <v>16</v>
      </c>
      <c r="Q1585" s="1">
        <v>46</v>
      </c>
      <c r="R1585" s="1">
        <v>48</v>
      </c>
      <c r="S1585" s="1">
        <v>12</v>
      </c>
      <c r="T1585" s="1">
        <v>22</v>
      </c>
      <c r="U1585" s="17">
        <v>4</v>
      </c>
    </row>
    <row r="1586" spans="2:21" x14ac:dyDescent="0.2">
      <c r="D1586" s="102"/>
      <c r="E1586" s="5" t="s">
        <v>42</v>
      </c>
      <c r="F1586" s="6"/>
      <c r="G1586" s="7">
        <v>218</v>
      </c>
      <c r="H1586" s="10">
        <v>40</v>
      </c>
      <c r="I1586" s="1">
        <v>123</v>
      </c>
      <c r="J1586" s="1">
        <v>77</v>
      </c>
      <c r="K1586" s="1">
        <v>38</v>
      </c>
      <c r="L1586" s="1">
        <v>59</v>
      </c>
      <c r="M1586" s="1">
        <v>42</v>
      </c>
      <c r="N1586" s="1">
        <v>7</v>
      </c>
      <c r="O1586" s="1">
        <v>17</v>
      </c>
      <c r="P1586" s="1">
        <v>12</v>
      </c>
      <c r="Q1586" s="1">
        <v>31</v>
      </c>
      <c r="R1586" s="1">
        <v>28</v>
      </c>
      <c r="S1586" s="1">
        <v>8</v>
      </c>
      <c r="T1586" s="1">
        <v>10</v>
      </c>
      <c r="U1586" s="17">
        <v>1</v>
      </c>
    </row>
    <row r="1587" spans="2:21" x14ac:dyDescent="0.2">
      <c r="D1587" s="102"/>
      <c r="E1587" s="5" t="s">
        <v>43</v>
      </c>
      <c r="F1587" s="6"/>
      <c r="G1587" s="7">
        <v>66</v>
      </c>
      <c r="H1587" s="10">
        <v>13</v>
      </c>
      <c r="I1587" s="1">
        <v>28</v>
      </c>
      <c r="J1587" s="1">
        <v>20</v>
      </c>
      <c r="K1587" s="1">
        <v>10</v>
      </c>
      <c r="L1587" s="1">
        <v>18</v>
      </c>
      <c r="M1587" s="1">
        <v>10</v>
      </c>
      <c r="N1587" s="1">
        <v>1</v>
      </c>
      <c r="O1587" s="1">
        <v>4</v>
      </c>
      <c r="P1587" s="1">
        <v>1</v>
      </c>
      <c r="Q1587" s="1">
        <v>11</v>
      </c>
      <c r="R1587" s="1">
        <v>9</v>
      </c>
      <c r="S1587" s="1">
        <v>2</v>
      </c>
      <c r="T1587" s="1">
        <v>7</v>
      </c>
      <c r="U1587" s="17">
        <v>0</v>
      </c>
    </row>
    <row r="1588" spans="2:21" x14ac:dyDescent="0.2">
      <c r="D1588" s="103"/>
      <c r="E1588" s="50" t="s">
        <v>44</v>
      </c>
      <c r="F1588" s="53"/>
      <c r="G1588" s="49">
        <v>74</v>
      </c>
      <c r="H1588" s="62">
        <v>18</v>
      </c>
      <c r="I1588" s="22">
        <v>36</v>
      </c>
      <c r="J1588" s="22">
        <v>18</v>
      </c>
      <c r="K1588" s="22">
        <v>18</v>
      </c>
      <c r="L1588" s="22">
        <v>27</v>
      </c>
      <c r="M1588" s="22">
        <v>23</v>
      </c>
      <c r="N1588" s="22">
        <v>2</v>
      </c>
      <c r="O1588" s="22">
        <v>11</v>
      </c>
      <c r="P1588" s="22">
        <v>3</v>
      </c>
      <c r="Q1588" s="22">
        <v>12</v>
      </c>
      <c r="R1588" s="22">
        <v>9</v>
      </c>
      <c r="S1588" s="22">
        <v>3</v>
      </c>
      <c r="T1588" s="22">
        <v>5</v>
      </c>
      <c r="U1588" s="68">
        <v>1</v>
      </c>
    </row>
    <row r="1590" spans="2:21" x14ac:dyDescent="0.2">
      <c r="B1590" s="34" t="str">
        <f xml:space="preserve"> HYPERLINK("#'目次'!B68", "[62]")</f>
        <v>[62]</v>
      </c>
      <c r="C1590" s="27" t="s">
        <v>602</v>
      </c>
    </row>
    <row r="1591" spans="2:21" x14ac:dyDescent="0.2">
      <c r="C1591" s="84" t="s">
        <v>566</v>
      </c>
    </row>
    <row r="1593" spans="2:21" x14ac:dyDescent="0.2">
      <c r="C1593" s="27" t="s">
        <v>13</v>
      </c>
    </row>
    <row r="1594" spans="2:21" ht="48" x14ac:dyDescent="0.2">
      <c r="D1594" s="97"/>
      <c r="E1594" s="98"/>
      <c r="F1594" s="98"/>
      <c r="G1594" s="38" t="s">
        <v>14</v>
      </c>
      <c r="H1594" s="36" t="s">
        <v>603</v>
      </c>
      <c r="I1594" s="4" t="s">
        <v>604</v>
      </c>
      <c r="J1594" s="4" t="s">
        <v>605</v>
      </c>
      <c r="K1594" s="4" t="s">
        <v>606</v>
      </c>
      <c r="L1594" s="4" t="s">
        <v>517</v>
      </c>
      <c r="M1594" s="4" t="s">
        <v>518</v>
      </c>
      <c r="N1594" s="4" t="s">
        <v>607</v>
      </c>
      <c r="O1594" s="4" t="s">
        <v>519</v>
      </c>
      <c r="P1594" s="4" t="s">
        <v>608</v>
      </c>
      <c r="Q1594" s="4" t="s">
        <v>609</v>
      </c>
      <c r="R1594" s="4" t="s">
        <v>22</v>
      </c>
      <c r="S1594" s="4" t="s">
        <v>522</v>
      </c>
      <c r="T1594" s="35" t="s">
        <v>24</v>
      </c>
    </row>
    <row r="1595" spans="2:21" x14ac:dyDescent="0.2">
      <c r="D1595" s="99"/>
      <c r="E1595" s="100"/>
      <c r="F1595" s="100"/>
      <c r="G1595" s="40"/>
      <c r="H1595" s="42"/>
      <c r="I1595" s="8"/>
      <c r="J1595" s="8"/>
      <c r="K1595" s="8"/>
      <c r="L1595" s="8"/>
      <c r="M1595" s="8"/>
      <c r="N1595" s="8"/>
      <c r="O1595" s="8"/>
      <c r="P1595" s="8"/>
      <c r="Q1595" s="8"/>
      <c r="R1595" s="8"/>
      <c r="S1595" s="8"/>
      <c r="T1595" s="39"/>
    </row>
    <row r="1596" spans="2:21" x14ac:dyDescent="0.2">
      <c r="D1596" s="48"/>
      <c r="E1596" s="47" t="s">
        <v>14</v>
      </c>
      <c r="F1596" s="51"/>
      <c r="G1596" s="37">
        <v>1009</v>
      </c>
      <c r="H1596" s="16">
        <v>426</v>
      </c>
      <c r="I1596" s="16">
        <v>114</v>
      </c>
      <c r="J1596" s="16">
        <v>35</v>
      </c>
      <c r="K1596" s="16">
        <v>250</v>
      </c>
      <c r="L1596" s="16">
        <v>84</v>
      </c>
      <c r="M1596" s="16">
        <v>167</v>
      </c>
      <c r="N1596" s="16">
        <v>20</v>
      </c>
      <c r="O1596" s="16">
        <v>228</v>
      </c>
      <c r="P1596" s="16">
        <v>12</v>
      </c>
      <c r="Q1596" s="16">
        <v>159</v>
      </c>
      <c r="R1596" s="16">
        <v>17</v>
      </c>
      <c r="S1596" s="16">
        <v>217</v>
      </c>
      <c r="T1596" s="57">
        <v>13</v>
      </c>
    </row>
    <row r="1597" spans="2:21" x14ac:dyDescent="0.2">
      <c r="D1597" s="101" t="s">
        <v>25</v>
      </c>
      <c r="E1597" s="26" t="s">
        <v>26</v>
      </c>
      <c r="F1597" s="25"/>
      <c r="G1597" s="28">
        <v>19</v>
      </c>
      <c r="H1597" s="30">
        <v>11</v>
      </c>
      <c r="I1597" s="3">
        <v>5</v>
      </c>
      <c r="J1597" s="3">
        <v>1</v>
      </c>
      <c r="K1597" s="3">
        <v>7</v>
      </c>
      <c r="L1597" s="3">
        <v>2</v>
      </c>
      <c r="M1597" s="3">
        <v>1</v>
      </c>
      <c r="N1597" s="3">
        <v>0</v>
      </c>
      <c r="O1597" s="3">
        <v>4</v>
      </c>
      <c r="P1597" s="3">
        <v>0</v>
      </c>
      <c r="Q1597" s="3">
        <v>5</v>
      </c>
      <c r="R1597" s="3">
        <v>1</v>
      </c>
      <c r="S1597" s="3">
        <v>2</v>
      </c>
      <c r="T1597" s="32">
        <v>0</v>
      </c>
    </row>
    <row r="1598" spans="2:21" x14ac:dyDescent="0.2">
      <c r="D1598" s="102"/>
      <c r="E1598" s="5" t="s">
        <v>27</v>
      </c>
      <c r="F1598" s="6"/>
      <c r="G1598" s="7">
        <v>63</v>
      </c>
      <c r="H1598" s="10">
        <v>23</v>
      </c>
      <c r="I1598" s="1">
        <v>6</v>
      </c>
      <c r="J1598" s="1">
        <v>3</v>
      </c>
      <c r="K1598" s="1">
        <v>14</v>
      </c>
      <c r="L1598" s="1">
        <v>7</v>
      </c>
      <c r="M1598" s="1">
        <v>13</v>
      </c>
      <c r="N1598" s="1">
        <v>2</v>
      </c>
      <c r="O1598" s="1">
        <v>15</v>
      </c>
      <c r="P1598" s="1">
        <v>0</v>
      </c>
      <c r="Q1598" s="1">
        <v>10</v>
      </c>
      <c r="R1598" s="1">
        <v>1</v>
      </c>
      <c r="S1598" s="1">
        <v>17</v>
      </c>
      <c r="T1598" s="17">
        <v>1</v>
      </c>
    </row>
    <row r="1599" spans="2:21" x14ac:dyDescent="0.2">
      <c r="D1599" s="102"/>
      <c r="E1599" s="5" t="s">
        <v>28</v>
      </c>
      <c r="F1599" s="6"/>
      <c r="G1599" s="7">
        <v>245</v>
      </c>
      <c r="H1599" s="10">
        <v>97</v>
      </c>
      <c r="I1599" s="1">
        <v>29</v>
      </c>
      <c r="J1599" s="1">
        <v>8</v>
      </c>
      <c r="K1599" s="1">
        <v>53</v>
      </c>
      <c r="L1599" s="1">
        <v>15</v>
      </c>
      <c r="M1599" s="1">
        <v>39</v>
      </c>
      <c r="N1599" s="1">
        <v>9</v>
      </c>
      <c r="O1599" s="1">
        <v>47</v>
      </c>
      <c r="P1599" s="1">
        <v>3</v>
      </c>
      <c r="Q1599" s="1">
        <v>41</v>
      </c>
      <c r="R1599" s="1">
        <v>5</v>
      </c>
      <c r="S1599" s="1">
        <v>55</v>
      </c>
      <c r="T1599" s="17">
        <v>7</v>
      </c>
    </row>
    <row r="1600" spans="2:21" x14ac:dyDescent="0.2">
      <c r="D1600" s="102"/>
      <c r="E1600" s="5" t="s">
        <v>29</v>
      </c>
      <c r="F1600" s="6"/>
      <c r="G1600" s="7">
        <v>132</v>
      </c>
      <c r="H1600" s="10">
        <v>60</v>
      </c>
      <c r="I1600" s="1">
        <v>14</v>
      </c>
      <c r="J1600" s="1">
        <v>6</v>
      </c>
      <c r="K1600" s="1">
        <v>39</v>
      </c>
      <c r="L1600" s="1">
        <v>18</v>
      </c>
      <c r="M1600" s="1">
        <v>25</v>
      </c>
      <c r="N1600" s="1">
        <v>0</v>
      </c>
      <c r="O1600" s="1">
        <v>28</v>
      </c>
      <c r="P1600" s="1">
        <v>2</v>
      </c>
      <c r="Q1600" s="1">
        <v>24</v>
      </c>
      <c r="R1600" s="1">
        <v>2</v>
      </c>
      <c r="S1600" s="1">
        <v>31</v>
      </c>
      <c r="T1600" s="17">
        <v>0</v>
      </c>
    </row>
    <row r="1601" spans="2:20" x14ac:dyDescent="0.2">
      <c r="D1601" s="102"/>
      <c r="E1601" s="5" t="s">
        <v>30</v>
      </c>
      <c r="F1601" s="6"/>
      <c r="G1601" s="7">
        <v>29</v>
      </c>
      <c r="H1601" s="10">
        <v>9</v>
      </c>
      <c r="I1601" s="1">
        <v>3</v>
      </c>
      <c r="J1601" s="1">
        <v>0</v>
      </c>
      <c r="K1601" s="1">
        <v>8</v>
      </c>
      <c r="L1601" s="1">
        <v>3</v>
      </c>
      <c r="M1601" s="1">
        <v>3</v>
      </c>
      <c r="N1601" s="1">
        <v>0</v>
      </c>
      <c r="O1601" s="1">
        <v>2</v>
      </c>
      <c r="P1601" s="1">
        <v>0</v>
      </c>
      <c r="Q1601" s="1">
        <v>6</v>
      </c>
      <c r="R1601" s="1">
        <v>1</v>
      </c>
      <c r="S1601" s="1">
        <v>8</v>
      </c>
      <c r="T1601" s="17">
        <v>1</v>
      </c>
    </row>
    <row r="1602" spans="2:20" x14ac:dyDescent="0.2">
      <c r="D1602" s="102"/>
      <c r="E1602" s="5" t="s">
        <v>31</v>
      </c>
      <c r="F1602" s="6"/>
      <c r="G1602" s="7">
        <v>27</v>
      </c>
      <c r="H1602" s="10">
        <v>10</v>
      </c>
      <c r="I1602" s="1">
        <v>2</v>
      </c>
      <c r="J1602" s="1">
        <v>2</v>
      </c>
      <c r="K1602" s="1">
        <v>3</v>
      </c>
      <c r="L1602" s="1">
        <v>1</v>
      </c>
      <c r="M1602" s="1">
        <v>6</v>
      </c>
      <c r="N1602" s="1">
        <v>1</v>
      </c>
      <c r="O1602" s="1">
        <v>6</v>
      </c>
      <c r="P1602" s="1">
        <v>0</v>
      </c>
      <c r="Q1602" s="1">
        <v>3</v>
      </c>
      <c r="R1602" s="1">
        <v>0</v>
      </c>
      <c r="S1602" s="1">
        <v>8</v>
      </c>
      <c r="T1602" s="17">
        <v>0</v>
      </c>
    </row>
    <row r="1603" spans="2:20" x14ac:dyDescent="0.2">
      <c r="D1603" s="102"/>
      <c r="E1603" s="5" t="s">
        <v>32</v>
      </c>
      <c r="F1603" s="6"/>
      <c r="G1603" s="7">
        <v>113</v>
      </c>
      <c r="H1603" s="10">
        <v>48</v>
      </c>
      <c r="I1603" s="1">
        <v>10</v>
      </c>
      <c r="J1603" s="1">
        <v>4</v>
      </c>
      <c r="K1603" s="1">
        <v>25</v>
      </c>
      <c r="L1603" s="1">
        <v>9</v>
      </c>
      <c r="M1603" s="1">
        <v>14</v>
      </c>
      <c r="N1603" s="1">
        <v>3</v>
      </c>
      <c r="O1603" s="1">
        <v>28</v>
      </c>
      <c r="P1603" s="1">
        <v>1</v>
      </c>
      <c r="Q1603" s="1">
        <v>22</v>
      </c>
      <c r="R1603" s="1">
        <v>4</v>
      </c>
      <c r="S1603" s="1">
        <v>24</v>
      </c>
      <c r="T1603" s="17">
        <v>0</v>
      </c>
    </row>
    <row r="1604" spans="2:20" x14ac:dyDescent="0.2">
      <c r="D1604" s="102"/>
      <c r="E1604" s="5" t="s">
        <v>33</v>
      </c>
      <c r="F1604" s="6"/>
      <c r="G1604" s="7">
        <v>107</v>
      </c>
      <c r="H1604" s="10">
        <v>50</v>
      </c>
      <c r="I1604" s="1">
        <v>12</v>
      </c>
      <c r="J1604" s="1">
        <v>6</v>
      </c>
      <c r="K1604" s="1">
        <v>30</v>
      </c>
      <c r="L1604" s="1">
        <v>11</v>
      </c>
      <c r="M1604" s="1">
        <v>23</v>
      </c>
      <c r="N1604" s="1">
        <v>3</v>
      </c>
      <c r="O1604" s="1">
        <v>28</v>
      </c>
      <c r="P1604" s="1">
        <v>1</v>
      </c>
      <c r="Q1604" s="1">
        <v>10</v>
      </c>
      <c r="R1604" s="1">
        <v>2</v>
      </c>
      <c r="S1604" s="1">
        <v>17</v>
      </c>
      <c r="T1604" s="17">
        <v>1</v>
      </c>
    </row>
    <row r="1605" spans="2:20" x14ac:dyDescent="0.2">
      <c r="D1605" s="102"/>
      <c r="E1605" s="5" t="s">
        <v>34</v>
      </c>
      <c r="F1605" s="6"/>
      <c r="G1605" s="7">
        <v>80</v>
      </c>
      <c r="H1605" s="10">
        <v>40</v>
      </c>
      <c r="I1605" s="1">
        <v>13</v>
      </c>
      <c r="J1605" s="1">
        <v>1</v>
      </c>
      <c r="K1605" s="1">
        <v>24</v>
      </c>
      <c r="L1605" s="1">
        <v>10</v>
      </c>
      <c r="M1605" s="1">
        <v>13</v>
      </c>
      <c r="N1605" s="1">
        <v>0</v>
      </c>
      <c r="O1605" s="1">
        <v>21</v>
      </c>
      <c r="P1605" s="1">
        <v>1</v>
      </c>
      <c r="Q1605" s="1">
        <v>11</v>
      </c>
      <c r="R1605" s="1">
        <v>0</v>
      </c>
      <c r="S1605" s="1">
        <v>18</v>
      </c>
      <c r="T1605" s="17">
        <v>0</v>
      </c>
    </row>
    <row r="1606" spans="2:20" x14ac:dyDescent="0.2">
      <c r="D1606" s="102"/>
      <c r="E1606" s="5" t="s">
        <v>35</v>
      </c>
      <c r="F1606" s="6"/>
      <c r="G1606" s="7">
        <v>72</v>
      </c>
      <c r="H1606" s="10">
        <v>31</v>
      </c>
      <c r="I1606" s="1">
        <v>7</v>
      </c>
      <c r="J1606" s="1">
        <v>2</v>
      </c>
      <c r="K1606" s="1">
        <v>19</v>
      </c>
      <c r="L1606" s="1">
        <v>4</v>
      </c>
      <c r="M1606" s="1">
        <v>7</v>
      </c>
      <c r="N1606" s="1">
        <v>0</v>
      </c>
      <c r="O1606" s="1">
        <v>18</v>
      </c>
      <c r="P1606" s="1">
        <v>1</v>
      </c>
      <c r="Q1606" s="1">
        <v>5</v>
      </c>
      <c r="R1606" s="1">
        <v>1</v>
      </c>
      <c r="S1606" s="1">
        <v>13</v>
      </c>
      <c r="T1606" s="17">
        <v>2</v>
      </c>
    </row>
    <row r="1607" spans="2:20" x14ac:dyDescent="0.2">
      <c r="D1607" s="102"/>
      <c r="E1607" s="5" t="s">
        <v>36</v>
      </c>
      <c r="F1607" s="6"/>
      <c r="G1607" s="7">
        <v>36</v>
      </c>
      <c r="H1607" s="10">
        <v>21</v>
      </c>
      <c r="I1607" s="1">
        <v>2</v>
      </c>
      <c r="J1607" s="1">
        <v>1</v>
      </c>
      <c r="K1607" s="1">
        <v>8</v>
      </c>
      <c r="L1607" s="1">
        <v>2</v>
      </c>
      <c r="M1607" s="1">
        <v>3</v>
      </c>
      <c r="N1607" s="1">
        <v>1</v>
      </c>
      <c r="O1607" s="1">
        <v>6</v>
      </c>
      <c r="P1607" s="1">
        <v>1</v>
      </c>
      <c r="Q1607" s="1">
        <v>6</v>
      </c>
      <c r="R1607" s="1">
        <v>0</v>
      </c>
      <c r="S1607" s="1">
        <v>4</v>
      </c>
      <c r="T1607" s="17">
        <v>1</v>
      </c>
    </row>
    <row r="1608" spans="2:20" x14ac:dyDescent="0.2">
      <c r="D1608" s="102"/>
      <c r="E1608" s="5" t="s">
        <v>37</v>
      </c>
      <c r="F1608" s="6"/>
      <c r="G1608" s="7">
        <v>80</v>
      </c>
      <c r="H1608" s="10">
        <v>24</v>
      </c>
      <c r="I1608" s="1">
        <v>10</v>
      </c>
      <c r="J1608" s="1">
        <v>1</v>
      </c>
      <c r="K1608" s="1">
        <v>17</v>
      </c>
      <c r="L1608" s="1">
        <v>2</v>
      </c>
      <c r="M1608" s="1">
        <v>18</v>
      </c>
      <c r="N1608" s="1">
        <v>1</v>
      </c>
      <c r="O1608" s="1">
        <v>22</v>
      </c>
      <c r="P1608" s="1">
        <v>2</v>
      </c>
      <c r="Q1608" s="1">
        <v>15</v>
      </c>
      <c r="R1608" s="1">
        <v>0</v>
      </c>
      <c r="S1608" s="1">
        <v>20</v>
      </c>
      <c r="T1608" s="17">
        <v>0</v>
      </c>
    </row>
    <row r="1609" spans="2:20" x14ac:dyDescent="0.2">
      <c r="D1609" s="102"/>
      <c r="E1609" s="5" t="s">
        <v>38</v>
      </c>
      <c r="F1609" s="6"/>
      <c r="G1609" s="7">
        <v>6</v>
      </c>
      <c r="H1609" s="10">
        <v>2</v>
      </c>
      <c r="I1609" s="1">
        <v>1</v>
      </c>
      <c r="J1609" s="1">
        <v>0</v>
      </c>
      <c r="K1609" s="1">
        <v>3</v>
      </c>
      <c r="L1609" s="1">
        <v>0</v>
      </c>
      <c r="M1609" s="1">
        <v>2</v>
      </c>
      <c r="N1609" s="1">
        <v>0</v>
      </c>
      <c r="O1609" s="1">
        <v>3</v>
      </c>
      <c r="P1609" s="1">
        <v>0</v>
      </c>
      <c r="Q1609" s="1">
        <v>1</v>
      </c>
      <c r="R1609" s="1">
        <v>0</v>
      </c>
      <c r="S1609" s="1">
        <v>0</v>
      </c>
      <c r="T1609" s="17">
        <v>0</v>
      </c>
    </row>
    <row r="1610" spans="2:20" x14ac:dyDescent="0.2">
      <c r="D1610" s="101" t="s">
        <v>39</v>
      </c>
      <c r="E1610" s="26" t="s">
        <v>40</v>
      </c>
      <c r="F1610" s="25"/>
      <c r="G1610" s="28">
        <v>331</v>
      </c>
      <c r="H1610" s="30">
        <v>143</v>
      </c>
      <c r="I1610" s="3">
        <v>39</v>
      </c>
      <c r="J1610" s="3">
        <v>9</v>
      </c>
      <c r="K1610" s="3">
        <v>96</v>
      </c>
      <c r="L1610" s="3">
        <v>30</v>
      </c>
      <c r="M1610" s="3">
        <v>58</v>
      </c>
      <c r="N1610" s="3">
        <v>1</v>
      </c>
      <c r="O1610" s="3">
        <v>66</v>
      </c>
      <c r="P1610" s="3">
        <v>5</v>
      </c>
      <c r="Q1610" s="3">
        <v>56</v>
      </c>
      <c r="R1610" s="3">
        <v>4</v>
      </c>
      <c r="S1610" s="3">
        <v>73</v>
      </c>
      <c r="T1610" s="32">
        <v>0</v>
      </c>
    </row>
    <row r="1611" spans="2:20" x14ac:dyDescent="0.2">
      <c r="D1611" s="102"/>
      <c r="E1611" s="5" t="s">
        <v>41</v>
      </c>
      <c r="F1611" s="6"/>
      <c r="G1611" s="7">
        <v>320</v>
      </c>
      <c r="H1611" s="10">
        <v>131</v>
      </c>
      <c r="I1611" s="1">
        <v>30</v>
      </c>
      <c r="J1611" s="1">
        <v>12</v>
      </c>
      <c r="K1611" s="1">
        <v>80</v>
      </c>
      <c r="L1611" s="1">
        <v>25</v>
      </c>
      <c r="M1611" s="1">
        <v>56</v>
      </c>
      <c r="N1611" s="1">
        <v>11</v>
      </c>
      <c r="O1611" s="1">
        <v>75</v>
      </c>
      <c r="P1611" s="1">
        <v>3</v>
      </c>
      <c r="Q1611" s="1">
        <v>45</v>
      </c>
      <c r="R1611" s="1">
        <v>3</v>
      </c>
      <c r="S1611" s="1">
        <v>70</v>
      </c>
      <c r="T1611" s="17">
        <v>7</v>
      </c>
    </row>
    <row r="1612" spans="2:20" x14ac:dyDescent="0.2">
      <c r="D1612" s="102"/>
      <c r="E1612" s="5" t="s">
        <v>42</v>
      </c>
      <c r="F1612" s="6"/>
      <c r="G1612" s="7">
        <v>218</v>
      </c>
      <c r="H1612" s="10">
        <v>90</v>
      </c>
      <c r="I1612" s="1">
        <v>26</v>
      </c>
      <c r="J1612" s="1">
        <v>8</v>
      </c>
      <c r="K1612" s="1">
        <v>50</v>
      </c>
      <c r="L1612" s="1">
        <v>22</v>
      </c>
      <c r="M1612" s="1">
        <v>32</v>
      </c>
      <c r="N1612" s="1">
        <v>6</v>
      </c>
      <c r="O1612" s="1">
        <v>50</v>
      </c>
      <c r="P1612" s="1">
        <v>4</v>
      </c>
      <c r="Q1612" s="1">
        <v>37</v>
      </c>
      <c r="R1612" s="1">
        <v>7</v>
      </c>
      <c r="S1612" s="1">
        <v>44</v>
      </c>
      <c r="T1612" s="17">
        <v>3</v>
      </c>
    </row>
    <row r="1613" spans="2:20" x14ac:dyDescent="0.2">
      <c r="D1613" s="102"/>
      <c r="E1613" s="5" t="s">
        <v>43</v>
      </c>
      <c r="F1613" s="6"/>
      <c r="G1613" s="7">
        <v>66</v>
      </c>
      <c r="H1613" s="10">
        <v>31</v>
      </c>
      <c r="I1613" s="1">
        <v>6</v>
      </c>
      <c r="J1613" s="1">
        <v>2</v>
      </c>
      <c r="K1613" s="1">
        <v>11</v>
      </c>
      <c r="L1613" s="1">
        <v>2</v>
      </c>
      <c r="M1613" s="1">
        <v>8</v>
      </c>
      <c r="N1613" s="1">
        <v>0</v>
      </c>
      <c r="O1613" s="1">
        <v>17</v>
      </c>
      <c r="P1613" s="1">
        <v>0</v>
      </c>
      <c r="Q1613" s="1">
        <v>12</v>
      </c>
      <c r="R1613" s="1">
        <v>2</v>
      </c>
      <c r="S1613" s="1">
        <v>13</v>
      </c>
      <c r="T1613" s="17">
        <v>1</v>
      </c>
    </row>
    <row r="1614" spans="2:20" x14ac:dyDescent="0.2">
      <c r="D1614" s="103"/>
      <c r="E1614" s="50" t="s">
        <v>44</v>
      </c>
      <c r="F1614" s="53"/>
      <c r="G1614" s="49">
        <v>74</v>
      </c>
      <c r="H1614" s="62">
        <v>31</v>
      </c>
      <c r="I1614" s="22">
        <v>13</v>
      </c>
      <c r="J1614" s="22">
        <v>4</v>
      </c>
      <c r="K1614" s="22">
        <v>13</v>
      </c>
      <c r="L1614" s="22">
        <v>5</v>
      </c>
      <c r="M1614" s="22">
        <v>13</v>
      </c>
      <c r="N1614" s="22">
        <v>2</v>
      </c>
      <c r="O1614" s="22">
        <v>20</v>
      </c>
      <c r="P1614" s="22">
        <v>0</v>
      </c>
      <c r="Q1614" s="22">
        <v>9</v>
      </c>
      <c r="R1614" s="22">
        <v>1</v>
      </c>
      <c r="S1614" s="22">
        <v>17</v>
      </c>
      <c r="T1614" s="68">
        <v>2</v>
      </c>
    </row>
    <row r="1616" spans="2:20" x14ac:dyDescent="0.2">
      <c r="B1616" s="34" t="str">
        <f xml:space="preserve"> HYPERLINK("#'目次'!B69", "[63]")</f>
        <v>[63]</v>
      </c>
      <c r="C1616" s="27" t="s">
        <v>612</v>
      </c>
    </row>
    <row r="1617" spans="3:20" x14ac:dyDescent="0.2">
      <c r="C1617" s="84" t="s">
        <v>613</v>
      </c>
    </row>
    <row r="1619" spans="3:20" x14ac:dyDescent="0.2">
      <c r="C1619" s="27" t="s">
        <v>13</v>
      </c>
    </row>
    <row r="1620" spans="3:20" ht="48" x14ac:dyDescent="0.2">
      <c r="D1620" s="97"/>
      <c r="E1620" s="98"/>
      <c r="F1620" s="98"/>
      <c r="G1620" s="38" t="s">
        <v>14</v>
      </c>
      <c r="H1620" s="36" t="s">
        <v>614</v>
      </c>
      <c r="I1620" s="4" t="s">
        <v>533</v>
      </c>
      <c r="J1620" s="4" t="s">
        <v>615</v>
      </c>
      <c r="K1620" s="4" t="s">
        <v>535</v>
      </c>
      <c r="L1620" s="4" t="s">
        <v>616</v>
      </c>
      <c r="M1620" s="4" t="s">
        <v>617</v>
      </c>
      <c r="N1620" s="4" t="s">
        <v>537</v>
      </c>
      <c r="O1620" s="4" t="s">
        <v>618</v>
      </c>
      <c r="P1620" s="4" t="s">
        <v>540</v>
      </c>
      <c r="Q1620" s="4" t="s">
        <v>180</v>
      </c>
      <c r="R1620" s="4" t="s">
        <v>22</v>
      </c>
      <c r="S1620" s="4" t="s">
        <v>619</v>
      </c>
      <c r="T1620" s="35" t="s">
        <v>24</v>
      </c>
    </row>
    <row r="1621" spans="3:20" x14ac:dyDescent="0.2">
      <c r="D1621" s="99"/>
      <c r="E1621" s="100"/>
      <c r="F1621" s="100"/>
      <c r="G1621" s="40"/>
      <c r="H1621" s="42"/>
      <c r="I1621" s="8"/>
      <c r="J1621" s="8"/>
      <c r="K1621" s="8"/>
      <c r="L1621" s="8"/>
      <c r="M1621" s="8"/>
      <c r="N1621" s="8"/>
      <c r="O1621" s="8"/>
      <c r="P1621" s="8"/>
      <c r="Q1621" s="8"/>
      <c r="R1621" s="8"/>
      <c r="S1621" s="8"/>
      <c r="T1621" s="39"/>
    </row>
    <row r="1622" spans="3:20" x14ac:dyDescent="0.2">
      <c r="D1622" s="48"/>
      <c r="E1622" s="47" t="s">
        <v>14</v>
      </c>
      <c r="F1622" s="51"/>
      <c r="G1622" s="37">
        <v>5941</v>
      </c>
      <c r="H1622" s="16">
        <v>97</v>
      </c>
      <c r="I1622" s="16">
        <v>999</v>
      </c>
      <c r="J1622" s="16">
        <v>578</v>
      </c>
      <c r="K1622" s="16">
        <v>539</v>
      </c>
      <c r="L1622" s="16">
        <v>978</v>
      </c>
      <c r="M1622" s="16">
        <v>447</v>
      </c>
      <c r="N1622" s="16">
        <v>1319</v>
      </c>
      <c r="O1622" s="16">
        <v>108</v>
      </c>
      <c r="P1622" s="16">
        <v>468</v>
      </c>
      <c r="Q1622" s="16">
        <v>1003</v>
      </c>
      <c r="R1622" s="16">
        <v>103</v>
      </c>
      <c r="S1622" s="16">
        <v>3844</v>
      </c>
      <c r="T1622" s="57">
        <v>11</v>
      </c>
    </row>
    <row r="1623" spans="3:20" x14ac:dyDescent="0.2">
      <c r="D1623" s="101" t="s">
        <v>25</v>
      </c>
      <c r="E1623" s="26" t="s">
        <v>26</v>
      </c>
      <c r="F1623" s="25"/>
      <c r="G1623" s="28">
        <v>287</v>
      </c>
      <c r="H1623" s="30">
        <v>4</v>
      </c>
      <c r="I1623" s="3">
        <v>49</v>
      </c>
      <c r="J1623" s="3">
        <v>29</v>
      </c>
      <c r="K1623" s="3">
        <v>28</v>
      </c>
      <c r="L1623" s="3">
        <v>38</v>
      </c>
      <c r="M1623" s="3">
        <v>22</v>
      </c>
      <c r="N1623" s="3">
        <v>57</v>
      </c>
      <c r="O1623" s="3">
        <v>6</v>
      </c>
      <c r="P1623" s="3">
        <v>24</v>
      </c>
      <c r="Q1623" s="3">
        <v>52</v>
      </c>
      <c r="R1623" s="3">
        <v>0</v>
      </c>
      <c r="S1623" s="3">
        <v>204</v>
      </c>
      <c r="T1623" s="32">
        <v>0</v>
      </c>
    </row>
    <row r="1624" spans="3:20" x14ac:dyDescent="0.2">
      <c r="D1624" s="102"/>
      <c r="E1624" s="5" t="s">
        <v>27</v>
      </c>
      <c r="F1624" s="6"/>
      <c r="G1624" s="7">
        <v>438</v>
      </c>
      <c r="H1624" s="10">
        <v>7</v>
      </c>
      <c r="I1624" s="1">
        <v>52</v>
      </c>
      <c r="J1624" s="1">
        <v>27</v>
      </c>
      <c r="K1624" s="1">
        <v>36</v>
      </c>
      <c r="L1624" s="1">
        <v>66</v>
      </c>
      <c r="M1624" s="1">
        <v>33</v>
      </c>
      <c r="N1624" s="1">
        <v>82</v>
      </c>
      <c r="O1624" s="1">
        <v>4</v>
      </c>
      <c r="P1624" s="1">
        <v>25</v>
      </c>
      <c r="Q1624" s="1">
        <v>69</v>
      </c>
      <c r="R1624" s="1">
        <v>8</v>
      </c>
      <c r="S1624" s="1">
        <v>300</v>
      </c>
      <c r="T1624" s="17">
        <v>1</v>
      </c>
    </row>
    <row r="1625" spans="3:20" x14ac:dyDescent="0.2">
      <c r="D1625" s="102"/>
      <c r="E1625" s="5" t="s">
        <v>28</v>
      </c>
      <c r="F1625" s="6"/>
      <c r="G1625" s="7">
        <v>1296</v>
      </c>
      <c r="H1625" s="10">
        <v>26</v>
      </c>
      <c r="I1625" s="1">
        <v>233</v>
      </c>
      <c r="J1625" s="1">
        <v>137</v>
      </c>
      <c r="K1625" s="1">
        <v>117</v>
      </c>
      <c r="L1625" s="1">
        <v>241</v>
      </c>
      <c r="M1625" s="1">
        <v>94</v>
      </c>
      <c r="N1625" s="1">
        <v>299</v>
      </c>
      <c r="O1625" s="1">
        <v>22</v>
      </c>
      <c r="P1625" s="1">
        <v>112</v>
      </c>
      <c r="Q1625" s="1">
        <v>206</v>
      </c>
      <c r="R1625" s="1">
        <v>31</v>
      </c>
      <c r="S1625" s="1">
        <v>814</v>
      </c>
      <c r="T1625" s="17">
        <v>3</v>
      </c>
    </row>
    <row r="1626" spans="3:20" x14ac:dyDescent="0.2">
      <c r="D1626" s="102"/>
      <c r="E1626" s="5" t="s">
        <v>29</v>
      </c>
      <c r="F1626" s="6"/>
      <c r="G1626" s="7">
        <v>702</v>
      </c>
      <c r="H1626" s="10">
        <v>13</v>
      </c>
      <c r="I1626" s="1">
        <v>121</v>
      </c>
      <c r="J1626" s="1">
        <v>72</v>
      </c>
      <c r="K1626" s="1">
        <v>77</v>
      </c>
      <c r="L1626" s="1">
        <v>125</v>
      </c>
      <c r="M1626" s="1">
        <v>65</v>
      </c>
      <c r="N1626" s="1">
        <v>206</v>
      </c>
      <c r="O1626" s="1">
        <v>21</v>
      </c>
      <c r="P1626" s="1">
        <v>54</v>
      </c>
      <c r="Q1626" s="1">
        <v>119</v>
      </c>
      <c r="R1626" s="1">
        <v>15</v>
      </c>
      <c r="S1626" s="1">
        <v>398</v>
      </c>
      <c r="T1626" s="17">
        <v>0</v>
      </c>
    </row>
    <row r="1627" spans="3:20" x14ac:dyDescent="0.2">
      <c r="D1627" s="102"/>
      <c r="E1627" s="5" t="s">
        <v>30</v>
      </c>
      <c r="F1627" s="6"/>
      <c r="G1627" s="7">
        <v>246</v>
      </c>
      <c r="H1627" s="10">
        <v>4</v>
      </c>
      <c r="I1627" s="1">
        <v>34</v>
      </c>
      <c r="J1627" s="1">
        <v>25</v>
      </c>
      <c r="K1627" s="1">
        <v>24</v>
      </c>
      <c r="L1627" s="1">
        <v>44</v>
      </c>
      <c r="M1627" s="1">
        <v>19</v>
      </c>
      <c r="N1627" s="1">
        <v>54</v>
      </c>
      <c r="O1627" s="1">
        <v>6</v>
      </c>
      <c r="P1627" s="1">
        <v>16</v>
      </c>
      <c r="Q1627" s="1">
        <v>32</v>
      </c>
      <c r="R1627" s="1">
        <v>3</v>
      </c>
      <c r="S1627" s="1">
        <v>159</v>
      </c>
      <c r="T1627" s="17">
        <v>1</v>
      </c>
    </row>
    <row r="1628" spans="3:20" x14ac:dyDescent="0.2">
      <c r="D1628" s="102"/>
      <c r="E1628" s="5" t="s">
        <v>31</v>
      </c>
      <c r="F1628" s="6"/>
      <c r="G1628" s="7">
        <v>126</v>
      </c>
      <c r="H1628" s="10">
        <v>0</v>
      </c>
      <c r="I1628" s="1">
        <v>19</v>
      </c>
      <c r="J1628" s="1">
        <v>13</v>
      </c>
      <c r="K1628" s="1">
        <v>15</v>
      </c>
      <c r="L1628" s="1">
        <v>21</v>
      </c>
      <c r="M1628" s="1">
        <v>17</v>
      </c>
      <c r="N1628" s="1">
        <v>28</v>
      </c>
      <c r="O1628" s="1">
        <v>4</v>
      </c>
      <c r="P1628" s="1">
        <v>13</v>
      </c>
      <c r="Q1628" s="1">
        <v>15</v>
      </c>
      <c r="R1628" s="1">
        <v>1</v>
      </c>
      <c r="S1628" s="1">
        <v>85</v>
      </c>
      <c r="T1628" s="17">
        <v>0</v>
      </c>
    </row>
    <row r="1629" spans="3:20" x14ac:dyDescent="0.2">
      <c r="D1629" s="102"/>
      <c r="E1629" s="5" t="s">
        <v>32</v>
      </c>
      <c r="F1629" s="6"/>
      <c r="G1629" s="7">
        <v>708</v>
      </c>
      <c r="H1629" s="10">
        <v>9</v>
      </c>
      <c r="I1629" s="1">
        <v>128</v>
      </c>
      <c r="J1629" s="1">
        <v>78</v>
      </c>
      <c r="K1629" s="1">
        <v>61</v>
      </c>
      <c r="L1629" s="1">
        <v>129</v>
      </c>
      <c r="M1629" s="1">
        <v>56</v>
      </c>
      <c r="N1629" s="1">
        <v>163</v>
      </c>
      <c r="O1629" s="1">
        <v>10</v>
      </c>
      <c r="P1629" s="1">
        <v>62</v>
      </c>
      <c r="Q1629" s="1">
        <v>130</v>
      </c>
      <c r="R1629" s="1">
        <v>11</v>
      </c>
      <c r="S1629" s="1">
        <v>445</v>
      </c>
      <c r="T1629" s="17">
        <v>0</v>
      </c>
    </row>
    <row r="1630" spans="3:20" x14ac:dyDescent="0.2">
      <c r="D1630" s="102"/>
      <c r="E1630" s="5" t="s">
        <v>33</v>
      </c>
      <c r="F1630" s="6"/>
      <c r="G1630" s="7">
        <v>561</v>
      </c>
      <c r="H1630" s="10">
        <v>9</v>
      </c>
      <c r="I1630" s="1">
        <v>93</v>
      </c>
      <c r="J1630" s="1">
        <v>50</v>
      </c>
      <c r="K1630" s="1">
        <v>43</v>
      </c>
      <c r="L1630" s="1">
        <v>80</v>
      </c>
      <c r="M1630" s="1">
        <v>35</v>
      </c>
      <c r="N1630" s="1">
        <v>108</v>
      </c>
      <c r="O1630" s="1">
        <v>9</v>
      </c>
      <c r="P1630" s="1">
        <v>53</v>
      </c>
      <c r="Q1630" s="1">
        <v>98</v>
      </c>
      <c r="R1630" s="1">
        <v>6</v>
      </c>
      <c r="S1630" s="1">
        <v>367</v>
      </c>
      <c r="T1630" s="17">
        <v>4</v>
      </c>
    </row>
    <row r="1631" spans="3:20" x14ac:dyDescent="0.2">
      <c r="D1631" s="102"/>
      <c r="E1631" s="5" t="s">
        <v>34</v>
      </c>
      <c r="F1631" s="6"/>
      <c r="G1631" s="7">
        <v>381</v>
      </c>
      <c r="H1631" s="10">
        <v>6</v>
      </c>
      <c r="I1631" s="1">
        <v>82</v>
      </c>
      <c r="J1631" s="1">
        <v>55</v>
      </c>
      <c r="K1631" s="1">
        <v>41</v>
      </c>
      <c r="L1631" s="1">
        <v>63</v>
      </c>
      <c r="M1631" s="1">
        <v>33</v>
      </c>
      <c r="N1631" s="1">
        <v>95</v>
      </c>
      <c r="O1631" s="1">
        <v>4</v>
      </c>
      <c r="P1631" s="1">
        <v>32</v>
      </c>
      <c r="Q1631" s="1">
        <v>70</v>
      </c>
      <c r="R1631" s="1">
        <v>6</v>
      </c>
      <c r="S1631" s="1">
        <v>234</v>
      </c>
      <c r="T1631" s="17">
        <v>0</v>
      </c>
    </row>
    <row r="1632" spans="3:20" x14ac:dyDescent="0.2">
      <c r="D1632" s="102"/>
      <c r="E1632" s="5" t="s">
        <v>35</v>
      </c>
      <c r="F1632" s="6"/>
      <c r="G1632" s="7">
        <v>330</v>
      </c>
      <c r="H1632" s="10">
        <v>6</v>
      </c>
      <c r="I1632" s="1">
        <v>68</v>
      </c>
      <c r="J1632" s="1">
        <v>38</v>
      </c>
      <c r="K1632" s="1">
        <v>34</v>
      </c>
      <c r="L1632" s="1">
        <v>56</v>
      </c>
      <c r="M1632" s="1">
        <v>23</v>
      </c>
      <c r="N1632" s="1">
        <v>75</v>
      </c>
      <c r="O1632" s="1">
        <v>7</v>
      </c>
      <c r="P1632" s="1">
        <v>24</v>
      </c>
      <c r="Q1632" s="1">
        <v>63</v>
      </c>
      <c r="R1632" s="1">
        <v>3</v>
      </c>
      <c r="S1632" s="1">
        <v>202</v>
      </c>
      <c r="T1632" s="17">
        <v>0</v>
      </c>
    </row>
    <row r="1633" spans="2:20" x14ac:dyDescent="0.2">
      <c r="D1633" s="102"/>
      <c r="E1633" s="5" t="s">
        <v>36</v>
      </c>
      <c r="F1633" s="6"/>
      <c r="G1633" s="7">
        <v>170</v>
      </c>
      <c r="H1633" s="10">
        <v>1</v>
      </c>
      <c r="I1633" s="1">
        <v>24</v>
      </c>
      <c r="J1633" s="1">
        <v>10</v>
      </c>
      <c r="K1633" s="1">
        <v>14</v>
      </c>
      <c r="L1633" s="1">
        <v>25</v>
      </c>
      <c r="M1633" s="1">
        <v>9</v>
      </c>
      <c r="N1633" s="1">
        <v>36</v>
      </c>
      <c r="O1633" s="1">
        <v>3</v>
      </c>
      <c r="P1633" s="1">
        <v>13</v>
      </c>
      <c r="Q1633" s="1">
        <v>29</v>
      </c>
      <c r="R1633" s="1">
        <v>4</v>
      </c>
      <c r="S1633" s="1">
        <v>119</v>
      </c>
      <c r="T1633" s="17">
        <v>2</v>
      </c>
    </row>
    <row r="1634" spans="2:20" x14ac:dyDescent="0.2">
      <c r="D1634" s="102"/>
      <c r="E1634" s="5" t="s">
        <v>37</v>
      </c>
      <c r="F1634" s="6"/>
      <c r="G1634" s="7">
        <v>633</v>
      </c>
      <c r="H1634" s="10">
        <v>11</v>
      </c>
      <c r="I1634" s="1">
        <v>86</v>
      </c>
      <c r="J1634" s="1">
        <v>37</v>
      </c>
      <c r="K1634" s="1">
        <v>40</v>
      </c>
      <c r="L1634" s="1">
        <v>79</v>
      </c>
      <c r="M1634" s="1">
        <v>35</v>
      </c>
      <c r="N1634" s="1">
        <v>98</v>
      </c>
      <c r="O1634" s="1">
        <v>10</v>
      </c>
      <c r="P1634" s="1">
        <v>38</v>
      </c>
      <c r="Q1634" s="1">
        <v>110</v>
      </c>
      <c r="R1634" s="1">
        <v>15</v>
      </c>
      <c r="S1634" s="1">
        <v>472</v>
      </c>
      <c r="T1634" s="17">
        <v>0</v>
      </c>
    </row>
    <row r="1635" spans="2:20" x14ac:dyDescent="0.2">
      <c r="D1635" s="102"/>
      <c r="E1635" s="5" t="s">
        <v>38</v>
      </c>
      <c r="F1635" s="6"/>
      <c r="G1635" s="7">
        <v>63</v>
      </c>
      <c r="H1635" s="10">
        <v>1</v>
      </c>
      <c r="I1635" s="1">
        <v>10</v>
      </c>
      <c r="J1635" s="1">
        <v>7</v>
      </c>
      <c r="K1635" s="1">
        <v>9</v>
      </c>
      <c r="L1635" s="1">
        <v>11</v>
      </c>
      <c r="M1635" s="1">
        <v>6</v>
      </c>
      <c r="N1635" s="1">
        <v>18</v>
      </c>
      <c r="O1635" s="1">
        <v>2</v>
      </c>
      <c r="P1635" s="1">
        <v>2</v>
      </c>
      <c r="Q1635" s="1">
        <v>10</v>
      </c>
      <c r="R1635" s="1">
        <v>0</v>
      </c>
      <c r="S1635" s="1">
        <v>45</v>
      </c>
      <c r="T1635" s="17">
        <v>0</v>
      </c>
    </row>
    <row r="1636" spans="2:20" x14ac:dyDescent="0.2">
      <c r="D1636" s="101" t="s">
        <v>39</v>
      </c>
      <c r="E1636" s="26" t="s">
        <v>40</v>
      </c>
      <c r="F1636" s="25"/>
      <c r="G1636" s="28">
        <v>1694</v>
      </c>
      <c r="H1636" s="30">
        <v>37</v>
      </c>
      <c r="I1636" s="3">
        <v>327</v>
      </c>
      <c r="J1636" s="3">
        <v>192</v>
      </c>
      <c r="K1636" s="3">
        <v>173</v>
      </c>
      <c r="L1636" s="3">
        <v>293</v>
      </c>
      <c r="M1636" s="3">
        <v>150</v>
      </c>
      <c r="N1636" s="3">
        <v>444</v>
      </c>
      <c r="O1636" s="3">
        <v>43</v>
      </c>
      <c r="P1636" s="3">
        <v>145</v>
      </c>
      <c r="Q1636" s="3">
        <v>297</v>
      </c>
      <c r="R1636" s="3">
        <v>30</v>
      </c>
      <c r="S1636" s="3">
        <v>1021</v>
      </c>
      <c r="T1636" s="32">
        <v>0</v>
      </c>
    </row>
    <row r="1637" spans="2:20" x14ac:dyDescent="0.2">
      <c r="D1637" s="102"/>
      <c r="E1637" s="5" t="s">
        <v>41</v>
      </c>
      <c r="F1637" s="6"/>
      <c r="G1637" s="7">
        <v>1822</v>
      </c>
      <c r="H1637" s="10">
        <v>23</v>
      </c>
      <c r="I1637" s="1">
        <v>314</v>
      </c>
      <c r="J1637" s="1">
        <v>177</v>
      </c>
      <c r="K1637" s="1">
        <v>178</v>
      </c>
      <c r="L1637" s="1">
        <v>337</v>
      </c>
      <c r="M1637" s="1">
        <v>129</v>
      </c>
      <c r="N1637" s="1">
        <v>417</v>
      </c>
      <c r="O1637" s="1">
        <v>27</v>
      </c>
      <c r="P1637" s="1">
        <v>147</v>
      </c>
      <c r="Q1637" s="1">
        <v>297</v>
      </c>
      <c r="R1637" s="1">
        <v>37</v>
      </c>
      <c r="S1637" s="1">
        <v>1153</v>
      </c>
      <c r="T1637" s="17">
        <v>5</v>
      </c>
    </row>
    <row r="1638" spans="2:20" x14ac:dyDescent="0.2">
      <c r="D1638" s="102"/>
      <c r="E1638" s="5" t="s">
        <v>42</v>
      </c>
      <c r="F1638" s="6"/>
      <c r="G1638" s="7">
        <v>1451</v>
      </c>
      <c r="H1638" s="10">
        <v>19</v>
      </c>
      <c r="I1638" s="1">
        <v>216</v>
      </c>
      <c r="J1638" s="1">
        <v>130</v>
      </c>
      <c r="K1638" s="1">
        <v>116</v>
      </c>
      <c r="L1638" s="1">
        <v>210</v>
      </c>
      <c r="M1638" s="1">
        <v>104</v>
      </c>
      <c r="N1638" s="1">
        <v>297</v>
      </c>
      <c r="O1638" s="1">
        <v>18</v>
      </c>
      <c r="P1638" s="1">
        <v>116</v>
      </c>
      <c r="Q1638" s="1">
        <v>260</v>
      </c>
      <c r="R1638" s="1">
        <v>22</v>
      </c>
      <c r="S1638" s="1">
        <v>963</v>
      </c>
      <c r="T1638" s="17">
        <v>5</v>
      </c>
    </row>
    <row r="1639" spans="2:20" x14ac:dyDescent="0.2">
      <c r="D1639" s="102"/>
      <c r="E1639" s="5" t="s">
        <v>43</v>
      </c>
      <c r="F1639" s="6"/>
      <c r="G1639" s="7">
        <v>450</v>
      </c>
      <c r="H1639" s="10">
        <v>6</v>
      </c>
      <c r="I1639" s="1">
        <v>58</v>
      </c>
      <c r="J1639" s="1">
        <v>39</v>
      </c>
      <c r="K1639" s="1">
        <v>28</v>
      </c>
      <c r="L1639" s="1">
        <v>63</v>
      </c>
      <c r="M1639" s="1">
        <v>31</v>
      </c>
      <c r="N1639" s="1">
        <v>64</v>
      </c>
      <c r="O1639" s="1">
        <v>7</v>
      </c>
      <c r="P1639" s="1">
        <v>31</v>
      </c>
      <c r="Q1639" s="1">
        <v>69</v>
      </c>
      <c r="R1639" s="1">
        <v>6</v>
      </c>
      <c r="S1639" s="1">
        <v>331</v>
      </c>
      <c r="T1639" s="17">
        <v>0</v>
      </c>
    </row>
    <row r="1640" spans="2:20" x14ac:dyDescent="0.2">
      <c r="D1640" s="103"/>
      <c r="E1640" s="50" t="s">
        <v>44</v>
      </c>
      <c r="F1640" s="53"/>
      <c r="G1640" s="49">
        <v>524</v>
      </c>
      <c r="H1640" s="62">
        <v>12</v>
      </c>
      <c r="I1640" s="22">
        <v>84</v>
      </c>
      <c r="J1640" s="22">
        <v>40</v>
      </c>
      <c r="K1640" s="22">
        <v>44</v>
      </c>
      <c r="L1640" s="22">
        <v>75</v>
      </c>
      <c r="M1640" s="22">
        <v>33</v>
      </c>
      <c r="N1640" s="22">
        <v>97</v>
      </c>
      <c r="O1640" s="22">
        <v>13</v>
      </c>
      <c r="P1640" s="22">
        <v>29</v>
      </c>
      <c r="Q1640" s="22">
        <v>80</v>
      </c>
      <c r="R1640" s="22">
        <v>8</v>
      </c>
      <c r="S1640" s="22">
        <v>376</v>
      </c>
      <c r="T1640" s="68">
        <v>1</v>
      </c>
    </row>
    <row r="1642" spans="2:20" x14ac:dyDescent="0.2">
      <c r="B1642" s="34" t="str">
        <f xml:space="preserve"> HYPERLINK("#'目次'!B70", "[64]")</f>
        <v>[64]</v>
      </c>
      <c r="C1642" s="27" t="s">
        <v>623</v>
      </c>
    </row>
    <row r="1645" spans="2:20" x14ac:dyDescent="0.2">
      <c r="C1645" s="27" t="s">
        <v>13</v>
      </c>
    </row>
    <row r="1646" spans="2:20" ht="48" x14ac:dyDescent="0.2">
      <c r="D1646" s="97"/>
      <c r="E1646" s="98"/>
      <c r="F1646" s="98"/>
      <c r="G1646" s="38" t="s">
        <v>14</v>
      </c>
      <c r="H1646" s="36" t="s">
        <v>624</v>
      </c>
      <c r="I1646" s="4" t="s">
        <v>625</v>
      </c>
      <c r="J1646" s="4" t="s">
        <v>626</v>
      </c>
      <c r="K1646" s="4" t="s">
        <v>627</v>
      </c>
      <c r="L1646" s="4" t="s">
        <v>628</v>
      </c>
      <c r="M1646" s="4" t="s">
        <v>370</v>
      </c>
      <c r="N1646" s="35" t="s">
        <v>24</v>
      </c>
    </row>
    <row r="1647" spans="2:20" x14ac:dyDescent="0.2">
      <c r="D1647" s="99"/>
      <c r="E1647" s="100"/>
      <c r="F1647" s="100"/>
      <c r="G1647" s="40"/>
      <c r="H1647" s="42"/>
      <c r="I1647" s="8"/>
      <c r="J1647" s="8"/>
      <c r="K1647" s="8"/>
      <c r="L1647" s="8"/>
      <c r="M1647" s="8"/>
      <c r="N1647" s="39"/>
    </row>
    <row r="1648" spans="2:20" x14ac:dyDescent="0.2">
      <c r="D1648" s="48"/>
      <c r="E1648" s="47" t="s">
        <v>14</v>
      </c>
      <c r="F1648" s="51"/>
      <c r="G1648" s="37">
        <v>7000</v>
      </c>
      <c r="H1648" s="16">
        <v>3103</v>
      </c>
      <c r="I1648" s="16">
        <v>1087</v>
      </c>
      <c r="J1648" s="16">
        <v>459</v>
      </c>
      <c r="K1648" s="16">
        <v>1072</v>
      </c>
      <c r="L1648" s="16">
        <v>214</v>
      </c>
      <c r="M1648" s="16">
        <v>3690</v>
      </c>
      <c r="N1648" s="57">
        <v>17</v>
      </c>
    </row>
    <row r="1649" spans="4:14" x14ac:dyDescent="0.2">
      <c r="D1649" s="101" t="s">
        <v>25</v>
      </c>
      <c r="E1649" s="26" t="s">
        <v>26</v>
      </c>
      <c r="F1649" s="25"/>
      <c r="G1649" s="28">
        <v>308</v>
      </c>
      <c r="H1649" s="30">
        <v>124</v>
      </c>
      <c r="I1649" s="3">
        <v>42</v>
      </c>
      <c r="J1649" s="3">
        <v>11</v>
      </c>
      <c r="K1649" s="3">
        <v>43</v>
      </c>
      <c r="L1649" s="3">
        <v>3</v>
      </c>
      <c r="M1649" s="3">
        <v>177</v>
      </c>
      <c r="N1649" s="32">
        <v>0</v>
      </c>
    </row>
    <row r="1650" spans="4:14" x14ac:dyDescent="0.2">
      <c r="D1650" s="102"/>
      <c r="E1650" s="5" t="s">
        <v>27</v>
      </c>
      <c r="F1650" s="6"/>
      <c r="G1650" s="7">
        <v>504</v>
      </c>
      <c r="H1650" s="10">
        <v>202</v>
      </c>
      <c r="I1650" s="1">
        <v>75</v>
      </c>
      <c r="J1650" s="1">
        <v>29</v>
      </c>
      <c r="K1650" s="1">
        <v>69</v>
      </c>
      <c r="L1650" s="1">
        <v>15</v>
      </c>
      <c r="M1650" s="1">
        <v>294</v>
      </c>
      <c r="N1650" s="17">
        <v>1</v>
      </c>
    </row>
    <row r="1651" spans="4:14" x14ac:dyDescent="0.2">
      <c r="D1651" s="102"/>
      <c r="E1651" s="5" t="s">
        <v>28</v>
      </c>
      <c r="F1651" s="6"/>
      <c r="G1651" s="7">
        <v>1554</v>
      </c>
      <c r="H1651" s="10">
        <v>729</v>
      </c>
      <c r="I1651" s="1">
        <v>248</v>
      </c>
      <c r="J1651" s="1">
        <v>120</v>
      </c>
      <c r="K1651" s="1">
        <v>264</v>
      </c>
      <c r="L1651" s="1">
        <v>55</v>
      </c>
      <c r="M1651" s="1">
        <v>782</v>
      </c>
      <c r="N1651" s="17">
        <v>1</v>
      </c>
    </row>
    <row r="1652" spans="4:14" x14ac:dyDescent="0.2">
      <c r="D1652" s="102"/>
      <c r="E1652" s="5" t="s">
        <v>29</v>
      </c>
      <c r="F1652" s="6"/>
      <c r="G1652" s="7">
        <v>840</v>
      </c>
      <c r="H1652" s="10">
        <v>426</v>
      </c>
      <c r="I1652" s="1">
        <v>158</v>
      </c>
      <c r="J1652" s="1">
        <v>71</v>
      </c>
      <c r="K1652" s="1">
        <v>152</v>
      </c>
      <c r="L1652" s="1">
        <v>34</v>
      </c>
      <c r="M1652" s="1">
        <v>391</v>
      </c>
      <c r="N1652" s="17">
        <v>2</v>
      </c>
    </row>
    <row r="1653" spans="4:14" x14ac:dyDescent="0.2">
      <c r="D1653" s="102"/>
      <c r="E1653" s="5" t="s">
        <v>30</v>
      </c>
      <c r="F1653" s="6"/>
      <c r="G1653" s="7">
        <v>280</v>
      </c>
      <c r="H1653" s="10">
        <v>134</v>
      </c>
      <c r="I1653" s="1">
        <v>35</v>
      </c>
      <c r="J1653" s="1">
        <v>19</v>
      </c>
      <c r="K1653" s="1">
        <v>42</v>
      </c>
      <c r="L1653" s="1">
        <v>7</v>
      </c>
      <c r="M1653" s="1">
        <v>136</v>
      </c>
      <c r="N1653" s="17">
        <v>3</v>
      </c>
    </row>
    <row r="1654" spans="4:14" x14ac:dyDescent="0.2">
      <c r="D1654" s="102"/>
      <c r="E1654" s="5" t="s">
        <v>31</v>
      </c>
      <c r="F1654" s="6"/>
      <c r="G1654" s="7">
        <v>154</v>
      </c>
      <c r="H1654" s="10">
        <v>68</v>
      </c>
      <c r="I1654" s="1">
        <v>26</v>
      </c>
      <c r="J1654" s="1">
        <v>12</v>
      </c>
      <c r="K1654" s="1">
        <v>23</v>
      </c>
      <c r="L1654" s="1">
        <v>5</v>
      </c>
      <c r="M1654" s="1">
        <v>81</v>
      </c>
      <c r="N1654" s="17">
        <v>1</v>
      </c>
    </row>
    <row r="1655" spans="4:14" x14ac:dyDescent="0.2">
      <c r="D1655" s="102"/>
      <c r="E1655" s="5" t="s">
        <v>32</v>
      </c>
      <c r="F1655" s="6"/>
      <c r="G1655" s="7">
        <v>826</v>
      </c>
      <c r="H1655" s="10">
        <v>360</v>
      </c>
      <c r="I1655" s="1">
        <v>134</v>
      </c>
      <c r="J1655" s="1">
        <v>52</v>
      </c>
      <c r="K1655" s="1">
        <v>111</v>
      </c>
      <c r="L1655" s="1">
        <v>23</v>
      </c>
      <c r="M1655" s="1">
        <v>445</v>
      </c>
      <c r="N1655" s="17">
        <v>0</v>
      </c>
    </row>
    <row r="1656" spans="4:14" x14ac:dyDescent="0.2">
      <c r="D1656" s="102"/>
      <c r="E1656" s="5" t="s">
        <v>33</v>
      </c>
      <c r="F1656" s="6"/>
      <c r="G1656" s="7">
        <v>672</v>
      </c>
      <c r="H1656" s="10">
        <v>294</v>
      </c>
      <c r="I1656" s="1">
        <v>110</v>
      </c>
      <c r="J1656" s="1">
        <v>45</v>
      </c>
      <c r="K1656" s="1">
        <v>112</v>
      </c>
      <c r="L1656" s="1">
        <v>23</v>
      </c>
      <c r="M1656" s="1">
        <v>350</v>
      </c>
      <c r="N1656" s="17">
        <v>4</v>
      </c>
    </row>
    <row r="1657" spans="4:14" x14ac:dyDescent="0.2">
      <c r="D1657" s="102"/>
      <c r="E1657" s="5" t="s">
        <v>34</v>
      </c>
      <c r="F1657" s="6"/>
      <c r="G1657" s="7">
        <v>462</v>
      </c>
      <c r="H1657" s="10">
        <v>211</v>
      </c>
      <c r="I1657" s="1">
        <v>64</v>
      </c>
      <c r="J1657" s="1">
        <v>23</v>
      </c>
      <c r="K1657" s="1">
        <v>76</v>
      </c>
      <c r="L1657" s="1">
        <v>13</v>
      </c>
      <c r="M1657" s="1">
        <v>241</v>
      </c>
      <c r="N1657" s="17">
        <v>0</v>
      </c>
    </row>
    <row r="1658" spans="4:14" x14ac:dyDescent="0.2">
      <c r="D1658" s="102"/>
      <c r="E1658" s="5" t="s">
        <v>35</v>
      </c>
      <c r="F1658" s="6"/>
      <c r="G1658" s="7">
        <v>406</v>
      </c>
      <c r="H1658" s="10">
        <v>190</v>
      </c>
      <c r="I1658" s="1">
        <v>65</v>
      </c>
      <c r="J1658" s="1">
        <v>20</v>
      </c>
      <c r="K1658" s="1">
        <v>61</v>
      </c>
      <c r="L1658" s="1">
        <v>11</v>
      </c>
      <c r="M1658" s="1">
        <v>194</v>
      </c>
      <c r="N1658" s="17">
        <v>1</v>
      </c>
    </row>
    <row r="1659" spans="4:14" x14ac:dyDescent="0.2">
      <c r="D1659" s="102"/>
      <c r="E1659" s="5" t="s">
        <v>36</v>
      </c>
      <c r="F1659" s="6"/>
      <c r="G1659" s="7">
        <v>210</v>
      </c>
      <c r="H1659" s="10">
        <v>81</v>
      </c>
      <c r="I1659" s="1">
        <v>31</v>
      </c>
      <c r="J1659" s="1">
        <v>15</v>
      </c>
      <c r="K1659" s="1">
        <v>26</v>
      </c>
      <c r="L1659" s="1">
        <v>6</v>
      </c>
      <c r="M1659" s="1">
        <v>124</v>
      </c>
      <c r="N1659" s="17">
        <v>1</v>
      </c>
    </row>
    <row r="1660" spans="4:14" x14ac:dyDescent="0.2">
      <c r="D1660" s="102"/>
      <c r="E1660" s="5" t="s">
        <v>37</v>
      </c>
      <c r="F1660" s="6"/>
      <c r="G1660" s="7">
        <v>714</v>
      </c>
      <c r="H1660" s="10">
        <v>263</v>
      </c>
      <c r="I1660" s="1">
        <v>95</v>
      </c>
      <c r="J1660" s="1">
        <v>40</v>
      </c>
      <c r="K1660" s="1">
        <v>88</v>
      </c>
      <c r="L1660" s="1">
        <v>16</v>
      </c>
      <c r="M1660" s="1">
        <v>428</v>
      </c>
      <c r="N1660" s="17">
        <v>3</v>
      </c>
    </row>
    <row r="1661" spans="4:14" x14ac:dyDescent="0.2">
      <c r="D1661" s="102"/>
      <c r="E1661" s="5" t="s">
        <v>38</v>
      </c>
      <c r="F1661" s="6"/>
      <c r="G1661" s="7">
        <v>70</v>
      </c>
      <c r="H1661" s="10">
        <v>21</v>
      </c>
      <c r="I1661" s="1">
        <v>4</v>
      </c>
      <c r="J1661" s="1">
        <v>2</v>
      </c>
      <c r="K1661" s="1">
        <v>5</v>
      </c>
      <c r="L1661" s="1">
        <v>3</v>
      </c>
      <c r="M1661" s="1">
        <v>47</v>
      </c>
      <c r="N1661" s="17">
        <v>0</v>
      </c>
    </row>
    <row r="1662" spans="4:14" x14ac:dyDescent="0.2">
      <c r="D1662" s="101" t="s">
        <v>39</v>
      </c>
      <c r="E1662" s="26" t="s">
        <v>40</v>
      </c>
      <c r="F1662" s="25"/>
      <c r="G1662" s="28">
        <v>2044</v>
      </c>
      <c r="H1662" s="30">
        <v>987</v>
      </c>
      <c r="I1662" s="3">
        <v>351</v>
      </c>
      <c r="J1662" s="3">
        <v>143</v>
      </c>
      <c r="K1662" s="3">
        <v>352</v>
      </c>
      <c r="L1662" s="3">
        <v>64</v>
      </c>
      <c r="M1662" s="3">
        <v>994</v>
      </c>
      <c r="N1662" s="32">
        <v>3</v>
      </c>
    </row>
    <row r="1663" spans="4:14" x14ac:dyDescent="0.2">
      <c r="D1663" s="102"/>
      <c r="E1663" s="5" t="s">
        <v>41</v>
      </c>
      <c r="F1663" s="6"/>
      <c r="G1663" s="7">
        <v>2156</v>
      </c>
      <c r="H1663" s="10">
        <v>974</v>
      </c>
      <c r="I1663" s="1">
        <v>336</v>
      </c>
      <c r="J1663" s="1">
        <v>163</v>
      </c>
      <c r="K1663" s="1">
        <v>337</v>
      </c>
      <c r="L1663" s="1">
        <v>80</v>
      </c>
      <c r="M1663" s="1">
        <v>1119</v>
      </c>
      <c r="N1663" s="17">
        <v>3</v>
      </c>
    </row>
    <row r="1664" spans="4:14" x14ac:dyDescent="0.2">
      <c r="D1664" s="102"/>
      <c r="E1664" s="5" t="s">
        <v>42</v>
      </c>
      <c r="F1664" s="6"/>
      <c r="G1664" s="7">
        <v>1680</v>
      </c>
      <c r="H1664" s="10">
        <v>715</v>
      </c>
      <c r="I1664" s="1">
        <v>246</v>
      </c>
      <c r="J1664" s="1">
        <v>99</v>
      </c>
      <c r="K1664" s="1">
        <v>251</v>
      </c>
      <c r="L1664" s="1">
        <v>47</v>
      </c>
      <c r="M1664" s="1">
        <v>910</v>
      </c>
      <c r="N1664" s="17">
        <v>8</v>
      </c>
    </row>
    <row r="1665" spans="2:14" x14ac:dyDescent="0.2">
      <c r="D1665" s="102"/>
      <c r="E1665" s="5" t="s">
        <v>43</v>
      </c>
      <c r="F1665" s="6"/>
      <c r="G1665" s="7">
        <v>518</v>
      </c>
      <c r="H1665" s="10">
        <v>181</v>
      </c>
      <c r="I1665" s="1">
        <v>58</v>
      </c>
      <c r="J1665" s="1">
        <v>18</v>
      </c>
      <c r="K1665" s="1">
        <v>61</v>
      </c>
      <c r="L1665" s="1">
        <v>8</v>
      </c>
      <c r="M1665" s="1">
        <v>325</v>
      </c>
      <c r="N1665" s="17">
        <v>0</v>
      </c>
    </row>
    <row r="1666" spans="2:14" x14ac:dyDescent="0.2">
      <c r="D1666" s="103"/>
      <c r="E1666" s="50" t="s">
        <v>44</v>
      </c>
      <c r="F1666" s="53"/>
      <c r="G1666" s="49">
        <v>602</v>
      </c>
      <c r="H1666" s="62">
        <v>246</v>
      </c>
      <c r="I1666" s="22">
        <v>96</v>
      </c>
      <c r="J1666" s="22">
        <v>36</v>
      </c>
      <c r="K1666" s="22">
        <v>71</v>
      </c>
      <c r="L1666" s="22">
        <v>15</v>
      </c>
      <c r="M1666" s="22">
        <v>342</v>
      </c>
      <c r="N1666" s="68">
        <v>3</v>
      </c>
    </row>
    <row r="1668" spans="2:14" x14ac:dyDescent="0.2">
      <c r="B1668" s="34" t="str">
        <f xml:space="preserve"> HYPERLINK("#'目次'!B71", "[65]")</f>
        <v>[65]</v>
      </c>
      <c r="C1668" s="27" t="s">
        <v>631</v>
      </c>
    </row>
    <row r="1671" spans="2:14" x14ac:dyDescent="0.2">
      <c r="C1671" s="27" t="s">
        <v>13</v>
      </c>
    </row>
    <row r="1672" spans="2:14" ht="36" x14ac:dyDescent="0.2">
      <c r="D1672" s="97"/>
      <c r="E1672" s="98"/>
      <c r="F1672" s="98"/>
      <c r="G1672" s="38" t="s">
        <v>14</v>
      </c>
      <c r="H1672" s="36" t="s">
        <v>462</v>
      </c>
      <c r="I1672" s="4" t="s">
        <v>463</v>
      </c>
      <c r="J1672" s="4" t="s">
        <v>464</v>
      </c>
      <c r="K1672" s="35" t="s">
        <v>24</v>
      </c>
    </row>
    <row r="1673" spans="2:14" x14ac:dyDescent="0.2">
      <c r="D1673" s="99"/>
      <c r="E1673" s="100"/>
      <c r="F1673" s="100"/>
      <c r="G1673" s="40"/>
      <c r="H1673" s="42"/>
      <c r="I1673" s="8"/>
      <c r="J1673" s="8"/>
      <c r="K1673" s="39"/>
    </row>
    <row r="1674" spans="2:14" x14ac:dyDescent="0.2">
      <c r="D1674" s="48"/>
      <c r="E1674" s="47" t="s">
        <v>14</v>
      </c>
      <c r="F1674" s="51"/>
      <c r="G1674" s="37">
        <v>7000</v>
      </c>
      <c r="H1674" s="16">
        <v>146</v>
      </c>
      <c r="I1674" s="16">
        <v>319</v>
      </c>
      <c r="J1674" s="16">
        <v>6526</v>
      </c>
      <c r="K1674" s="57">
        <v>9</v>
      </c>
    </row>
    <row r="1675" spans="2:14" x14ac:dyDescent="0.2">
      <c r="D1675" s="101" t="s">
        <v>25</v>
      </c>
      <c r="E1675" s="26" t="s">
        <v>26</v>
      </c>
      <c r="F1675" s="25"/>
      <c r="G1675" s="28">
        <v>308</v>
      </c>
      <c r="H1675" s="30">
        <v>5</v>
      </c>
      <c r="I1675" s="3">
        <v>9</v>
      </c>
      <c r="J1675" s="3">
        <v>294</v>
      </c>
      <c r="K1675" s="32">
        <v>0</v>
      </c>
    </row>
    <row r="1676" spans="2:14" x14ac:dyDescent="0.2">
      <c r="D1676" s="102"/>
      <c r="E1676" s="5" t="s">
        <v>27</v>
      </c>
      <c r="F1676" s="6"/>
      <c r="G1676" s="7">
        <v>504</v>
      </c>
      <c r="H1676" s="10">
        <v>4</v>
      </c>
      <c r="I1676" s="1">
        <v>14</v>
      </c>
      <c r="J1676" s="1">
        <v>486</v>
      </c>
      <c r="K1676" s="17">
        <v>0</v>
      </c>
    </row>
    <row r="1677" spans="2:14" x14ac:dyDescent="0.2">
      <c r="D1677" s="102"/>
      <c r="E1677" s="5" t="s">
        <v>28</v>
      </c>
      <c r="F1677" s="6"/>
      <c r="G1677" s="7">
        <v>1554</v>
      </c>
      <c r="H1677" s="10">
        <v>36</v>
      </c>
      <c r="I1677" s="1">
        <v>74</v>
      </c>
      <c r="J1677" s="1">
        <v>1441</v>
      </c>
      <c r="K1677" s="17">
        <v>3</v>
      </c>
    </row>
    <row r="1678" spans="2:14" x14ac:dyDescent="0.2">
      <c r="D1678" s="102"/>
      <c r="E1678" s="5" t="s">
        <v>29</v>
      </c>
      <c r="F1678" s="6"/>
      <c r="G1678" s="7">
        <v>840</v>
      </c>
      <c r="H1678" s="10">
        <v>26</v>
      </c>
      <c r="I1678" s="1">
        <v>40</v>
      </c>
      <c r="J1678" s="1">
        <v>771</v>
      </c>
      <c r="K1678" s="17">
        <v>3</v>
      </c>
    </row>
    <row r="1679" spans="2:14" x14ac:dyDescent="0.2">
      <c r="D1679" s="102"/>
      <c r="E1679" s="5" t="s">
        <v>30</v>
      </c>
      <c r="F1679" s="6"/>
      <c r="G1679" s="7">
        <v>280</v>
      </c>
      <c r="H1679" s="10">
        <v>8</v>
      </c>
      <c r="I1679" s="1">
        <v>6</v>
      </c>
      <c r="J1679" s="1">
        <v>266</v>
      </c>
      <c r="K1679" s="17">
        <v>0</v>
      </c>
    </row>
    <row r="1680" spans="2:14" x14ac:dyDescent="0.2">
      <c r="D1680" s="102"/>
      <c r="E1680" s="5" t="s">
        <v>31</v>
      </c>
      <c r="F1680" s="6"/>
      <c r="G1680" s="7">
        <v>154</v>
      </c>
      <c r="H1680" s="10">
        <v>5</v>
      </c>
      <c r="I1680" s="1">
        <v>9</v>
      </c>
      <c r="J1680" s="1">
        <v>140</v>
      </c>
      <c r="K1680" s="17">
        <v>0</v>
      </c>
    </row>
    <row r="1681" spans="2:11" x14ac:dyDescent="0.2">
      <c r="D1681" s="102"/>
      <c r="E1681" s="5" t="s">
        <v>32</v>
      </c>
      <c r="F1681" s="6"/>
      <c r="G1681" s="7">
        <v>826</v>
      </c>
      <c r="H1681" s="10">
        <v>23</v>
      </c>
      <c r="I1681" s="1">
        <v>52</v>
      </c>
      <c r="J1681" s="1">
        <v>750</v>
      </c>
      <c r="K1681" s="17">
        <v>1</v>
      </c>
    </row>
    <row r="1682" spans="2:11" x14ac:dyDescent="0.2">
      <c r="D1682" s="102"/>
      <c r="E1682" s="5" t="s">
        <v>33</v>
      </c>
      <c r="F1682" s="6"/>
      <c r="G1682" s="7">
        <v>672</v>
      </c>
      <c r="H1682" s="10">
        <v>12</v>
      </c>
      <c r="I1682" s="1">
        <v>27</v>
      </c>
      <c r="J1682" s="1">
        <v>632</v>
      </c>
      <c r="K1682" s="17">
        <v>1</v>
      </c>
    </row>
    <row r="1683" spans="2:11" x14ac:dyDescent="0.2">
      <c r="D1683" s="102"/>
      <c r="E1683" s="5" t="s">
        <v>34</v>
      </c>
      <c r="F1683" s="6"/>
      <c r="G1683" s="7">
        <v>462</v>
      </c>
      <c r="H1683" s="10">
        <v>11</v>
      </c>
      <c r="I1683" s="1">
        <v>32</v>
      </c>
      <c r="J1683" s="1">
        <v>419</v>
      </c>
      <c r="K1683" s="17">
        <v>0</v>
      </c>
    </row>
    <row r="1684" spans="2:11" x14ac:dyDescent="0.2">
      <c r="D1684" s="102"/>
      <c r="E1684" s="5" t="s">
        <v>35</v>
      </c>
      <c r="F1684" s="6"/>
      <c r="G1684" s="7">
        <v>406</v>
      </c>
      <c r="H1684" s="10">
        <v>6</v>
      </c>
      <c r="I1684" s="1">
        <v>24</v>
      </c>
      <c r="J1684" s="1">
        <v>376</v>
      </c>
      <c r="K1684" s="17">
        <v>0</v>
      </c>
    </row>
    <row r="1685" spans="2:11" x14ac:dyDescent="0.2">
      <c r="D1685" s="102"/>
      <c r="E1685" s="5" t="s">
        <v>36</v>
      </c>
      <c r="F1685" s="6"/>
      <c r="G1685" s="7">
        <v>210</v>
      </c>
      <c r="H1685" s="10">
        <v>2</v>
      </c>
      <c r="I1685" s="1">
        <v>11</v>
      </c>
      <c r="J1685" s="1">
        <v>197</v>
      </c>
      <c r="K1685" s="17">
        <v>0</v>
      </c>
    </row>
    <row r="1686" spans="2:11" x14ac:dyDescent="0.2">
      <c r="D1686" s="102"/>
      <c r="E1686" s="5" t="s">
        <v>37</v>
      </c>
      <c r="F1686" s="6"/>
      <c r="G1686" s="7">
        <v>714</v>
      </c>
      <c r="H1686" s="10">
        <v>7</v>
      </c>
      <c r="I1686" s="1">
        <v>21</v>
      </c>
      <c r="J1686" s="1">
        <v>685</v>
      </c>
      <c r="K1686" s="17">
        <v>1</v>
      </c>
    </row>
    <row r="1687" spans="2:11" x14ac:dyDescent="0.2">
      <c r="D1687" s="102"/>
      <c r="E1687" s="5" t="s">
        <v>38</v>
      </c>
      <c r="F1687" s="6"/>
      <c r="G1687" s="7">
        <v>70</v>
      </c>
      <c r="H1687" s="10">
        <v>1</v>
      </c>
      <c r="I1687" s="1">
        <v>0</v>
      </c>
      <c r="J1687" s="1">
        <v>69</v>
      </c>
      <c r="K1687" s="17">
        <v>0</v>
      </c>
    </row>
    <row r="1688" spans="2:11" x14ac:dyDescent="0.2">
      <c r="D1688" s="101" t="s">
        <v>39</v>
      </c>
      <c r="E1688" s="26" t="s">
        <v>40</v>
      </c>
      <c r="F1688" s="25"/>
      <c r="G1688" s="28">
        <v>2044</v>
      </c>
      <c r="H1688" s="30">
        <v>53</v>
      </c>
      <c r="I1688" s="3">
        <v>119</v>
      </c>
      <c r="J1688" s="3">
        <v>1869</v>
      </c>
      <c r="K1688" s="32">
        <v>3</v>
      </c>
    </row>
    <row r="1689" spans="2:11" x14ac:dyDescent="0.2">
      <c r="D1689" s="102"/>
      <c r="E1689" s="5" t="s">
        <v>41</v>
      </c>
      <c r="F1689" s="6"/>
      <c r="G1689" s="7">
        <v>2156</v>
      </c>
      <c r="H1689" s="10">
        <v>52</v>
      </c>
      <c r="I1689" s="1">
        <v>90</v>
      </c>
      <c r="J1689" s="1">
        <v>2013</v>
      </c>
      <c r="K1689" s="17">
        <v>1</v>
      </c>
    </row>
    <row r="1690" spans="2:11" x14ac:dyDescent="0.2">
      <c r="D1690" s="102"/>
      <c r="E1690" s="5" t="s">
        <v>42</v>
      </c>
      <c r="F1690" s="6"/>
      <c r="G1690" s="7">
        <v>1680</v>
      </c>
      <c r="H1690" s="10">
        <v>27</v>
      </c>
      <c r="I1690" s="1">
        <v>68</v>
      </c>
      <c r="J1690" s="1">
        <v>1582</v>
      </c>
      <c r="K1690" s="17">
        <v>3</v>
      </c>
    </row>
    <row r="1691" spans="2:11" x14ac:dyDescent="0.2">
      <c r="D1691" s="102"/>
      <c r="E1691" s="5" t="s">
        <v>43</v>
      </c>
      <c r="F1691" s="6"/>
      <c r="G1691" s="7">
        <v>518</v>
      </c>
      <c r="H1691" s="10">
        <v>6</v>
      </c>
      <c r="I1691" s="1">
        <v>13</v>
      </c>
      <c r="J1691" s="1">
        <v>498</v>
      </c>
      <c r="K1691" s="17">
        <v>1</v>
      </c>
    </row>
    <row r="1692" spans="2:11" x14ac:dyDescent="0.2">
      <c r="D1692" s="103"/>
      <c r="E1692" s="50" t="s">
        <v>44</v>
      </c>
      <c r="F1692" s="53"/>
      <c r="G1692" s="49">
        <v>602</v>
      </c>
      <c r="H1692" s="62">
        <v>8</v>
      </c>
      <c r="I1692" s="22">
        <v>29</v>
      </c>
      <c r="J1692" s="22">
        <v>564</v>
      </c>
      <c r="K1692" s="68">
        <v>1</v>
      </c>
    </row>
    <row r="1694" spans="2:11" x14ac:dyDescent="0.2">
      <c r="B1694" s="34" t="str">
        <f xml:space="preserve"> HYPERLINK("#'目次'!B72", "[66]")</f>
        <v>[66]</v>
      </c>
      <c r="C1694" s="27" t="s">
        <v>634</v>
      </c>
    </row>
    <row r="1695" spans="2:11" x14ac:dyDescent="0.2">
      <c r="C1695" s="84" t="s">
        <v>635</v>
      </c>
    </row>
    <row r="1697" spans="3:16" x14ac:dyDescent="0.2">
      <c r="C1697" s="27" t="s">
        <v>13</v>
      </c>
    </row>
    <row r="1698" spans="3:16" x14ac:dyDescent="0.2">
      <c r="D1698" s="97"/>
      <c r="E1698" s="98"/>
      <c r="F1698" s="98"/>
      <c r="G1698" s="38" t="s">
        <v>14</v>
      </c>
      <c r="H1698" s="36" t="s">
        <v>469</v>
      </c>
      <c r="I1698" s="4" t="s">
        <v>470</v>
      </c>
      <c r="J1698" s="4" t="s">
        <v>471</v>
      </c>
      <c r="K1698" s="4" t="s">
        <v>472</v>
      </c>
      <c r="L1698" s="4" t="s">
        <v>473</v>
      </c>
      <c r="M1698" s="4" t="s">
        <v>636</v>
      </c>
      <c r="N1698" s="4" t="s">
        <v>24</v>
      </c>
      <c r="O1698" s="4" t="s">
        <v>61</v>
      </c>
      <c r="P1698" s="35" t="s">
        <v>62</v>
      </c>
    </row>
    <row r="1699" spans="3:16" x14ac:dyDescent="0.2">
      <c r="D1699" s="99"/>
      <c r="E1699" s="100"/>
      <c r="F1699" s="100"/>
      <c r="G1699" s="40"/>
      <c r="H1699" s="42"/>
      <c r="I1699" s="8"/>
      <c r="J1699" s="8"/>
      <c r="K1699" s="8"/>
      <c r="L1699" s="8"/>
      <c r="M1699" s="8"/>
      <c r="N1699" s="8"/>
      <c r="O1699" s="8"/>
      <c r="P1699" s="39"/>
    </row>
    <row r="1700" spans="3:16" x14ac:dyDescent="0.2">
      <c r="D1700" s="48"/>
      <c r="E1700" s="47" t="s">
        <v>14</v>
      </c>
      <c r="F1700" s="51"/>
      <c r="G1700" s="37">
        <v>146</v>
      </c>
      <c r="H1700" s="16">
        <v>88</v>
      </c>
      <c r="I1700" s="16">
        <v>24</v>
      </c>
      <c r="J1700" s="16">
        <v>9</v>
      </c>
      <c r="K1700" s="16">
        <v>2</v>
      </c>
      <c r="L1700" s="16">
        <v>2</v>
      </c>
      <c r="M1700" s="16">
        <v>2</v>
      </c>
      <c r="N1700" s="16">
        <v>19</v>
      </c>
      <c r="O1700" s="20">
        <v>1.566929133858</v>
      </c>
      <c r="P1700" s="58">
        <v>1.27106224521</v>
      </c>
    </row>
    <row r="1701" spans="3:16" x14ac:dyDescent="0.2">
      <c r="D1701" s="101" t="s">
        <v>25</v>
      </c>
      <c r="E1701" s="26" t="s">
        <v>26</v>
      </c>
      <c r="F1701" s="25"/>
      <c r="G1701" s="28">
        <v>5</v>
      </c>
      <c r="H1701" s="30">
        <v>3</v>
      </c>
      <c r="I1701" s="3">
        <v>0</v>
      </c>
      <c r="J1701" s="3">
        <v>1</v>
      </c>
      <c r="K1701" s="3">
        <v>0</v>
      </c>
      <c r="L1701" s="3">
        <v>0</v>
      </c>
      <c r="M1701" s="3">
        <v>0</v>
      </c>
      <c r="N1701" s="3">
        <v>1</v>
      </c>
      <c r="O1701" s="19">
        <v>1.5</v>
      </c>
      <c r="P1701" s="56">
        <v>0.86602540378399995</v>
      </c>
    </row>
    <row r="1702" spans="3:16" x14ac:dyDescent="0.2">
      <c r="D1702" s="102"/>
      <c r="E1702" s="5" t="s">
        <v>27</v>
      </c>
      <c r="F1702" s="6"/>
      <c r="G1702" s="7">
        <v>4</v>
      </c>
      <c r="H1702" s="10">
        <v>4</v>
      </c>
      <c r="I1702" s="1">
        <v>0</v>
      </c>
      <c r="J1702" s="1">
        <v>0</v>
      </c>
      <c r="K1702" s="1">
        <v>0</v>
      </c>
      <c r="L1702" s="1">
        <v>0</v>
      </c>
      <c r="M1702" s="1">
        <v>0</v>
      </c>
      <c r="N1702" s="1">
        <v>0</v>
      </c>
      <c r="O1702" s="12">
        <v>1</v>
      </c>
      <c r="P1702" s="31">
        <v>0</v>
      </c>
    </row>
    <row r="1703" spans="3:16" x14ac:dyDescent="0.2">
      <c r="D1703" s="102"/>
      <c r="E1703" s="5" t="s">
        <v>28</v>
      </c>
      <c r="F1703" s="6"/>
      <c r="G1703" s="7">
        <v>36</v>
      </c>
      <c r="H1703" s="10">
        <v>22</v>
      </c>
      <c r="I1703" s="1">
        <v>3</v>
      </c>
      <c r="J1703" s="1">
        <v>1</v>
      </c>
      <c r="K1703" s="1">
        <v>2</v>
      </c>
      <c r="L1703" s="1">
        <v>0</v>
      </c>
      <c r="M1703" s="1">
        <v>0</v>
      </c>
      <c r="N1703" s="1">
        <v>8</v>
      </c>
      <c r="O1703" s="12">
        <v>1.392857142857</v>
      </c>
      <c r="P1703" s="31">
        <v>0.859372101108</v>
      </c>
    </row>
    <row r="1704" spans="3:16" x14ac:dyDescent="0.2">
      <c r="D1704" s="102"/>
      <c r="E1704" s="5" t="s">
        <v>29</v>
      </c>
      <c r="F1704" s="6"/>
      <c r="G1704" s="7">
        <v>26</v>
      </c>
      <c r="H1704" s="10">
        <v>17</v>
      </c>
      <c r="I1704" s="1">
        <v>5</v>
      </c>
      <c r="J1704" s="1">
        <v>1</v>
      </c>
      <c r="K1704" s="1">
        <v>0</v>
      </c>
      <c r="L1704" s="1">
        <v>0</v>
      </c>
      <c r="M1704" s="1">
        <v>2</v>
      </c>
      <c r="N1704" s="1">
        <v>1</v>
      </c>
      <c r="O1704" s="12">
        <v>1.92</v>
      </c>
      <c r="P1704" s="31">
        <v>2.225668438919</v>
      </c>
    </row>
    <row r="1705" spans="3:16" x14ac:dyDescent="0.2">
      <c r="D1705" s="102"/>
      <c r="E1705" s="5" t="s">
        <v>30</v>
      </c>
      <c r="F1705" s="6"/>
      <c r="G1705" s="7">
        <v>8</v>
      </c>
      <c r="H1705" s="10">
        <v>5</v>
      </c>
      <c r="I1705" s="1">
        <v>2</v>
      </c>
      <c r="J1705" s="1">
        <v>1</v>
      </c>
      <c r="K1705" s="1">
        <v>0</v>
      </c>
      <c r="L1705" s="1">
        <v>0</v>
      </c>
      <c r="M1705" s="1">
        <v>0</v>
      </c>
      <c r="N1705" s="1">
        <v>0</v>
      </c>
      <c r="O1705" s="12">
        <v>1.5</v>
      </c>
      <c r="P1705" s="31">
        <v>0.70710678118699999</v>
      </c>
    </row>
    <row r="1706" spans="3:16" x14ac:dyDescent="0.2">
      <c r="D1706" s="102"/>
      <c r="E1706" s="5" t="s">
        <v>31</v>
      </c>
      <c r="F1706" s="6"/>
      <c r="G1706" s="7">
        <v>5</v>
      </c>
      <c r="H1706" s="10">
        <v>3</v>
      </c>
      <c r="I1706" s="1">
        <v>2</v>
      </c>
      <c r="J1706" s="1">
        <v>0</v>
      </c>
      <c r="K1706" s="1">
        <v>0</v>
      </c>
      <c r="L1706" s="1">
        <v>0</v>
      </c>
      <c r="M1706" s="1">
        <v>0</v>
      </c>
      <c r="N1706" s="1">
        <v>0</v>
      </c>
      <c r="O1706" s="12">
        <v>1.4</v>
      </c>
      <c r="P1706" s="31">
        <v>0.48989794855699997</v>
      </c>
    </row>
    <row r="1707" spans="3:16" x14ac:dyDescent="0.2">
      <c r="D1707" s="102"/>
      <c r="E1707" s="5" t="s">
        <v>32</v>
      </c>
      <c r="F1707" s="6"/>
      <c r="G1707" s="7">
        <v>23</v>
      </c>
      <c r="H1707" s="10">
        <v>12</v>
      </c>
      <c r="I1707" s="1">
        <v>3</v>
      </c>
      <c r="J1707" s="1">
        <v>2</v>
      </c>
      <c r="K1707" s="1">
        <v>0</v>
      </c>
      <c r="L1707" s="1">
        <v>1</v>
      </c>
      <c r="M1707" s="1">
        <v>0</v>
      </c>
      <c r="N1707" s="1">
        <v>5</v>
      </c>
      <c r="O1707" s="12">
        <v>1.6111111111109999</v>
      </c>
      <c r="P1707" s="31">
        <v>1.0613873985860001</v>
      </c>
    </row>
    <row r="1708" spans="3:16" x14ac:dyDescent="0.2">
      <c r="D1708" s="102"/>
      <c r="E1708" s="5" t="s">
        <v>33</v>
      </c>
      <c r="F1708" s="6"/>
      <c r="G1708" s="7">
        <v>12</v>
      </c>
      <c r="H1708" s="10">
        <v>7</v>
      </c>
      <c r="I1708" s="1">
        <v>3</v>
      </c>
      <c r="J1708" s="1">
        <v>0</v>
      </c>
      <c r="K1708" s="1">
        <v>0</v>
      </c>
      <c r="L1708" s="1">
        <v>0</v>
      </c>
      <c r="M1708" s="1">
        <v>0</v>
      </c>
      <c r="N1708" s="1">
        <v>2</v>
      </c>
      <c r="O1708" s="12">
        <v>1.3</v>
      </c>
      <c r="P1708" s="31">
        <v>0.45825756949599999</v>
      </c>
    </row>
    <row r="1709" spans="3:16" x14ac:dyDescent="0.2">
      <c r="D1709" s="102"/>
      <c r="E1709" s="5" t="s">
        <v>34</v>
      </c>
      <c r="F1709" s="6"/>
      <c r="G1709" s="7">
        <v>11</v>
      </c>
      <c r="H1709" s="10">
        <v>8</v>
      </c>
      <c r="I1709" s="1">
        <v>2</v>
      </c>
      <c r="J1709" s="1">
        <v>1</v>
      </c>
      <c r="K1709" s="1">
        <v>0</v>
      </c>
      <c r="L1709" s="1">
        <v>0</v>
      </c>
      <c r="M1709" s="1">
        <v>0</v>
      </c>
      <c r="N1709" s="1">
        <v>0</v>
      </c>
      <c r="O1709" s="12">
        <v>1.363636363636</v>
      </c>
      <c r="P1709" s="31">
        <v>0.64282434653300002</v>
      </c>
    </row>
    <row r="1710" spans="3:16" x14ac:dyDescent="0.2">
      <c r="D1710" s="102"/>
      <c r="E1710" s="5" t="s">
        <v>35</v>
      </c>
      <c r="F1710" s="6"/>
      <c r="G1710" s="7">
        <v>6</v>
      </c>
      <c r="H1710" s="10">
        <v>4</v>
      </c>
      <c r="I1710" s="1">
        <v>1</v>
      </c>
      <c r="J1710" s="1">
        <v>0</v>
      </c>
      <c r="K1710" s="1">
        <v>0</v>
      </c>
      <c r="L1710" s="1">
        <v>1</v>
      </c>
      <c r="M1710" s="1">
        <v>0</v>
      </c>
      <c r="N1710" s="1">
        <v>0</v>
      </c>
      <c r="O1710" s="12">
        <v>1.833333333333</v>
      </c>
      <c r="P1710" s="31">
        <v>1.462494064565</v>
      </c>
    </row>
    <row r="1711" spans="3:16" x14ac:dyDescent="0.2">
      <c r="D1711" s="102"/>
      <c r="E1711" s="5" t="s">
        <v>36</v>
      </c>
      <c r="F1711" s="6"/>
      <c r="G1711" s="7">
        <v>2</v>
      </c>
      <c r="H1711" s="10">
        <v>0</v>
      </c>
      <c r="I1711" s="1">
        <v>1</v>
      </c>
      <c r="J1711" s="1">
        <v>0</v>
      </c>
      <c r="K1711" s="1">
        <v>0</v>
      </c>
      <c r="L1711" s="1">
        <v>0</v>
      </c>
      <c r="M1711" s="1">
        <v>0</v>
      </c>
      <c r="N1711" s="1">
        <v>1</v>
      </c>
      <c r="O1711" s="12">
        <v>2</v>
      </c>
      <c r="P1711" s="31">
        <v>0</v>
      </c>
    </row>
    <row r="1712" spans="3:16" x14ac:dyDescent="0.2">
      <c r="D1712" s="102"/>
      <c r="E1712" s="5" t="s">
        <v>37</v>
      </c>
      <c r="F1712" s="6"/>
      <c r="G1712" s="7">
        <v>7</v>
      </c>
      <c r="H1712" s="10">
        <v>3</v>
      </c>
      <c r="I1712" s="1">
        <v>2</v>
      </c>
      <c r="J1712" s="1">
        <v>2</v>
      </c>
      <c r="K1712" s="1">
        <v>0</v>
      </c>
      <c r="L1712" s="1">
        <v>0</v>
      </c>
      <c r="M1712" s="1">
        <v>0</v>
      </c>
      <c r="N1712" s="1">
        <v>0</v>
      </c>
      <c r="O1712" s="12">
        <v>1.857142857143</v>
      </c>
      <c r="P1712" s="31">
        <v>0.83299312783500001</v>
      </c>
    </row>
    <row r="1713" spans="2:16" x14ac:dyDescent="0.2">
      <c r="D1713" s="102"/>
      <c r="E1713" s="5" t="s">
        <v>38</v>
      </c>
      <c r="F1713" s="6"/>
      <c r="G1713" s="7">
        <v>1</v>
      </c>
      <c r="H1713" s="10">
        <v>0</v>
      </c>
      <c r="I1713" s="1">
        <v>0</v>
      </c>
      <c r="J1713" s="1">
        <v>0</v>
      </c>
      <c r="K1713" s="1">
        <v>0</v>
      </c>
      <c r="L1713" s="1">
        <v>0</v>
      </c>
      <c r="M1713" s="1">
        <v>0</v>
      </c>
      <c r="N1713" s="1">
        <v>1</v>
      </c>
      <c r="O1713" s="12">
        <v>0</v>
      </c>
      <c r="P1713" s="31">
        <v>0</v>
      </c>
    </row>
    <row r="1714" spans="2:16" x14ac:dyDescent="0.2">
      <c r="D1714" s="101" t="s">
        <v>39</v>
      </c>
      <c r="E1714" s="26" t="s">
        <v>40</v>
      </c>
      <c r="F1714" s="25"/>
      <c r="G1714" s="28">
        <v>53</v>
      </c>
      <c r="H1714" s="30">
        <v>33</v>
      </c>
      <c r="I1714" s="3">
        <v>12</v>
      </c>
      <c r="J1714" s="3">
        <v>1</v>
      </c>
      <c r="K1714" s="3">
        <v>0</v>
      </c>
      <c r="L1714" s="3">
        <v>1</v>
      </c>
      <c r="M1714" s="3">
        <v>2</v>
      </c>
      <c r="N1714" s="3">
        <v>4</v>
      </c>
      <c r="O1714" s="19">
        <v>1.6938775510199999</v>
      </c>
      <c r="P1714" s="56">
        <v>1.716713538352</v>
      </c>
    </row>
    <row r="1715" spans="2:16" x14ac:dyDescent="0.2">
      <c r="D1715" s="102"/>
      <c r="E1715" s="5" t="s">
        <v>41</v>
      </c>
      <c r="F1715" s="6"/>
      <c r="G1715" s="7">
        <v>52</v>
      </c>
      <c r="H1715" s="10">
        <v>30</v>
      </c>
      <c r="I1715" s="1">
        <v>8</v>
      </c>
      <c r="J1715" s="1">
        <v>5</v>
      </c>
      <c r="K1715" s="1">
        <v>2</v>
      </c>
      <c r="L1715" s="1">
        <v>0</v>
      </c>
      <c r="M1715" s="1">
        <v>0</v>
      </c>
      <c r="N1715" s="1">
        <v>7</v>
      </c>
      <c r="O1715" s="12">
        <v>1.5333333333329999</v>
      </c>
      <c r="P1715" s="31">
        <v>0.85893991511500001</v>
      </c>
    </row>
    <row r="1716" spans="2:16" x14ac:dyDescent="0.2">
      <c r="D1716" s="102"/>
      <c r="E1716" s="5" t="s">
        <v>42</v>
      </c>
      <c r="F1716" s="6"/>
      <c r="G1716" s="7">
        <v>27</v>
      </c>
      <c r="H1716" s="10">
        <v>16</v>
      </c>
      <c r="I1716" s="1">
        <v>4</v>
      </c>
      <c r="J1716" s="1">
        <v>1</v>
      </c>
      <c r="K1716" s="1">
        <v>0</v>
      </c>
      <c r="L1716" s="1">
        <v>0</v>
      </c>
      <c r="M1716" s="1">
        <v>0</v>
      </c>
      <c r="N1716" s="1">
        <v>6</v>
      </c>
      <c r="O1716" s="12">
        <v>1.285714285714</v>
      </c>
      <c r="P1716" s="31">
        <v>0.54710120443200005</v>
      </c>
    </row>
    <row r="1717" spans="2:16" x14ac:dyDescent="0.2">
      <c r="D1717" s="102"/>
      <c r="E1717" s="5" t="s">
        <v>43</v>
      </c>
      <c r="F1717" s="6"/>
      <c r="G1717" s="7">
        <v>6</v>
      </c>
      <c r="H1717" s="10">
        <v>4</v>
      </c>
      <c r="I1717" s="1">
        <v>0</v>
      </c>
      <c r="J1717" s="1">
        <v>1</v>
      </c>
      <c r="K1717" s="1">
        <v>0</v>
      </c>
      <c r="L1717" s="1">
        <v>0</v>
      </c>
      <c r="M1717" s="1">
        <v>0</v>
      </c>
      <c r="N1717" s="1">
        <v>1</v>
      </c>
      <c r="O1717" s="12">
        <v>1.4</v>
      </c>
      <c r="P1717" s="31">
        <v>0.8</v>
      </c>
    </row>
    <row r="1718" spans="2:16" x14ac:dyDescent="0.2">
      <c r="D1718" s="103"/>
      <c r="E1718" s="50" t="s">
        <v>44</v>
      </c>
      <c r="F1718" s="53"/>
      <c r="G1718" s="49">
        <v>8</v>
      </c>
      <c r="H1718" s="62">
        <v>5</v>
      </c>
      <c r="I1718" s="22">
        <v>0</v>
      </c>
      <c r="J1718" s="22">
        <v>1</v>
      </c>
      <c r="K1718" s="22">
        <v>0</v>
      </c>
      <c r="L1718" s="22">
        <v>1</v>
      </c>
      <c r="M1718" s="22">
        <v>0</v>
      </c>
      <c r="N1718" s="22">
        <v>1</v>
      </c>
      <c r="O1718" s="23">
        <v>1.857142857143</v>
      </c>
      <c r="P1718" s="64">
        <v>1.4568627181689999</v>
      </c>
    </row>
    <row r="1720" spans="2:16" x14ac:dyDescent="0.2">
      <c r="B1720" s="34" t="str">
        <f xml:space="preserve"> HYPERLINK("#'目次'!B73", "[67]")</f>
        <v>[67]</v>
      </c>
      <c r="C1720" s="27" t="s">
        <v>640</v>
      </c>
    </row>
    <row r="1721" spans="2:16" x14ac:dyDescent="0.2">
      <c r="C1721" s="84" t="s">
        <v>641</v>
      </c>
    </row>
    <row r="1723" spans="2:16" x14ac:dyDescent="0.2">
      <c r="C1723" s="27" t="s">
        <v>13</v>
      </c>
    </row>
    <row r="1724" spans="2:16" ht="60" x14ac:dyDescent="0.2">
      <c r="D1724" s="97"/>
      <c r="E1724" s="98"/>
      <c r="F1724" s="98"/>
      <c r="G1724" s="38" t="s">
        <v>14</v>
      </c>
      <c r="H1724" s="36" t="s">
        <v>567</v>
      </c>
      <c r="I1724" s="4" t="s">
        <v>568</v>
      </c>
      <c r="J1724" s="4" t="s">
        <v>569</v>
      </c>
      <c r="K1724" s="4" t="s">
        <v>570</v>
      </c>
      <c r="L1724" s="4" t="s">
        <v>22</v>
      </c>
      <c r="M1724" s="35" t="s">
        <v>24</v>
      </c>
    </row>
    <row r="1725" spans="2:16" x14ac:dyDescent="0.2">
      <c r="D1725" s="99"/>
      <c r="E1725" s="100"/>
      <c r="F1725" s="100"/>
      <c r="G1725" s="40"/>
      <c r="H1725" s="42"/>
      <c r="I1725" s="8"/>
      <c r="J1725" s="8"/>
      <c r="K1725" s="8"/>
      <c r="L1725" s="8"/>
      <c r="M1725" s="39"/>
    </row>
    <row r="1726" spans="2:16" x14ac:dyDescent="0.2">
      <c r="D1726" s="48"/>
      <c r="E1726" s="47" t="s">
        <v>14</v>
      </c>
      <c r="F1726" s="51"/>
      <c r="G1726" s="37">
        <v>465</v>
      </c>
      <c r="H1726" s="16">
        <v>194</v>
      </c>
      <c r="I1726" s="16">
        <v>26</v>
      </c>
      <c r="J1726" s="16">
        <v>241</v>
      </c>
      <c r="K1726" s="16">
        <v>10</v>
      </c>
      <c r="L1726" s="16">
        <v>16</v>
      </c>
      <c r="M1726" s="57">
        <v>3</v>
      </c>
    </row>
    <row r="1727" spans="2:16" x14ac:dyDescent="0.2">
      <c r="D1727" s="101" t="s">
        <v>25</v>
      </c>
      <c r="E1727" s="26" t="s">
        <v>26</v>
      </c>
      <c r="F1727" s="25"/>
      <c r="G1727" s="28">
        <v>14</v>
      </c>
      <c r="H1727" s="30">
        <v>5</v>
      </c>
      <c r="I1727" s="3">
        <v>0</v>
      </c>
      <c r="J1727" s="3">
        <v>9</v>
      </c>
      <c r="K1727" s="3">
        <v>0</v>
      </c>
      <c r="L1727" s="3">
        <v>0</v>
      </c>
      <c r="M1727" s="32">
        <v>0</v>
      </c>
    </row>
    <row r="1728" spans="2:16" x14ac:dyDescent="0.2">
      <c r="D1728" s="102"/>
      <c r="E1728" s="5" t="s">
        <v>27</v>
      </c>
      <c r="F1728" s="6"/>
      <c r="G1728" s="7">
        <v>18</v>
      </c>
      <c r="H1728" s="10">
        <v>7</v>
      </c>
      <c r="I1728" s="1">
        <v>0</v>
      </c>
      <c r="J1728" s="1">
        <v>8</v>
      </c>
      <c r="K1728" s="1">
        <v>1</v>
      </c>
      <c r="L1728" s="1">
        <v>2</v>
      </c>
      <c r="M1728" s="17">
        <v>0</v>
      </c>
    </row>
    <row r="1729" spans="4:13" x14ac:dyDescent="0.2">
      <c r="D1729" s="102"/>
      <c r="E1729" s="5" t="s">
        <v>28</v>
      </c>
      <c r="F1729" s="6"/>
      <c r="G1729" s="7">
        <v>110</v>
      </c>
      <c r="H1729" s="10">
        <v>39</v>
      </c>
      <c r="I1729" s="1">
        <v>3</v>
      </c>
      <c r="J1729" s="1">
        <v>65</v>
      </c>
      <c r="K1729" s="1">
        <v>2</v>
      </c>
      <c r="L1729" s="1">
        <v>6</v>
      </c>
      <c r="M1729" s="17">
        <v>0</v>
      </c>
    </row>
    <row r="1730" spans="4:13" x14ac:dyDescent="0.2">
      <c r="D1730" s="102"/>
      <c r="E1730" s="5" t="s">
        <v>29</v>
      </c>
      <c r="F1730" s="6"/>
      <c r="G1730" s="7">
        <v>66</v>
      </c>
      <c r="H1730" s="10">
        <v>29</v>
      </c>
      <c r="I1730" s="1">
        <v>10</v>
      </c>
      <c r="J1730" s="1">
        <v>24</v>
      </c>
      <c r="K1730" s="1">
        <v>5</v>
      </c>
      <c r="L1730" s="1">
        <v>3</v>
      </c>
      <c r="M1730" s="17">
        <v>0</v>
      </c>
    </row>
    <row r="1731" spans="4:13" x14ac:dyDescent="0.2">
      <c r="D1731" s="102"/>
      <c r="E1731" s="5" t="s">
        <v>30</v>
      </c>
      <c r="F1731" s="6"/>
      <c r="G1731" s="7">
        <v>14</v>
      </c>
      <c r="H1731" s="10">
        <v>5</v>
      </c>
      <c r="I1731" s="1">
        <v>0</v>
      </c>
      <c r="J1731" s="1">
        <v>9</v>
      </c>
      <c r="K1731" s="1">
        <v>0</v>
      </c>
      <c r="L1731" s="1">
        <v>0</v>
      </c>
      <c r="M1731" s="17">
        <v>0</v>
      </c>
    </row>
    <row r="1732" spans="4:13" x14ac:dyDescent="0.2">
      <c r="D1732" s="102"/>
      <c r="E1732" s="5" t="s">
        <v>31</v>
      </c>
      <c r="F1732" s="6"/>
      <c r="G1732" s="7">
        <v>14</v>
      </c>
      <c r="H1732" s="10">
        <v>7</v>
      </c>
      <c r="I1732" s="1">
        <v>0</v>
      </c>
      <c r="J1732" s="1">
        <v>9</v>
      </c>
      <c r="K1732" s="1">
        <v>0</v>
      </c>
      <c r="L1732" s="1">
        <v>0</v>
      </c>
      <c r="M1732" s="17">
        <v>0</v>
      </c>
    </row>
    <row r="1733" spans="4:13" x14ac:dyDescent="0.2">
      <c r="D1733" s="102"/>
      <c r="E1733" s="5" t="s">
        <v>32</v>
      </c>
      <c r="F1733" s="6"/>
      <c r="G1733" s="7">
        <v>75</v>
      </c>
      <c r="H1733" s="10">
        <v>27</v>
      </c>
      <c r="I1733" s="1">
        <v>3</v>
      </c>
      <c r="J1733" s="1">
        <v>45</v>
      </c>
      <c r="K1733" s="1">
        <v>0</v>
      </c>
      <c r="L1733" s="1">
        <v>0</v>
      </c>
      <c r="M1733" s="17">
        <v>1</v>
      </c>
    </row>
    <row r="1734" spans="4:13" x14ac:dyDescent="0.2">
      <c r="D1734" s="102"/>
      <c r="E1734" s="5" t="s">
        <v>33</v>
      </c>
      <c r="F1734" s="6"/>
      <c r="G1734" s="7">
        <v>39</v>
      </c>
      <c r="H1734" s="10">
        <v>24</v>
      </c>
      <c r="I1734" s="1">
        <v>4</v>
      </c>
      <c r="J1734" s="1">
        <v>13</v>
      </c>
      <c r="K1734" s="1">
        <v>0</v>
      </c>
      <c r="L1734" s="1">
        <v>0</v>
      </c>
      <c r="M1734" s="17">
        <v>1</v>
      </c>
    </row>
    <row r="1735" spans="4:13" x14ac:dyDescent="0.2">
      <c r="D1735" s="102"/>
      <c r="E1735" s="5" t="s">
        <v>34</v>
      </c>
      <c r="F1735" s="6"/>
      <c r="G1735" s="7">
        <v>43</v>
      </c>
      <c r="H1735" s="10">
        <v>21</v>
      </c>
      <c r="I1735" s="1">
        <v>2</v>
      </c>
      <c r="J1735" s="1">
        <v>25</v>
      </c>
      <c r="K1735" s="1">
        <v>0</v>
      </c>
      <c r="L1735" s="1">
        <v>1</v>
      </c>
      <c r="M1735" s="17">
        <v>0</v>
      </c>
    </row>
    <row r="1736" spans="4:13" x14ac:dyDescent="0.2">
      <c r="D1736" s="102"/>
      <c r="E1736" s="5" t="s">
        <v>35</v>
      </c>
      <c r="F1736" s="6"/>
      <c r="G1736" s="7">
        <v>30</v>
      </c>
      <c r="H1736" s="10">
        <v>16</v>
      </c>
      <c r="I1736" s="1">
        <v>0</v>
      </c>
      <c r="J1736" s="1">
        <v>12</v>
      </c>
      <c r="K1736" s="1">
        <v>1</v>
      </c>
      <c r="L1736" s="1">
        <v>1</v>
      </c>
      <c r="M1736" s="17">
        <v>1</v>
      </c>
    </row>
    <row r="1737" spans="4:13" x14ac:dyDescent="0.2">
      <c r="D1737" s="102"/>
      <c r="E1737" s="5" t="s">
        <v>36</v>
      </c>
      <c r="F1737" s="6"/>
      <c r="G1737" s="7">
        <v>13</v>
      </c>
      <c r="H1737" s="10">
        <v>6</v>
      </c>
      <c r="I1737" s="1">
        <v>1</v>
      </c>
      <c r="J1737" s="1">
        <v>7</v>
      </c>
      <c r="K1737" s="1">
        <v>0</v>
      </c>
      <c r="L1737" s="1">
        <v>0</v>
      </c>
      <c r="M1737" s="17">
        <v>0</v>
      </c>
    </row>
    <row r="1738" spans="4:13" x14ac:dyDescent="0.2">
      <c r="D1738" s="102"/>
      <c r="E1738" s="5" t="s">
        <v>37</v>
      </c>
      <c r="F1738" s="6"/>
      <c r="G1738" s="7">
        <v>28</v>
      </c>
      <c r="H1738" s="10">
        <v>8</v>
      </c>
      <c r="I1738" s="1">
        <v>3</v>
      </c>
      <c r="J1738" s="1">
        <v>14</v>
      </c>
      <c r="K1738" s="1">
        <v>1</v>
      </c>
      <c r="L1738" s="1">
        <v>3</v>
      </c>
      <c r="M1738" s="17">
        <v>0</v>
      </c>
    </row>
    <row r="1739" spans="4:13" x14ac:dyDescent="0.2">
      <c r="D1739" s="102"/>
      <c r="E1739" s="5" t="s">
        <v>38</v>
      </c>
      <c r="F1739" s="6"/>
      <c r="G1739" s="7">
        <v>1</v>
      </c>
      <c r="H1739" s="10">
        <v>0</v>
      </c>
      <c r="I1739" s="1">
        <v>0</v>
      </c>
      <c r="J1739" s="1">
        <v>1</v>
      </c>
      <c r="K1739" s="1">
        <v>0</v>
      </c>
      <c r="L1739" s="1">
        <v>0</v>
      </c>
      <c r="M1739" s="17">
        <v>0</v>
      </c>
    </row>
    <row r="1740" spans="4:13" x14ac:dyDescent="0.2">
      <c r="D1740" s="101" t="s">
        <v>39</v>
      </c>
      <c r="E1740" s="26" t="s">
        <v>40</v>
      </c>
      <c r="F1740" s="25"/>
      <c r="G1740" s="28">
        <v>172</v>
      </c>
      <c r="H1740" s="30">
        <v>78</v>
      </c>
      <c r="I1740" s="3">
        <v>14</v>
      </c>
      <c r="J1740" s="3">
        <v>78</v>
      </c>
      <c r="K1740" s="3">
        <v>7</v>
      </c>
      <c r="L1740" s="3">
        <v>6</v>
      </c>
      <c r="M1740" s="32">
        <v>0</v>
      </c>
    </row>
    <row r="1741" spans="4:13" x14ac:dyDescent="0.2">
      <c r="D1741" s="102"/>
      <c r="E1741" s="5" t="s">
        <v>41</v>
      </c>
      <c r="F1741" s="6"/>
      <c r="G1741" s="7">
        <v>142</v>
      </c>
      <c r="H1741" s="10">
        <v>61</v>
      </c>
      <c r="I1741" s="1">
        <v>5</v>
      </c>
      <c r="J1741" s="1">
        <v>77</v>
      </c>
      <c r="K1741" s="1">
        <v>2</v>
      </c>
      <c r="L1741" s="1">
        <v>4</v>
      </c>
      <c r="M1741" s="17">
        <v>0</v>
      </c>
    </row>
    <row r="1742" spans="4:13" x14ac:dyDescent="0.2">
      <c r="D1742" s="102"/>
      <c r="E1742" s="5" t="s">
        <v>42</v>
      </c>
      <c r="F1742" s="6"/>
      <c r="G1742" s="7">
        <v>95</v>
      </c>
      <c r="H1742" s="10">
        <v>40</v>
      </c>
      <c r="I1742" s="1">
        <v>3</v>
      </c>
      <c r="J1742" s="1">
        <v>49</v>
      </c>
      <c r="K1742" s="1">
        <v>0</v>
      </c>
      <c r="L1742" s="1">
        <v>6</v>
      </c>
      <c r="M1742" s="17">
        <v>2</v>
      </c>
    </row>
    <row r="1743" spans="4:13" x14ac:dyDescent="0.2">
      <c r="D1743" s="102"/>
      <c r="E1743" s="5" t="s">
        <v>43</v>
      </c>
      <c r="F1743" s="6"/>
      <c r="G1743" s="7">
        <v>19</v>
      </c>
      <c r="H1743" s="10">
        <v>6</v>
      </c>
      <c r="I1743" s="1">
        <v>0</v>
      </c>
      <c r="J1743" s="1">
        <v>12</v>
      </c>
      <c r="K1743" s="1">
        <v>1</v>
      </c>
      <c r="L1743" s="1">
        <v>0</v>
      </c>
      <c r="M1743" s="17">
        <v>0</v>
      </c>
    </row>
    <row r="1744" spans="4:13" x14ac:dyDescent="0.2">
      <c r="D1744" s="103"/>
      <c r="E1744" s="50" t="s">
        <v>44</v>
      </c>
      <c r="F1744" s="53"/>
      <c r="G1744" s="49">
        <v>37</v>
      </c>
      <c r="H1744" s="62">
        <v>9</v>
      </c>
      <c r="I1744" s="22">
        <v>4</v>
      </c>
      <c r="J1744" s="22">
        <v>25</v>
      </c>
      <c r="K1744" s="22">
        <v>0</v>
      </c>
      <c r="L1744" s="22">
        <v>0</v>
      </c>
      <c r="M1744" s="68">
        <v>1</v>
      </c>
    </row>
    <row r="1746" spans="2:17" x14ac:dyDescent="0.2">
      <c r="B1746" s="34" t="str">
        <f xml:space="preserve"> HYPERLINK("#'目次'!B74", "[68]")</f>
        <v>[68]</v>
      </c>
      <c r="C1746" s="27" t="s">
        <v>645</v>
      </c>
    </row>
    <row r="1747" spans="2:17" x14ac:dyDescent="0.2">
      <c r="C1747" s="84" t="s">
        <v>641</v>
      </c>
    </row>
    <row r="1749" spans="2:17" x14ac:dyDescent="0.2">
      <c r="C1749" s="27" t="s">
        <v>13</v>
      </c>
    </row>
    <row r="1750" spans="2:17" ht="48" x14ac:dyDescent="0.2">
      <c r="D1750" s="97"/>
      <c r="E1750" s="98"/>
      <c r="F1750" s="98"/>
      <c r="G1750" s="38" t="s">
        <v>14</v>
      </c>
      <c r="H1750" s="36" t="s">
        <v>646</v>
      </c>
      <c r="I1750" s="4" t="s">
        <v>647</v>
      </c>
      <c r="J1750" s="4" t="s">
        <v>648</v>
      </c>
      <c r="K1750" s="4" t="s">
        <v>649</v>
      </c>
      <c r="L1750" s="4" t="s">
        <v>650</v>
      </c>
      <c r="M1750" s="4" t="s">
        <v>651</v>
      </c>
      <c r="N1750" s="4" t="s">
        <v>652</v>
      </c>
      <c r="O1750" s="4" t="s">
        <v>653</v>
      </c>
      <c r="P1750" s="4" t="s">
        <v>22</v>
      </c>
      <c r="Q1750" s="35" t="s">
        <v>24</v>
      </c>
    </row>
    <row r="1751" spans="2:17" x14ac:dyDescent="0.2">
      <c r="D1751" s="99"/>
      <c r="E1751" s="100"/>
      <c r="F1751" s="100"/>
      <c r="G1751" s="40"/>
      <c r="H1751" s="42"/>
      <c r="I1751" s="8"/>
      <c r="J1751" s="8"/>
      <c r="K1751" s="8"/>
      <c r="L1751" s="8"/>
      <c r="M1751" s="8"/>
      <c r="N1751" s="8"/>
      <c r="O1751" s="8"/>
      <c r="P1751" s="8"/>
      <c r="Q1751" s="39"/>
    </row>
    <row r="1752" spans="2:17" x14ac:dyDescent="0.2">
      <c r="D1752" s="48"/>
      <c r="E1752" s="47" t="s">
        <v>14</v>
      </c>
      <c r="F1752" s="51"/>
      <c r="G1752" s="37">
        <v>465</v>
      </c>
      <c r="H1752" s="16">
        <v>267</v>
      </c>
      <c r="I1752" s="16">
        <v>322</v>
      </c>
      <c r="J1752" s="16">
        <v>80</v>
      </c>
      <c r="K1752" s="16">
        <v>58</v>
      </c>
      <c r="L1752" s="16">
        <v>119</v>
      </c>
      <c r="M1752" s="16">
        <v>20</v>
      </c>
      <c r="N1752" s="16">
        <v>40</v>
      </c>
      <c r="O1752" s="16">
        <v>13</v>
      </c>
      <c r="P1752" s="16">
        <v>27</v>
      </c>
      <c r="Q1752" s="57">
        <v>2</v>
      </c>
    </row>
    <row r="1753" spans="2:17" x14ac:dyDescent="0.2">
      <c r="D1753" s="101" t="s">
        <v>25</v>
      </c>
      <c r="E1753" s="26" t="s">
        <v>26</v>
      </c>
      <c r="F1753" s="25"/>
      <c r="G1753" s="28">
        <v>14</v>
      </c>
      <c r="H1753" s="30">
        <v>8</v>
      </c>
      <c r="I1753" s="3">
        <v>11</v>
      </c>
      <c r="J1753" s="3">
        <v>3</v>
      </c>
      <c r="K1753" s="3">
        <v>1</v>
      </c>
      <c r="L1753" s="3">
        <v>6</v>
      </c>
      <c r="M1753" s="3">
        <v>0</v>
      </c>
      <c r="N1753" s="3">
        <v>0</v>
      </c>
      <c r="O1753" s="3">
        <v>0</v>
      </c>
      <c r="P1753" s="3">
        <v>0</v>
      </c>
      <c r="Q1753" s="32">
        <v>0</v>
      </c>
    </row>
    <row r="1754" spans="2:17" x14ac:dyDescent="0.2">
      <c r="D1754" s="102"/>
      <c r="E1754" s="5" t="s">
        <v>27</v>
      </c>
      <c r="F1754" s="6"/>
      <c r="G1754" s="7">
        <v>18</v>
      </c>
      <c r="H1754" s="10">
        <v>12</v>
      </c>
      <c r="I1754" s="1">
        <v>13</v>
      </c>
      <c r="J1754" s="1">
        <v>5</v>
      </c>
      <c r="K1754" s="1">
        <v>3</v>
      </c>
      <c r="L1754" s="1">
        <v>5</v>
      </c>
      <c r="M1754" s="1">
        <v>0</v>
      </c>
      <c r="N1754" s="1">
        <v>2</v>
      </c>
      <c r="O1754" s="1">
        <v>0</v>
      </c>
      <c r="P1754" s="1">
        <v>0</v>
      </c>
      <c r="Q1754" s="17">
        <v>0</v>
      </c>
    </row>
    <row r="1755" spans="2:17" x14ac:dyDescent="0.2">
      <c r="D1755" s="102"/>
      <c r="E1755" s="5" t="s">
        <v>28</v>
      </c>
      <c r="F1755" s="6"/>
      <c r="G1755" s="7">
        <v>110</v>
      </c>
      <c r="H1755" s="10">
        <v>59</v>
      </c>
      <c r="I1755" s="1">
        <v>77</v>
      </c>
      <c r="J1755" s="1">
        <v>17</v>
      </c>
      <c r="K1755" s="1">
        <v>10</v>
      </c>
      <c r="L1755" s="1">
        <v>34</v>
      </c>
      <c r="M1755" s="1">
        <v>3</v>
      </c>
      <c r="N1755" s="1">
        <v>11</v>
      </c>
      <c r="O1755" s="1">
        <v>3</v>
      </c>
      <c r="P1755" s="1">
        <v>10</v>
      </c>
      <c r="Q1755" s="17">
        <v>1</v>
      </c>
    </row>
    <row r="1756" spans="2:17" x14ac:dyDescent="0.2">
      <c r="D1756" s="102"/>
      <c r="E1756" s="5" t="s">
        <v>29</v>
      </c>
      <c r="F1756" s="6"/>
      <c r="G1756" s="7">
        <v>66</v>
      </c>
      <c r="H1756" s="10">
        <v>33</v>
      </c>
      <c r="I1756" s="1">
        <v>46</v>
      </c>
      <c r="J1756" s="1">
        <v>13</v>
      </c>
      <c r="K1756" s="1">
        <v>11</v>
      </c>
      <c r="L1756" s="1">
        <v>13</v>
      </c>
      <c r="M1756" s="1">
        <v>3</v>
      </c>
      <c r="N1756" s="1">
        <v>3</v>
      </c>
      <c r="O1756" s="1">
        <v>3</v>
      </c>
      <c r="P1756" s="1">
        <v>3</v>
      </c>
      <c r="Q1756" s="17">
        <v>1</v>
      </c>
    </row>
    <row r="1757" spans="2:17" x14ac:dyDescent="0.2">
      <c r="D1757" s="102"/>
      <c r="E1757" s="5" t="s">
        <v>30</v>
      </c>
      <c r="F1757" s="6"/>
      <c r="G1757" s="7">
        <v>14</v>
      </c>
      <c r="H1757" s="10">
        <v>8</v>
      </c>
      <c r="I1757" s="1">
        <v>10</v>
      </c>
      <c r="J1757" s="1">
        <v>6</v>
      </c>
      <c r="K1757" s="1">
        <v>3</v>
      </c>
      <c r="L1757" s="1">
        <v>4</v>
      </c>
      <c r="M1757" s="1">
        <v>3</v>
      </c>
      <c r="N1757" s="1">
        <v>2</v>
      </c>
      <c r="O1757" s="1">
        <v>0</v>
      </c>
      <c r="P1757" s="1">
        <v>0</v>
      </c>
      <c r="Q1757" s="17">
        <v>0</v>
      </c>
    </row>
    <row r="1758" spans="2:17" x14ac:dyDescent="0.2">
      <c r="D1758" s="102"/>
      <c r="E1758" s="5" t="s">
        <v>31</v>
      </c>
      <c r="F1758" s="6"/>
      <c r="G1758" s="7">
        <v>14</v>
      </c>
      <c r="H1758" s="10">
        <v>12</v>
      </c>
      <c r="I1758" s="1">
        <v>10</v>
      </c>
      <c r="J1758" s="1">
        <v>1</v>
      </c>
      <c r="K1758" s="1">
        <v>2</v>
      </c>
      <c r="L1758" s="1">
        <v>4</v>
      </c>
      <c r="M1758" s="1">
        <v>0</v>
      </c>
      <c r="N1758" s="1">
        <v>2</v>
      </c>
      <c r="O1758" s="1">
        <v>1</v>
      </c>
      <c r="P1758" s="1">
        <v>0</v>
      </c>
      <c r="Q1758" s="17">
        <v>0</v>
      </c>
    </row>
    <row r="1759" spans="2:17" x14ac:dyDescent="0.2">
      <c r="D1759" s="102"/>
      <c r="E1759" s="5" t="s">
        <v>32</v>
      </c>
      <c r="F1759" s="6"/>
      <c r="G1759" s="7">
        <v>75</v>
      </c>
      <c r="H1759" s="10">
        <v>52</v>
      </c>
      <c r="I1759" s="1">
        <v>53</v>
      </c>
      <c r="J1759" s="1">
        <v>10</v>
      </c>
      <c r="K1759" s="1">
        <v>8</v>
      </c>
      <c r="L1759" s="1">
        <v>17</v>
      </c>
      <c r="M1759" s="1">
        <v>2</v>
      </c>
      <c r="N1759" s="1">
        <v>5</v>
      </c>
      <c r="O1759" s="1">
        <v>2</v>
      </c>
      <c r="P1759" s="1">
        <v>5</v>
      </c>
      <c r="Q1759" s="17">
        <v>0</v>
      </c>
    </row>
    <row r="1760" spans="2:17" x14ac:dyDescent="0.2">
      <c r="D1760" s="102"/>
      <c r="E1760" s="5" t="s">
        <v>33</v>
      </c>
      <c r="F1760" s="6"/>
      <c r="G1760" s="7">
        <v>39</v>
      </c>
      <c r="H1760" s="10">
        <v>21</v>
      </c>
      <c r="I1760" s="1">
        <v>31</v>
      </c>
      <c r="J1760" s="1">
        <v>9</v>
      </c>
      <c r="K1760" s="1">
        <v>4</v>
      </c>
      <c r="L1760" s="1">
        <v>8</v>
      </c>
      <c r="M1760" s="1">
        <v>2</v>
      </c>
      <c r="N1760" s="1">
        <v>2</v>
      </c>
      <c r="O1760" s="1">
        <v>2</v>
      </c>
      <c r="P1760" s="1">
        <v>1</v>
      </c>
      <c r="Q1760" s="17">
        <v>0</v>
      </c>
    </row>
    <row r="1761" spans="2:18" x14ac:dyDescent="0.2">
      <c r="D1761" s="102"/>
      <c r="E1761" s="5" t="s">
        <v>34</v>
      </c>
      <c r="F1761" s="6"/>
      <c r="G1761" s="7">
        <v>43</v>
      </c>
      <c r="H1761" s="10">
        <v>21</v>
      </c>
      <c r="I1761" s="1">
        <v>30</v>
      </c>
      <c r="J1761" s="1">
        <v>7</v>
      </c>
      <c r="K1761" s="1">
        <v>6</v>
      </c>
      <c r="L1761" s="1">
        <v>9</v>
      </c>
      <c r="M1761" s="1">
        <v>3</v>
      </c>
      <c r="N1761" s="1">
        <v>1</v>
      </c>
      <c r="O1761" s="1">
        <v>1</v>
      </c>
      <c r="P1761" s="1">
        <v>2</v>
      </c>
      <c r="Q1761" s="17">
        <v>0</v>
      </c>
    </row>
    <row r="1762" spans="2:18" x14ac:dyDescent="0.2">
      <c r="D1762" s="102"/>
      <c r="E1762" s="5" t="s">
        <v>35</v>
      </c>
      <c r="F1762" s="6"/>
      <c r="G1762" s="7">
        <v>30</v>
      </c>
      <c r="H1762" s="10">
        <v>15</v>
      </c>
      <c r="I1762" s="1">
        <v>17</v>
      </c>
      <c r="J1762" s="1">
        <v>4</v>
      </c>
      <c r="K1762" s="1">
        <v>3</v>
      </c>
      <c r="L1762" s="1">
        <v>6</v>
      </c>
      <c r="M1762" s="1">
        <v>1</v>
      </c>
      <c r="N1762" s="1">
        <v>6</v>
      </c>
      <c r="O1762" s="1">
        <v>0</v>
      </c>
      <c r="P1762" s="1">
        <v>1</v>
      </c>
      <c r="Q1762" s="17">
        <v>0</v>
      </c>
    </row>
    <row r="1763" spans="2:18" x14ac:dyDescent="0.2">
      <c r="D1763" s="102"/>
      <c r="E1763" s="5" t="s">
        <v>36</v>
      </c>
      <c r="F1763" s="6"/>
      <c r="G1763" s="7">
        <v>13</v>
      </c>
      <c r="H1763" s="10">
        <v>5</v>
      </c>
      <c r="I1763" s="1">
        <v>5</v>
      </c>
      <c r="J1763" s="1">
        <v>2</v>
      </c>
      <c r="K1763" s="1">
        <v>2</v>
      </c>
      <c r="L1763" s="1">
        <v>4</v>
      </c>
      <c r="M1763" s="1">
        <v>1</v>
      </c>
      <c r="N1763" s="1">
        <v>1</v>
      </c>
      <c r="O1763" s="1">
        <v>1</v>
      </c>
      <c r="P1763" s="1">
        <v>4</v>
      </c>
      <c r="Q1763" s="17">
        <v>0</v>
      </c>
    </row>
    <row r="1764" spans="2:18" x14ac:dyDescent="0.2">
      <c r="D1764" s="102"/>
      <c r="E1764" s="5" t="s">
        <v>37</v>
      </c>
      <c r="F1764" s="6"/>
      <c r="G1764" s="7">
        <v>28</v>
      </c>
      <c r="H1764" s="10">
        <v>20</v>
      </c>
      <c r="I1764" s="1">
        <v>19</v>
      </c>
      <c r="J1764" s="1">
        <v>3</v>
      </c>
      <c r="K1764" s="1">
        <v>5</v>
      </c>
      <c r="L1764" s="1">
        <v>9</v>
      </c>
      <c r="M1764" s="1">
        <v>2</v>
      </c>
      <c r="N1764" s="1">
        <v>5</v>
      </c>
      <c r="O1764" s="1">
        <v>0</v>
      </c>
      <c r="P1764" s="1">
        <v>1</v>
      </c>
      <c r="Q1764" s="17">
        <v>0</v>
      </c>
    </row>
    <row r="1765" spans="2:18" x14ac:dyDescent="0.2">
      <c r="D1765" s="102"/>
      <c r="E1765" s="5" t="s">
        <v>38</v>
      </c>
      <c r="F1765" s="6"/>
      <c r="G1765" s="7">
        <v>1</v>
      </c>
      <c r="H1765" s="10">
        <v>1</v>
      </c>
      <c r="I1765" s="1">
        <v>0</v>
      </c>
      <c r="J1765" s="1">
        <v>0</v>
      </c>
      <c r="K1765" s="1">
        <v>0</v>
      </c>
      <c r="L1765" s="1">
        <v>0</v>
      </c>
      <c r="M1765" s="1">
        <v>0</v>
      </c>
      <c r="N1765" s="1">
        <v>0</v>
      </c>
      <c r="O1765" s="1">
        <v>0</v>
      </c>
      <c r="P1765" s="1">
        <v>0</v>
      </c>
      <c r="Q1765" s="17">
        <v>0</v>
      </c>
    </row>
    <row r="1766" spans="2:18" x14ac:dyDescent="0.2">
      <c r="D1766" s="101" t="s">
        <v>39</v>
      </c>
      <c r="E1766" s="26" t="s">
        <v>40</v>
      </c>
      <c r="F1766" s="25"/>
      <c r="G1766" s="28">
        <v>172</v>
      </c>
      <c r="H1766" s="30">
        <v>89</v>
      </c>
      <c r="I1766" s="3">
        <v>119</v>
      </c>
      <c r="J1766" s="3">
        <v>28</v>
      </c>
      <c r="K1766" s="3">
        <v>26</v>
      </c>
      <c r="L1766" s="3">
        <v>38</v>
      </c>
      <c r="M1766" s="3">
        <v>6</v>
      </c>
      <c r="N1766" s="3">
        <v>13</v>
      </c>
      <c r="O1766" s="3">
        <v>4</v>
      </c>
      <c r="P1766" s="3">
        <v>7</v>
      </c>
      <c r="Q1766" s="32">
        <v>1</v>
      </c>
    </row>
    <row r="1767" spans="2:18" x14ac:dyDescent="0.2">
      <c r="D1767" s="102"/>
      <c r="E1767" s="5" t="s">
        <v>41</v>
      </c>
      <c r="F1767" s="6"/>
      <c r="G1767" s="7">
        <v>142</v>
      </c>
      <c r="H1767" s="10">
        <v>86</v>
      </c>
      <c r="I1767" s="1">
        <v>96</v>
      </c>
      <c r="J1767" s="1">
        <v>26</v>
      </c>
      <c r="K1767" s="1">
        <v>14</v>
      </c>
      <c r="L1767" s="1">
        <v>39</v>
      </c>
      <c r="M1767" s="1">
        <v>4</v>
      </c>
      <c r="N1767" s="1">
        <v>15</v>
      </c>
      <c r="O1767" s="1">
        <v>6</v>
      </c>
      <c r="P1767" s="1">
        <v>10</v>
      </c>
      <c r="Q1767" s="17">
        <v>1</v>
      </c>
    </row>
    <row r="1768" spans="2:18" x14ac:dyDescent="0.2">
      <c r="D1768" s="102"/>
      <c r="E1768" s="5" t="s">
        <v>42</v>
      </c>
      <c r="F1768" s="6"/>
      <c r="G1768" s="7">
        <v>95</v>
      </c>
      <c r="H1768" s="10">
        <v>59</v>
      </c>
      <c r="I1768" s="1">
        <v>75</v>
      </c>
      <c r="J1768" s="1">
        <v>16</v>
      </c>
      <c r="K1768" s="1">
        <v>13</v>
      </c>
      <c r="L1768" s="1">
        <v>25</v>
      </c>
      <c r="M1768" s="1">
        <v>7</v>
      </c>
      <c r="N1768" s="1">
        <v>9</v>
      </c>
      <c r="O1768" s="1">
        <v>1</v>
      </c>
      <c r="P1768" s="1">
        <v>7</v>
      </c>
      <c r="Q1768" s="17">
        <v>0</v>
      </c>
    </row>
    <row r="1769" spans="2:18" x14ac:dyDescent="0.2">
      <c r="D1769" s="102"/>
      <c r="E1769" s="5" t="s">
        <v>43</v>
      </c>
      <c r="F1769" s="6"/>
      <c r="G1769" s="7">
        <v>19</v>
      </c>
      <c r="H1769" s="10">
        <v>12</v>
      </c>
      <c r="I1769" s="1">
        <v>9</v>
      </c>
      <c r="J1769" s="1">
        <v>3</v>
      </c>
      <c r="K1769" s="1">
        <v>1</v>
      </c>
      <c r="L1769" s="1">
        <v>7</v>
      </c>
      <c r="M1769" s="1">
        <v>1</v>
      </c>
      <c r="N1769" s="1">
        <v>2</v>
      </c>
      <c r="O1769" s="1">
        <v>0</v>
      </c>
      <c r="P1769" s="1">
        <v>2</v>
      </c>
      <c r="Q1769" s="17">
        <v>0</v>
      </c>
    </row>
    <row r="1770" spans="2:18" x14ac:dyDescent="0.2">
      <c r="D1770" s="103"/>
      <c r="E1770" s="50" t="s">
        <v>44</v>
      </c>
      <c r="F1770" s="53"/>
      <c r="G1770" s="49">
        <v>37</v>
      </c>
      <c r="H1770" s="62">
        <v>21</v>
      </c>
      <c r="I1770" s="22">
        <v>23</v>
      </c>
      <c r="J1770" s="22">
        <v>7</v>
      </c>
      <c r="K1770" s="22">
        <v>4</v>
      </c>
      <c r="L1770" s="22">
        <v>10</v>
      </c>
      <c r="M1770" s="22">
        <v>2</v>
      </c>
      <c r="N1770" s="22">
        <v>1</v>
      </c>
      <c r="O1770" s="22">
        <v>2</v>
      </c>
      <c r="P1770" s="22">
        <v>1</v>
      </c>
      <c r="Q1770" s="68">
        <v>0</v>
      </c>
    </row>
    <row r="1772" spans="2:18" x14ac:dyDescent="0.2">
      <c r="B1772" s="34" t="str">
        <f xml:space="preserve"> HYPERLINK("#'目次'!B75", "[69]")</f>
        <v>[69]</v>
      </c>
      <c r="C1772" s="27" t="s">
        <v>656</v>
      </c>
    </row>
    <row r="1773" spans="2:18" x14ac:dyDescent="0.2">
      <c r="C1773" s="84" t="s">
        <v>641</v>
      </c>
    </row>
    <row r="1775" spans="2:18" x14ac:dyDescent="0.2">
      <c r="C1775" s="27" t="s">
        <v>13</v>
      </c>
    </row>
    <row r="1776" spans="2:18" ht="36" x14ac:dyDescent="0.2">
      <c r="D1776" s="97"/>
      <c r="E1776" s="98"/>
      <c r="F1776" s="98"/>
      <c r="G1776" s="38" t="s">
        <v>14</v>
      </c>
      <c r="H1776" s="36" t="s">
        <v>657</v>
      </c>
      <c r="I1776" s="4" t="s">
        <v>604</v>
      </c>
      <c r="J1776" s="4" t="s">
        <v>605</v>
      </c>
      <c r="K1776" s="4" t="s">
        <v>658</v>
      </c>
      <c r="L1776" s="4" t="s">
        <v>518</v>
      </c>
      <c r="M1776" s="4" t="s">
        <v>659</v>
      </c>
      <c r="N1776" s="4" t="s">
        <v>660</v>
      </c>
      <c r="O1776" s="4" t="s">
        <v>519</v>
      </c>
      <c r="P1776" s="4" t="s">
        <v>22</v>
      </c>
      <c r="Q1776" s="4" t="s">
        <v>522</v>
      </c>
      <c r="R1776" s="35" t="s">
        <v>24</v>
      </c>
    </row>
    <row r="1777" spans="4:18" x14ac:dyDescent="0.2">
      <c r="D1777" s="99"/>
      <c r="E1777" s="100"/>
      <c r="F1777" s="100"/>
      <c r="G1777" s="40"/>
      <c r="H1777" s="42"/>
      <c r="I1777" s="8"/>
      <c r="J1777" s="8"/>
      <c r="K1777" s="8"/>
      <c r="L1777" s="8"/>
      <c r="M1777" s="8"/>
      <c r="N1777" s="8"/>
      <c r="O1777" s="8"/>
      <c r="P1777" s="8"/>
      <c r="Q1777" s="8"/>
      <c r="R1777" s="39"/>
    </row>
    <row r="1778" spans="4:18" x14ac:dyDescent="0.2">
      <c r="D1778" s="48"/>
      <c r="E1778" s="47" t="s">
        <v>14</v>
      </c>
      <c r="F1778" s="51"/>
      <c r="G1778" s="37">
        <v>465</v>
      </c>
      <c r="H1778" s="16">
        <v>176</v>
      </c>
      <c r="I1778" s="16">
        <v>52</v>
      </c>
      <c r="J1778" s="16">
        <v>13</v>
      </c>
      <c r="K1778" s="16">
        <v>44</v>
      </c>
      <c r="L1778" s="16">
        <v>41</v>
      </c>
      <c r="M1778" s="16">
        <v>18</v>
      </c>
      <c r="N1778" s="16">
        <v>41</v>
      </c>
      <c r="O1778" s="16">
        <v>37</v>
      </c>
      <c r="P1778" s="16">
        <v>5</v>
      </c>
      <c r="Q1778" s="16">
        <v>168</v>
      </c>
      <c r="R1778" s="57">
        <v>6</v>
      </c>
    </row>
    <row r="1779" spans="4:18" x14ac:dyDescent="0.2">
      <c r="D1779" s="101" t="s">
        <v>25</v>
      </c>
      <c r="E1779" s="26" t="s">
        <v>26</v>
      </c>
      <c r="F1779" s="25"/>
      <c r="G1779" s="28">
        <v>14</v>
      </c>
      <c r="H1779" s="30">
        <v>8</v>
      </c>
      <c r="I1779" s="3">
        <v>2</v>
      </c>
      <c r="J1779" s="3">
        <v>0</v>
      </c>
      <c r="K1779" s="3">
        <v>0</v>
      </c>
      <c r="L1779" s="3">
        <v>1</v>
      </c>
      <c r="M1779" s="3">
        <v>0</v>
      </c>
      <c r="N1779" s="3">
        <v>1</v>
      </c>
      <c r="O1779" s="3">
        <v>1</v>
      </c>
      <c r="P1779" s="3">
        <v>0</v>
      </c>
      <c r="Q1779" s="3">
        <v>4</v>
      </c>
      <c r="R1779" s="32">
        <v>0</v>
      </c>
    </row>
    <row r="1780" spans="4:18" x14ac:dyDescent="0.2">
      <c r="D1780" s="102"/>
      <c r="E1780" s="5" t="s">
        <v>27</v>
      </c>
      <c r="F1780" s="6"/>
      <c r="G1780" s="7">
        <v>18</v>
      </c>
      <c r="H1780" s="10">
        <v>11</v>
      </c>
      <c r="I1780" s="1">
        <v>0</v>
      </c>
      <c r="J1780" s="1">
        <v>1</v>
      </c>
      <c r="K1780" s="1">
        <v>1</v>
      </c>
      <c r="L1780" s="1">
        <v>2</v>
      </c>
      <c r="M1780" s="1">
        <v>0</v>
      </c>
      <c r="N1780" s="1">
        <v>1</v>
      </c>
      <c r="O1780" s="1">
        <v>0</v>
      </c>
      <c r="P1780" s="1">
        <v>0</v>
      </c>
      <c r="Q1780" s="1">
        <v>6</v>
      </c>
      <c r="R1780" s="17">
        <v>0</v>
      </c>
    </row>
    <row r="1781" spans="4:18" x14ac:dyDescent="0.2">
      <c r="D1781" s="102"/>
      <c r="E1781" s="5" t="s">
        <v>28</v>
      </c>
      <c r="F1781" s="6"/>
      <c r="G1781" s="7">
        <v>110</v>
      </c>
      <c r="H1781" s="10">
        <v>39</v>
      </c>
      <c r="I1781" s="1">
        <v>9</v>
      </c>
      <c r="J1781" s="1">
        <v>3</v>
      </c>
      <c r="K1781" s="1">
        <v>13</v>
      </c>
      <c r="L1781" s="1">
        <v>9</v>
      </c>
      <c r="M1781" s="1">
        <v>5</v>
      </c>
      <c r="N1781" s="1">
        <v>8</v>
      </c>
      <c r="O1781" s="1">
        <v>9</v>
      </c>
      <c r="P1781" s="1">
        <v>1</v>
      </c>
      <c r="Q1781" s="1">
        <v>45</v>
      </c>
      <c r="R1781" s="17">
        <v>3</v>
      </c>
    </row>
    <row r="1782" spans="4:18" x14ac:dyDescent="0.2">
      <c r="D1782" s="102"/>
      <c r="E1782" s="5" t="s">
        <v>29</v>
      </c>
      <c r="F1782" s="6"/>
      <c r="G1782" s="7">
        <v>66</v>
      </c>
      <c r="H1782" s="10">
        <v>19</v>
      </c>
      <c r="I1782" s="1">
        <v>2</v>
      </c>
      <c r="J1782" s="1">
        <v>2</v>
      </c>
      <c r="K1782" s="1">
        <v>6</v>
      </c>
      <c r="L1782" s="1">
        <v>8</v>
      </c>
      <c r="M1782" s="1">
        <v>0</v>
      </c>
      <c r="N1782" s="1">
        <v>9</v>
      </c>
      <c r="O1782" s="1">
        <v>4</v>
      </c>
      <c r="P1782" s="1">
        <v>1</v>
      </c>
      <c r="Q1782" s="1">
        <v>31</v>
      </c>
      <c r="R1782" s="17">
        <v>0</v>
      </c>
    </row>
    <row r="1783" spans="4:18" x14ac:dyDescent="0.2">
      <c r="D1783" s="102"/>
      <c r="E1783" s="5" t="s">
        <v>30</v>
      </c>
      <c r="F1783" s="6"/>
      <c r="G1783" s="7">
        <v>14</v>
      </c>
      <c r="H1783" s="10">
        <v>6</v>
      </c>
      <c r="I1783" s="1">
        <v>3</v>
      </c>
      <c r="J1783" s="1">
        <v>1</v>
      </c>
      <c r="K1783" s="1">
        <v>0</v>
      </c>
      <c r="L1783" s="1">
        <v>1</v>
      </c>
      <c r="M1783" s="1">
        <v>2</v>
      </c>
      <c r="N1783" s="1">
        <v>2</v>
      </c>
      <c r="O1783" s="1">
        <v>1</v>
      </c>
      <c r="P1783" s="1">
        <v>0</v>
      </c>
      <c r="Q1783" s="1">
        <v>4</v>
      </c>
      <c r="R1783" s="17">
        <v>1</v>
      </c>
    </row>
    <row r="1784" spans="4:18" x14ac:dyDescent="0.2">
      <c r="D1784" s="102"/>
      <c r="E1784" s="5" t="s">
        <v>31</v>
      </c>
      <c r="F1784" s="6"/>
      <c r="G1784" s="7">
        <v>14</v>
      </c>
      <c r="H1784" s="10">
        <v>6</v>
      </c>
      <c r="I1784" s="1">
        <v>3</v>
      </c>
      <c r="J1784" s="1">
        <v>0</v>
      </c>
      <c r="K1784" s="1">
        <v>4</v>
      </c>
      <c r="L1784" s="1">
        <v>1</v>
      </c>
      <c r="M1784" s="1">
        <v>0</v>
      </c>
      <c r="N1784" s="1">
        <v>2</v>
      </c>
      <c r="O1784" s="1">
        <v>1</v>
      </c>
      <c r="P1784" s="1">
        <v>0</v>
      </c>
      <c r="Q1784" s="1">
        <v>3</v>
      </c>
      <c r="R1784" s="17">
        <v>0</v>
      </c>
    </row>
    <row r="1785" spans="4:18" x14ac:dyDescent="0.2">
      <c r="D1785" s="102"/>
      <c r="E1785" s="5" t="s">
        <v>32</v>
      </c>
      <c r="F1785" s="6"/>
      <c r="G1785" s="7">
        <v>75</v>
      </c>
      <c r="H1785" s="10">
        <v>22</v>
      </c>
      <c r="I1785" s="1">
        <v>8</v>
      </c>
      <c r="J1785" s="1">
        <v>2</v>
      </c>
      <c r="K1785" s="1">
        <v>2</v>
      </c>
      <c r="L1785" s="1">
        <v>8</v>
      </c>
      <c r="M1785" s="1">
        <v>3</v>
      </c>
      <c r="N1785" s="1">
        <v>5</v>
      </c>
      <c r="O1785" s="1">
        <v>3</v>
      </c>
      <c r="P1785" s="1">
        <v>0</v>
      </c>
      <c r="Q1785" s="1">
        <v>31</v>
      </c>
      <c r="R1785" s="17">
        <v>0</v>
      </c>
    </row>
    <row r="1786" spans="4:18" x14ac:dyDescent="0.2">
      <c r="D1786" s="102"/>
      <c r="E1786" s="5" t="s">
        <v>33</v>
      </c>
      <c r="F1786" s="6"/>
      <c r="G1786" s="7">
        <v>39</v>
      </c>
      <c r="H1786" s="10">
        <v>20</v>
      </c>
      <c r="I1786" s="1">
        <v>5</v>
      </c>
      <c r="J1786" s="1">
        <v>1</v>
      </c>
      <c r="K1786" s="1">
        <v>2</v>
      </c>
      <c r="L1786" s="1">
        <v>4</v>
      </c>
      <c r="M1786" s="1">
        <v>2</v>
      </c>
      <c r="N1786" s="1">
        <v>2</v>
      </c>
      <c r="O1786" s="1">
        <v>5</v>
      </c>
      <c r="P1786" s="1">
        <v>0</v>
      </c>
      <c r="Q1786" s="1">
        <v>11</v>
      </c>
      <c r="R1786" s="17">
        <v>0</v>
      </c>
    </row>
    <row r="1787" spans="4:18" x14ac:dyDescent="0.2">
      <c r="D1787" s="102"/>
      <c r="E1787" s="5" t="s">
        <v>34</v>
      </c>
      <c r="F1787" s="6"/>
      <c r="G1787" s="7">
        <v>43</v>
      </c>
      <c r="H1787" s="10">
        <v>19</v>
      </c>
      <c r="I1787" s="1">
        <v>9</v>
      </c>
      <c r="J1787" s="1">
        <v>1</v>
      </c>
      <c r="K1787" s="1">
        <v>8</v>
      </c>
      <c r="L1787" s="1">
        <v>4</v>
      </c>
      <c r="M1787" s="1">
        <v>2</v>
      </c>
      <c r="N1787" s="1">
        <v>6</v>
      </c>
      <c r="O1787" s="1">
        <v>7</v>
      </c>
      <c r="P1787" s="1">
        <v>0</v>
      </c>
      <c r="Q1787" s="1">
        <v>8</v>
      </c>
      <c r="R1787" s="17">
        <v>1</v>
      </c>
    </row>
    <row r="1788" spans="4:18" x14ac:dyDescent="0.2">
      <c r="D1788" s="102"/>
      <c r="E1788" s="5" t="s">
        <v>35</v>
      </c>
      <c r="F1788" s="6"/>
      <c r="G1788" s="7">
        <v>30</v>
      </c>
      <c r="H1788" s="10">
        <v>16</v>
      </c>
      <c r="I1788" s="1">
        <v>3</v>
      </c>
      <c r="J1788" s="1">
        <v>1</v>
      </c>
      <c r="K1788" s="1">
        <v>2</v>
      </c>
      <c r="L1788" s="1">
        <v>2</v>
      </c>
      <c r="M1788" s="1">
        <v>1</v>
      </c>
      <c r="N1788" s="1">
        <v>2</v>
      </c>
      <c r="O1788" s="1">
        <v>3</v>
      </c>
      <c r="P1788" s="1">
        <v>1</v>
      </c>
      <c r="Q1788" s="1">
        <v>10</v>
      </c>
      <c r="R1788" s="17">
        <v>0</v>
      </c>
    </row>
    <row r="1789" spans="4:18" x14ac:dyDescent="0.2">
      <c r="D1789" s="102"/>
      <c r="E1789" s="5" t="s">
        <v>36</v>
      </c>
      <c r="F1789" s="6"/>
      <c r="G1789" s="7">
        <v>13</v>
      </c>
      <c r="H1789" s="10">
        <v>3</v>
      </c>
      <c r="I1789" s="1">
        <v>2</v>
      </c>
      <c r="J1789" s="1">
        <v>1</v>
      </c>
      <c r="K1789" s="1">
        <v>1</v>
      </c>
      <c r="L1789" s="1">
        <v>1</v>
      </c>
      <c r="M1789" s="1">
        <v>0</v>
      </c>
      <c r="N1789" s="1">
        <v>1</v>
      </c>
      <c r="O1789" s="1">
        <v>1</v>
      </c>
      <c r="P1789" s="1">
        <v>1</v>
      </c>
      <c r="Q1789" s="1">
        <v>5</v>
      </c>
      <c r="R1789" s="17">
        <v>1</v>
      </c>
    </row>
    <row r="1790" spans="4:18" x14ac:dyDescent="0.2">
      <c r="D1790" s="102"/>
      <c r="E1790" s="5" t="s">
        <v>37</v>
      </c>
      <c r="F1790" s="6"/>
      <c r="G1790" s="7">
        <v>28</v>
      </c>
      <c r="H1790" s="10">
        <v>7</v>
      </c>
      <c r="I1790" s="1">
        <v>6</v>
      </c>
      <c r="J1790" s="1">
        <v>0</v>
      </c>
      <c r="K1790" s="1">
        <v>5</v>
      </c>
      <c r="L1790" s="1">
        <v>0</v>
      </c>
      <c r="M1790" s="1">
        <v>3</v>
      </c>
      <c r="N1790" s="1">
        <v>2</v>
      </c>
      <c r="O1790" s="1">
        <v>1</v>
      </c>
      <c r="P1790" s="1">
        <v>1</v>
      </c>
      <c r="Q1790" s="1">
        <v>10</v>
      </c>
      <c r="R1790" s="17">
        <v>0</v>
      </c>
    </row>
    <row r="1791" spans="4:18" x14ac:dyDescent="0.2">
      <c r="D1791" s="102"/>
      <c r="E1791" s="5" t="s">
        <v>38</v>
      </c>
      <c r="F1791" s="6"/>
      <c r="G1791" s="7">
        <v>1</v>
      </c>
      <c r="H1791" s="10">
        <v>0</v>
      </c>
      <c r="I1791" s="1">
        <v>0</v>
      </c>
      <c r="J1791" s="1">
        <v>0</v>
      </c>
      <c r="K1791" s="1">
        <v>0</v>
      </c>
      <c r="L1791" s="1">
        <v>0</v>
      </c>
      <c r="M1791" s="1">
        <v>0</v>
      </c>
      <c r="N1791" s="1">
        <v>0</v>
      </c>
      <c r="O1791" s="1">
        <v>1</v>
      </c>
      <c r="P1791" s="1">
        <v>0</v>
      </c>
      <c r="Q1791" s="1">
        <v>0</v>
      </c>
      <c r="R1791" s="17">
        <v>0</v>
      </c>
    </row>
    <row r="1792" spans="4:18" x14ac:dyDescent="0.2">
      <c r="D1792" s="101" t="s">
        <v>39</v>
      </c>
      <c r="E1792" s="26" t="s">
        <v>40</v>
      </c>
      <c r="F1792" s="25"/>
      <c r="G1792" s="28">
        <v>172</v>
      </c>
      <c r="H1792" s="30">
        <v>64</v>
      </c>
      <c r="I1792" s="3">
        <v>13</v>
      </c>
      <c r="J1792" s="3">
        <v>3</v>
      </c>
      <c r="K1792" s="3">
        <v>16</v>
      </c>
      <c r="L1792" s="3">
        <v>17</v>
      </c>
      <c r="M1792" s="3">
        <v>7</v>
      </c>
      <c r="N1792" s="3">
        <v>19</v>
      </c>
      <c r="O1792" s="3">
        <v>14</v>
      </c>
      <c r="P1792" s="3">
        <v>1</v>
      </c>
      <c r="Q1792" s="3">
        <v>67</v>
      </c>
      <c r="R1792" s="32">
        <v>0</v>
      </c>
    </row>
    <row r="1793" spans="2:20" x14ac:dyDescent="0.2">
      <c r="D1793" s="102"/>
      <c r="E1793" s="5" t="s">
        <v>41</v>
      </c>
      <c r="F1793" s="6"/>
      <c r="G1793" s="7">
        <v>142</v>
      </c>
      <c r="H1793" s="10">
        <v>57</v>
      </c>
      <c r="I1793" s="1">
        <v>20</v>
      </c>
      <c r="J1793" s="1">
        <v>6</v>
      </c>
      <c r="K1793" s="1">
        <v>13</v>
      </c>
      <c r="L1793" s="1">
        <v>14</v>
      </c>
      <c r="M1793" s="1">
        <v>2</v>
      </c>
      <c r="N1793" s="1">
        <v>17</v>
      </c>
      <c r="O1793" s="1">
        <v>9</v>
      </c>
      <c r="P1793" s="1">
        <v>2</v>
      </c>
      <c r="Q1793" s="1">
        <v>45</v>
      </c>
      <c r="R1793" s="17">
        <v>4</v>
      </c>
    </row>
    <row r="1794" spans="2:20" x14ac:dyDescent="0.2">
      <c r="D1794" s="102"/>
      <c r="E1794" s="5" t="s">
        <v>42</v>
      </c>
      <c r="F1794" s="6"/>
      <c r="G1794" s="7">
        <v>95</v>
      </c>
      <c r="H1794" s="10">
        <v>29</v>
      </c>
      <c r="I1794" s="1">
        <v>16</v>
      </c>
      <c r="J1794" s="1">
        <v>4</v>
      </c>
      <c r="K1794" s="1">
        <v>9</v>
      </c>
      <c r="L1794" s="1">
        <v>5</v>
      </c>
      <c r="M1794" s="1">
        <v>7</v>
      </c>
      <c r="N1794" s="1">
        <v>3</v>
      </c>
      <c r="O1794" s="1">
        <v>8</v>
      </c>
      <c r="P1794" s="1">
        <v>0</v>
      </c>
      <c r="Q1794" s="1">
        <v>40</v>
      </c>
      <c r="R1794" s="17">
        <v>2</v>
      </c>
    </row>
    <row r="1795" spans="2:20" x14ac:dyDescent="0.2">
      <c r="D1795" s="102"/>
      <c r="E1795" s="5" t="s">
        <v>43</v>
      </c>
      <c r="F1795" s="6"/>
      <c r="G1795" s="7">
        <v>19</v>
      </c>
      <c r="H1795" s="10">
        <v>9</v>
      </c>
      <c r="I1795" s="1">
        <v>2</v>
      </c>
      <c r="J1795" s="1">
        <v>0</v>
      </c>
      <c r="K1795" s="1">
        <v>2</v>
      </c>
      <c r="L1795" s="1">
        <v>0</v>
      </c>
      <c r="M1795" s="1">
        <v>0</v>
      </c>
      <c r="N1795" s="1">
        <v>1</v>
      </c>
      <c r="O1795" s="1">
        <v>0</v>
      </c>
      <c r="P1795" s="1">
        <v>0</v>
      </c>
      <c r="Q1795" s="1">
        <v>6</v>
      </c>
      <c r="R1795" s="17">
        <v>0</v>
      </c>
    </row>
    <row r="1796" spans="2:20" x14ac:dyDescent="0.2">
      <c r="D1796" s="103"/>
      <c r="E1796" s="50" t="s">
        <v>44</v>
      </c>
      <c r="F1796" s="53"/>
      <c r="G1796" s="49">
        <v>37</v>
      </c>
      <c r="H1796" s="62">
        <v>17</v>
      </c>
      <c r="I1796" s="22">
        <v>1</v>
      </c>
      <c r="J1796" s="22">
        <v>0</v>
      </c>
      <c r="K1796" s="22">
        <v>4</v>
      </c>
      <c r="L1796" s="22">
        <v>5</v>
      </c>
      <c r="M1796" s="22">
        <v>2</v>
      </c>
      <c r="N1796" s="22">
        <v>1</v>
      </c>
      <c r="O1796" s="22">
        <v>6</v>
      </c>
      <c r="P1796" s="22">
        <v>2</v>
      </c>
      <c r="Q1796" s="22">
        <v>10</v>
      </c>
      <c r="R1796" s="68">
        <v>0</v>
      </c>
    </row>
    <row r="1798" spans="2:20" x14ac:dyDescent="0.2">
      <c r="B1798" s="34" t="str">
        <f xml:space="preserve"> HYPERLINK("#'目次'!B76", "[70]")</f>
        <v>[70]</v>
      </c>
      <c r="C1798" s="27" t="s">
        <v>663</v>
      </c>
    </row>
    <row r="1799" spans="2:20" x14ac:dyDescent="0.2">
      <c r="C1799" s="84" t="s">
        <v>664</v>
      </c>
    </row>
    <row r="1801" spans="2:20" x14ac:dyDescent="0.2">
      <c r="C1801" s="27" t="s">
        <v>13</v>
      </c>
    </row>
    <row r="1802" spans="2:20" ht="48" x14ac:dyDescent="0.2">
      <c r="D1802" s="97"/>
      <c r="E1802" s="98"/>
      <c r="F1802" s="98"/>
      <c r="G1802" s="38" t="s">
        <v>14</v>
      </c>
      <c r="H1802" s="36" t="s">
        <v>665</v>
      </c>
      <c r="I1802" s="4" t="s">
        <v>533</v>
      </c>
      <c r="J1802" s="4" t="s">
        <v>666</v>
      </c>
      <c r="K1802" s="4" t="s">
        <v>535</v>
      </c>
      <c r="L1802" s="4" t="s">
        <v>667</v>
      </c>
      <c r="M1802" s="4" t="s">
        <v>617</v>
      </c>
      <c r="N1802" s="4" t="s">
        <v>537</v>
      </c>
      <c r="O1802" s="4" t="s">
        <v>618</v>
      </c>
      <c r="P1802" s="4" t="s">
        <v>540</v>
      </c>
      <c r="Q1802" s="4" t="s">
        <v>180</v>
      </c>
      <c r="R1802" s="4" t="s">
        <v>22</v>
      </c>
      <c r="S1802" s="4" t="s">
        <v>668</v>
      </c>
      <c r="T1802" s="35" t="s">
        <v>24</v>
      </c>
    </row>
    <row r="1803" spans="2:20" x14ac:dyDescent="0.2">
      <c r="D1803" s="99"/>
      <c r="E1803" s="100"/>
      <c r="F1803" s="100"/>
      <c r="G1803" s="40"/>
      <c r="H1803" s="42"/>
      <c r="I1803" s="8"/>
      <c r="J1803" s="8"/>
      <c r="K1803" s="8"/>
      <c r="L1803" s="8"/>
      <c r="M1803" s="8"/>
      <c r="N1803" s="8"/>
      <c r="O1803" s="8"/>
      <c r="P1803" s="8"/>
      <c r="Q1803" s="8"/>
      <c r="R1803" s="8"/>
      <c r="S1803" s="8"/>
      <c r="T1803" s="39"/>
    </row>
    <row r="1804" spans="2:20" x14ac:dyDescent="0.2">
      <c r="D1804" s="48"/>
      <c r="E1804" s="47" t="s">
        <v>14</v>
      </c>
      <c r="F1804" s="51"/>
      <c r="G1804" s="37">
        <v>6526</v>
      </c>
      <c r="H1804" s="16">
        <v>319</v>
      </c>
      <c r="I1804" s="16">
        <v>449</v>
      </c>
      <c r="J1804" s="16">
        <v>312</v>
      </c>
      <c r="K1804" s="16">
        <v>452</v>
      </c>
      <c r="L1804" s="16">
        <v>785</v>
      </c>
      <c r="M1804" s="16">
        <v>270</v>
      </c>
      <c r="N1804" s="16">
        <v>1108</v>
      </c>
      <c r="O1804" s="16">
        <v>63</v>
      </c>
      <c r="P1804" s="16">
        <v>166</v>
      </c>
      <c r="Q1804" s="16">
        <v>511</v>
      </c>
      <c r="R1804" s="16">
        <v>95</v>
      </c>
      <c r="S1804" s="16">
        <v>4704</v>
      </c>
      <c r="T1804" s="57">
        <v>44</v>
      </c>
    </row>
    <row r="1805" spans="2:20" x14ac:dyDescent="0.2">
      <c r="D1805" s="101" t="s">
        <v>25</v>
      </c>
      <c r="E1805" s="26" t="s">
        <v>26</v>
      </c>
      <c r="F1805" s="25"/>
      <c r="G1805" s="28">
        <v>294</v>
      </c>
      <c r="H1805" s="30">
        <v>11</v>
      </c>
      <c r="I1805" s="3">
        <v>18</v>
      </c>
      <c r="J1805" s="3">
        <v>13</v>
      </c>
      <c r="K1805" s="3">
        <v>22</v>
      </c>
      <c r="L1805" s="3">
        <v>29</v>
      </c>
      <c r="M1805" s="3">
        <v>17</v>
      </c>
      <c r="N1805" s="3">
        <v>42</v>
      </c>
      <c r="O1805" s="3">
        <v>5</v>
      </c>
      <c r="P1805" s="3">
        <v>11</v>
      </c>
      <c r="Q1805" s="3">
        <v>25</v>
      </c>
      <c r="R1805" s="3">
        <v>2</v>
      </c>
      <c r="S1805" s="3">
        <v>222</v>
      </c>
      <c r="T1805" s="32">
        <v>3</v>
      </c>
    </row>
    <row r="1806" spans="2:20" x14ac:dyDescent="0.2">
      <c r="D1806" s="102"/>
      <c r="E1806" s="5" t="s">
        <v>27</v>
      </c>
      <c r="F1806" s="6"/>
      <c r="G1806" s="7">
        <v>486</v>
      </c>
      <c r="H1806" s="10">
        <v>20</v>
      </c>
      <c r="I1806" s="1">
        <v>18</v>
      </c>
      <c r="J1806" s="1">
        <v>16</v>
      </c>
      <c r="K1806" s="1">
        <v>31</v>
      </c>
      <c r="L1806" s="1">
        <v>45</v>
      </c>
      <c r="M1806" s="1">
        <v>20</v>
      </c>
      <c r="N1806" s="1">
        <v>69</v>
      </c>
      <c r="O1806" s="1">
        <v>2</v>
      </c>
      <c r="P1806" s="1">
        <v>6</v>
      </c>
      <c r="Q1806" s="1">
        <v>41</v>
      </c>
      <c r="R1806" s="1">
        <v>8</v>
      </c>
      <c r="S1806" s="1">
        <v>377</v>
      </c>
      <c r="T1806" s="17">
        <v>3</v>
      </c>
    </row>
    <row r="1807" spans="2:20" x14ac:dyDescent="0.2">
      <c r="D1807" s="102"/>
      <c r="E1807" s="5" t="s">
        <v>28</v>
      </c>
      <c r="F1807" s="6"/>
      <c r="G1807" s="7">
        <v>1441</v>
      </c>
      <c r="H1807" s="10">
        <v>79</v>
      </c>
      <c r="I1807" s="1">
        <v>111</v>
      </c>
      <c r="J1807" s="1">
        <v>74</v>
      </c>
      <c r="K1807" s="1">
        <v>89</v>
      </c>
      <c r="L1807" s="1">
        <v>197</v>
      </c>
      <c r="M1807" s="1">
        <v>52</v>
      </c>
      <c r="N1807" s="1">
        <v>253</v>
      </c>
      <c r="O1807" s="1">
        <v>11</v>
      </c>
      <c r="P1807" s="1">
        <v>40</v>
      </c>
      <c r="Q1807" s="1">
        <v>103</v>
      </c>
      <c r="R1807" s="1">
        <v>27</v>
      </c>
      <c r="S1807" s="1">
        <v>1003</v>
      </c>
      <c r="T1807" s="17">
        <v>10</v>
      </c>
    </row>
    <row r="1808" spans="2:20" x14ac:dyDescent="0.2">
      <c r="D1808" s="102"/>
      <c r="E1808" s="5" t="s">
        <v>29</v>
      </c>
      <c r="F1808" s="6"/>
      <c r="G1808" s="7">
        <v>771</v>
      </c>
      <c r="H1808" s="10">
        <v>50</v>
      </c>
      <c r="I1808" s="1">
        <v>62</v>
      </c>
      <c r="J1808" s="1">
        <v>55</v>
      </c>
      <c r="K1808" s="1">
        <v>61</v>
      </c>
      <c r="L1808" s="1">
        <v>95</v>
      </c>
      <c r="M1808" s="1">
        <v>44</v>
      </c>
      <c r="N1808" s="1">
        <v>182</v>
      </c>
      <c r="O1808" s="1">
        <v>10</v>
      </c>
      <c r="P1808" s="1">
        <v>19</v>
      </c>
      <c r="Q1808" s="1">
        <v>65</v>
      </c>
      <c r="R1808" s="1">
        <v>14</v>
      </c>
      <c r="S1808" s="1">
        <v>501</v>
      </c>
      <c r="T1808" s="17">
        <v>5</v>
      </c>
    </row>
    <row r="1809" spans="2:20" x14ac:dyDescent="0.2">
      <c r="D1809" s="102"/>
      <c r="E1809" s="5" t="s">
        <v>30</v>
      </c>
      <c r="F1809" s="6"/>
      <c r="G1809" s="7">
        <v>266</v>
      </c>
      <c r="H1809" s="10">
        <v>9</v>
      </c>
      <c r="I1809" s="1">
        <v>16</v>
      </c>
      <c r="J1809" s="1">
        <v>15</v>
      </c>
      <c r="K1809" s="1">
        <v>26</v>
      </c>
      <c r="L1809" s="1">
        <v>39</v>
      </c>
      <c r="M1809" s="1">
        <v>14</v>
      </c>
      <c r="N1809" s="1">
        <v>43</v>
      </c>
      <c r="O1809" s="1">
        <v>5</v>
      </c>
      <c r="P1809" s="1">
        <v>8</v>
      </c>
      <c r="Q1809" s="1">
        <v>16</v>
      </c>
      <c r="R1809" s="1">
        <v>5</v>
      </c>
      <c r="S1809" s="1">
        <v>192</v>
      </c>
      <c r="T1809" s="17">
        <v>0</v>
      </c>
    </row>
    <row r="1810" spans="2:20" x14ac:dyDescent="0.2">
      <c r="D1810" s="102"/>
      <c r="E1810" s="5" t="s">
        <v>31</v>
      </c>
      <c r="F1810" s="6"/>
      <c r="G1810" s="7">
        <v>140</v>
      </c>
      <c r="H1810" s="10">
        <v>7</v>
      </c>
      <c r="I1810" s="1">
        <v>5</v>
      </c>
      <c r="J1810" s="1">
        <v>4</v>
      </c>
      <c r="K1810" s="1">
        <v>9</v>
      </c>
      <c r="L1810" s="1">
        <v>14</v>
      </c>
      <c r="M1810" s="1">
        <v>5</v>
      </c>
      <c r="N1810" s="1">
        <v>17</v>
      </c>
      <c r="O1810" s="1">
        <v>1</v>
      </c>
      <c r="P1810" s="1">
        <v>2</v>
      </c>
      <c r="Q1810" s="1">
        <v>7</v>
      </c>
      <c r="R1810" s="1">
        <v>0</v>
      </c>
      <c r="S1810" s="1">
        <v>106</v>
      </c>
      <c r="T1810" s="17">
        <v>1</v>
      </c>
    </row>
    <row r="1811" spans="2:20" x14ac:dyDescent="0.2">
      <c r="D1811" s="102"/>
      <c r="E1811" s="5" t="s">
        <v>32</v>
      </c>
      <c r="F1811" s="6"/>
      <c r="G1811" s="7">
        <v>750</v>
      </c>
      <c r="H1811" s="10">
        <v>30</v>
      </c>
      <c r="I1811" s="1">
        <v>52</v>
      </c>
      <c r="J1811" s="1">
        <v>35</v>
      </c>
      <c r="K1811" s="1">
        <v>55</v>
      </c>
      <c r="L1811" s="1">
        <v>92</v>
      </c>
      <c r="M1811" s="1">
        <v>31</v>
      </c>
      <c r="N1811" s="1">
        <v>136</v>
      </c>
      <c r="O1811" s="1">
        <v>8</v>
      </c>
      <c r="P1811" s="1">
        <v>18</v>
      </c>
      <c r="Q1811" s="1">
        <v>57</v>
      </c>
      <c r="R1811" s="1">
        <v>11</v>
      </c>
      <c r="S1811" s="1">
        <v>544</v>
      </c>
      <c r="T1811" s="17">
        <v>3</v>
      </c>
    </row>
    <row r="1812" spans="2:20" x14ac:dyDescent="0.2">
      <c r="D1812" s="102"/>
      <c r="E1812" s="5" t="s">
        <v>33</v>
      </c>
      <c r="F1812" s="6"/>
      <c r="G1812" s="7">
        <v>632</v>
      </c>
      <c r="H1812" s="10">
        <v>30</v>
      </c>
      <c r="I1812" s="1">
        <v>54</v>
      </c>
      <c r="J1812" s="1">
        <v>30</v>
      </c>
      <c r="K1812" s="1">
        <v>34</v>
      </c>
      <c r="L1812" s="1">
        <v>70</v>
      </c>
      <c r="M1812" s="1">
        <v>26</v>
      </c>
      <c r="N1812" s="1">
        <v>103</v>
      </c>
      <c r="O1812" s="1">
        <v>8</v>
      </c>
      <c r="P1812" s="1">
        <v>25</v>
      </c>
      <c r="Q1812" s="1">
        <v>56</v>
      </c>
      <c r="R1812" s="1">
        <v>9</v>
      </c>
      <c r="S1812" s="1">
        <v>460</v>
      </c>
      <c r="T1812" s="17">
        <v>10</v>
      </c>
    </row>
    <row r="1813" spans="2:20" x14ac:dyDescent="0.2">
      <c r="D1813" s="102"/>
      <c r="E1813" s="5" t="s">
        <v>34</v>
      </c>
      <c r="F1813" s="6"/>
      <c r="G1813" s="7">
        <v>419</v>
      </c>
      <c r="H1813" s="10">
        <v>22</v>
      </c>
      <c r="I1813" s="1">
        <v>30</v>
      </c>
      <c r="J1813" s="1">
        <v>20</v>
      </c>
      <c r="K1813" s="1">
        <v>39</v>
      </c>
      <c r="L1813" s="1">
        <v>55</v>
      </c>
      <c r="M1813" s="1">
        <v>17</v>
      </c>
      <c r="N1813" s="1">
        <v>82</v>
      </c>
      <c r="O1813" s="1">
        <v>3</v>
      </c>
      <c r="P1813" s="1">
        <v>11</v>
      </c>
      <c r="Q1813" s="1">
        <v>34</v>
      </c>
      <c r="R1813" s="1">
        <v>3</v>
      </c>
      <c r="S1813" s="1">
        <v>289</v>
      </c>
      <c r="T1813" s="17">
        <v>0</v>
      </c>
    </row>
    <row r="1814" spans="2:20" x14ac:dyDescent="0.2">
      <c r="D1814" s="102"/>
      <c r="E1814" s="5" t="s">
        <v>35</v>
      </c>
      <c r="F1814" s="6"/>
      <c r="G1814" s="7">
        <v>376</v>
      </c>
      <c r="H1814" s="10">
        <v>24</v>
      </c>
      <c r="I1814" s="1">
        <v>33</v>
      </c>
      <c r="J1814" s="1">
        <v>20</v>
      </c>
      <c r="K1814" s="1">
        <v>31</v>
      </c>
      <c r="L1814" s="1">
        <v>47</v>
      </c>
      <c r="M1814" s="1">
        <v>11</v>
      </c>
      <c r="N1814" s="1">
        <v>58</v>
      </c>
      <c r="O1814" s="1">
        <v>2</v>
      </c>
      <c r="P1814" s="1">
        <v>5</v>
      </c>
      <c r="Q1814" s="1">
        <v>33</v>
      </c>
      <c r="R1814" s="1">
        <v>3</v>
      </c>
      <c r="S1814" s="1">
        <v>263</v>
      </c>
      <c r="T1814" s="17">
        <v>2</v>
      </c>
    </row>
    <row r="1815" spans="2:20" x14ac:dyDescent="0.2">
      <c r="D1815" s="102"/>
      <c r="E1815" s="5" t="s">
        <v>36</v>
      </c>
      <c r="F1815" s="6"/>
      <c r="G1815" s="7">
        <v>197</v>
      </c>
      <c r="H1815" s="10">
        <v>8</v>
      </c>
      <c r="I1815" s="1">
        <v>12</v>
      </c>
      <c r="J1815" s="1">
        <v>4</v>
      </c>
      <c r="K1815" s="1">
        <v>8</v>
      </c>
      <c r="L1815" s="1">
        <v>23</v>
      </c>
      <c r="M1815" s="1">
        <v>7</v>
      </c>
      <c r="N1815" s="1">
        <v>26</v>
      </c>
      <c r="O1815" s="1">
        <v>2</v>
      </c>
      <c r="P1815" s="1">
        <v>6</v>
      </c>
      <c r="Q1815" s="1">
        <v>12</v>
      </c>
      <c r="R1815" s="1">
        <v>3</v>
      </c>
      <c r="S1815" s="1">
        <v>152</v>
      </c>
      <c r="T1815" s="17">
        <v>5</v>
      </c>
    </row>
    <row r="1816" spans="2:20" x14ac:dyDescent="0.2">
      <c r="D1816" s="102"/>
      <c r="E1816" s="5" t="s">
        <v>37</v>
      </c>
      <c r="F1816" s="6"/>
      <c r="G1816" s="7">
        <v>685</v>
      </c>
      <c r="H1816" s="10">
        <v>28</v>
      </c>
      <c r="I1816" s="1">
        <v>33</v>
      </c>
      <c r="J1816" s="1">
        <v>20</v>
      </c>
      <c r="K1816" s="1">
        <v>39</v>
      </c>
      <c r="L1816" s="1">
        <v>70</v>
      </c>
      <c r="M1816" s="1">
        <v>22</v>
      </c>
      <c r="N1816" s="1">
        <v>81</v>
      </c>
      <c r="O1816" s="1">
        <v>5</v>
      </c>
      <c r="P1816" s="1">
        <v>14</v>
      </c>
      <c r="Q1816" s="1">
        <v>58</v>
      </c>
      <c r="R1816" s="1">
        <v>8</v>
      </c>
      <c r="S1816" s="1">
        <v>542</v>
      </c>
      <c r="T1816" s="17">
        <v>1</v>
      </c>
    </row>
    <row r="1817" spans="2:20" x14ac:dyDescent="0.2">
      <c r="D1817" s="102"/>
      <c r="E1817" s="5" t="s">
        <v>38</v>
      </c>
      <c r="F1817" s="6"/>
      <c r="G1817" s="7">
        <v>69</v>
      </c>
      <c r="H1817" s="10">
        <v>1</v>
      </c>
      <c r="I1817" s="1">
        <v>5</v>
      </c>
      <c r="J1817" s="1">
        <v>6</v>
      </c>
      <c r="K1817" s="1">
        <v>8</v>
      </c>
      <c r="L1817" s="1">
        <v>9</v>
      </c>
      <c r="M1817" s="1">
        <v>4</v>
      </c>
      <c r="N1817" s="1">
        <v>16</v>
      </c>
      <c r="O1817" s="1">
        <v>1</v>
      </c>
      <c r="P1817" s="1">
        <v>1</v>
      </c>
      <c r="Q1817" s="1">
        <v>4</v>
      </c>
      <c r="R1817" s="1">
        <v>2</v>
      </c>
      <c r="S1817" s="1">
        <v>53</v>
      </c>
      <c r="T1817" s="17">
        <v>1</v>
      </c>
    </row>
    <row r="1818" spans="2:20" x14ac:dyDescent="0.2">
      <c r="D1818" s="101" t="s">
        <v>39</v>
      </c>
      <c r="E1818" s="26" t="s">
        <v>40</v>
      </c>
      <c r="F1818" s="25"/>
      <c r="G1818" s="28">
        <v>1869</v>
      </c>
      <c r="H1818" s="30">
        <v>117</v>
      </c>
      <c r="I1818" s="3">
        <v>149</v>
      </c>
      <c r="J1818" s="3">
        <v>116</v>
      </c>
      <c r="K1818" s="3">
        <v>143</v>
      </c>
      <c r="L1818" s="3">
        <v>231</v>
      </c>
      <c r="M1818" s="3">
        <v>94</v>
      </c>
      <c r="N1818" s="3">
        <v>376</v>
      </c>
      <c r="O1818" s="3">
        <v>20</v>
      </c>
      <c r="P1818" s="3">
        <v>47</v>
      </c>
      <c r="Q1818" s="3">
        <v>141</v>
      </c>
      <c r="R1818" s="3">
        <v>28</v>
      </c>
      <c r="S1818" s="3">
        <v>1288</v>
      </c>
      <c r="T1818" s="32">
        <v>9</v>
      </c>
    </row>
    <row r="1819" spans="2:20" x14ac:dyDescent="0.2">
      <c r="D1819" s="102"/>
      <c r="E1819" s="5" t="s">
        <v>41</v>
      </c>
      <c r="F1819" s="6"/>
      <c r="G1819" s="7">
        <v>2013</v>
      </c>
      <c r="H1819" s="10">
        <v>94</v>
      </c>
      <c r="I1819" s="1">
        <v>140</v>
      </c>
      <c r="J1819" s="1">
        <v>79</v>
      </c>
      <c r="K1819" s="1">
        <v>132</v>
      </c>
      <c r="L1819" s="1">
        <v>270</v>
      </c>
      <c r="M1819" s="1">
        <v>74</v>
      </c>
      <c r="N1819" s="1">
        <v>343</v>
      </c>
      <c r="O1819" s="1">
        <v>15</v>
      </c>
      <c r="P1819" s="1">
        <v>51</v>
      </c>
      <c r="Q1819" s="1">
        <v>148</v>
      </c>
      <c r="R1819" s="1">
        <v>32</v>
      </c>
      <c r="S1819" s="1">
        <v>1436</v>
      </c>
      <c r="T1819" s="17">
        <v>17</v>
      </c>
    </row>
    <row r="1820" spans="2:20" x14ac:dyDescent="0.2">
      <c r="D1820" s="102"/>
      <c r="E1820" s="5" t="s">
        <v>42</v>
      </c>
      <c r="F1820" s="6"/>
      <c r="G1820" s="7">
        <v>1582</v>
      </c>
      <c r="H1820" s="10">
        <v>67</v>
      </c>
      <c r="I1820" s="1">
        <v>98</v>
      </c>
      <c r="J1820" s="1">
        <v>79</v>
      </c>
      <c r="K1820" s="1">
        <v>112</v>
      </c>
      <c r="L1820" s="1">
        <v>174</v>
      </c>
      <c r="M1820" s="1">
        <v>65</v>
      </c>
      <c r="N1820" s="1">
        <v>261</v>
      </c>
      <c r="O1820" s="1">
        <v>17</v>
      </c>
      <c r="P1820" s="1">
        <v>52</v>
      </c>
      <c r="Q1820" s="1">
        <v>144</v>
      </c>
      <c r="R1820" s="1">
        <v>25</v>
      </c>
      <c r="S1820" s="1">
        <v>1153</v>
      </c>
      <c r="T1820" s="17">
        <v>8</v>
      </c>
    </row>
    <row r="1821" spans="2:20" x14ac:dyDescent="0.2">
      <c r="D1821" s="102"/>
      <c r="E1821" s="5" t="s">
        <v>43</v>
      </c>
      <c r="F1821" s="6"/>
      <c r="G1821" s="7">
        <v>498</v>
      </c>
      <c r="H1821" s="10">
        <v>11</v>
      </c>
      <c r="I1821" s="1">
        <v>29</v>
      </c>
      <c r="J1821" s="1">
        <v>18</v>
      </c>
      <c r="K1821" s="1">
        <v>29</v>
      </c>
      <c r="L1821" s="1">
        <v>51</v>
      </c>
      <c r="M1821" s="1">
        <v>20</v>
      </c>
      <c r="N1821" s="1">
        <v>58</v>
      </c>
      <c r="O1821" s="1">
        <v>7</v>
      </c>
      <c r="P1821" s="1">
        <v>11</v>
      </c>
      <c r="Q1821" s="1">
        <v>41</v>
      </c>
      <c r="R1821" s="1">
        <v>4</v>
      </c>
      <c r="S1821" s="1">
        <v>396</v>
      </c>
      <c r="T1821" s="17">
        <v>3</v>
      </c>
    </row>
    <row r="1822" spans="2:20" x14ac:dyDescent="0.2">
      <c r="D1822" s="103"/>
      <c r="E1822" s="50" t="s">
        <v>44</v>
      </c>
      <c r="F1822" s="53"/>
      <c r="G1822" s="49">
        <v>564</v>
      </c>
      <c r="H1822" s="62">
        <v>30</v>
      </c>
      <c r="I1822" s="22">
        <v>33</v>
      </c>
      <c r="J1822" s="22">
        <v>20</v>
      </c>
      <c r="K1822" s="22">
        <v>36</v>
      </c>
      <c r="L1822" s="22">
        <v>59</v>
      </c>
      <c r="M1822" s="22">
        <v>17</v>
      </c>
      <c r="N1822" s="22">
        <v>70</v>
      </c>
      <c r="O1822" s="22">
        <v>4</v>
      </c>
      <c r="P1822" s="22">
        <v>5</v>
      </c>
      <c r="Q1822" s="22">
        <v>37</v>
      </c>
      <c r="R1822" s="22">
        <v>6</v>
      </c>
      <c r="S1822" s="22">
        <v>431</v>
      </c>
      <c r="T1822" s="68">
        <v>7</v>
      </c>
    </row>
    <row r="1824" spans="2:20" x14ac:dyDescent="0.2">
      <c r="B1824" s="34" t="str">
        <f xml:space="preserve"> HYPERLINK("#'目次'!B77", "[71]")</f>
        <v>[71]</v>
      </c>
      <c r="C1824" s="27" t="s">
        <v>672</v>
      </c>
    </row>
    <row r="1827" spans="3:10" x14ac:dyDescent="0.2">
      <c r="C1827" s="27" t="s">
        <v>13</v>
      </c>
    </row>
    <row r="1828" spans="3:10" x14ac:dyDescent="0.2">
      <c r="D1828" s="97"/>
      <c r="E1828" s="98"/>
      <c r="F1828" s="98"/>
      <c r="G1828" s="38" t="s">
        <v>14</v>
      </c>
      <c r="H1828" s="36" t="s">
        <v>673</v>
      </c>
      <c r="I1828" s="4" t="s">
        <v>674</v>
      </c>
      <c r="J1828" s="35" t="s">
        <v>24</v>
      </c>
    </row>
    <row r="1829" spans="3:10" x14ac:dyDescent="0.2">
      <c r="D1829" s="99"/>
      <c r="E1829" s="100"/>
      <c r="F1829" s="100"/>
      <c r="G1829" s="40"/>
      <c r="H1829" s="42"/>
      <c r="I1829" s="8"/>
      <c r="J1829" s="39"/>
    </row>
    <row r="1830" spans="3:10" x14ac:dyDescent="0.2">
      <c r="D1830" s="48"/>
      <c r="E1830" s="47" t="s">
        <v>14</v>
      </c>
      <c r="F1830" s="51"/>
      <c r="G1830" s="37">
        <v>7000</v>
      </c>
      <c r="H1830" s="16">
        <v>3359</v>
      </c>
      <c r="I1830" s="16">
        <v>3641</v>
      </c>
      <c r="J1830" s="57">
        <v>0</v>
      </c>
    </row>
    <row r="1831" spans="3:10" x14ac:dyDescent="0.2">
      <c r="D1831" s="101" t="s">
        <v>25</v>
      </c>
      <c r="E1831" s="26" t="s">
        <v>26</v>
      </c>
      <c r="F1831" s="25"/>
      <c r="G1831" s="28">
        <v>308</v>
      </c>
      <c r="H1831" s="30">
        <v>143</v>
      </c>
      <c r="I1831" s="3">
        <v>165</v>
      </c>
      <c r="J1831" s="32">
        <v>0</v>
      </c>
    </row>
    <row r="1832" spans="3:10" x14ac:dyDescent="0.2">
      <c r="D1832" s="102"/>
      <c r="E1832" s="5" t="s">
        <v>27</v>
      </c>
      <c r="F1832" s="6"/>
      <c r="G1832" s="7">
        <v>504</v>
      </c>
      <c r="H1832" s="10">
        <v>241</v>
      </c>
      <c r="I1832" s="1">
        <v>263</v>
      </c>
      <c r="J1832" s="17">
        <v>0</v>
      </c>
    </row>
    <row r="1833" spans="3:10" x14ac:dyDescent="0.2">
      <c r="D1833" s="102"/>
      <c r="E1833" s="5" t="s">
        <v>28</v>
      </c>
      <c r="F1833" s="6"/>
      <c r="G1833" s="7">
        <v>1554</v>
      </c>
      <c r="H1833" s="10">
        <v>765</v>
      </c>
      <c r="I1833" s="1">
        <v>789</v>
      </c>
      <c r="J1833" s="17">
        <v>0</v>
      </c>
    </row>
    <row r="1834" spans="3:10" x14ac:dyDescent="0.2">
      <c r="D1834" s="102"/>
      <c r="E1834" s="5" t="s">
        <v>29</v>
      </c>
      <c r="F1834" s="6"/>
      <c r="G1834" s="7">
        <v>840</v>
      </c>
      <c r="H1834" s="10">
        <v>413</v>
      </c>
      <c r="I1834" s="1">
        <v>427</v>
      </c>
      <c r="J1834" s="17">
        <v>0</v>
      </c>
    </row>
    <row r="1835" spans="3:10" x14ac:dyDescent="0.2">
      <c r="D1835" s="102"/>
      <c r="E1835" s="5" t="s">
        <v>30</v>
      </c>
      <c r="F1835" s="6"/>
      <c r="G1835" s="7">
        <v>280</v>
      </c>
      <c r="H1835" s="10">
        <v>133</v>
      </c>
      <c r="I1835" s="1">
        <v>147</v>
      </c>
      <c r="J1835" s="17">
        <v>0</v>
      </c>
    </row>
    <row r="1836" spans="3:10" x14ac:dyDescent="0.2">
      <c r="D1836" s="102"/>
      <c r="E1836" s="5" t="s">
        <v>31</v>
      </c>
      <c r="F1836" s="6"/>
      <c r="G1836" s="7">
        <v>154</v>
      </c>
      <c r="H1836" s="10">
        <v>72</v>
      </c>
      <c r="I1836" s="1">
        <v>82</v>
      </c>
      <c r="J1836" s="17">
        <v>0</v>
      </c>
    </row>
    <row r="1837" spans="3:10" x14ac:dyDescent="0.2">
      <c r="D1837" s="102"/>
      <c r="E1837" s="5" t="s">
        <v>32</v>
      </c>
      <c r="F1837" s="6"/>
      <c r="G1837" s="7">
        <v>826</v>
      </c>
      <c r="H1837" s="10">
        <v>405</v>
      </c>
      <c r="I1837" s="1">
        <v>421</v>
      </c>
      <c r="J1837" s="17">
        <v>0</v>
      </c>
    </row>
    <row r="1838" spans="3:10" x14ac:dyDescent="0.2">
      <c r="D1838" s="102"/>
      <c r="E1838" s="5" t="s">
        <v>33</v>
      </c>
      <c r="F1838" s="6"/>
      <c r="G1838" s="7">
        <v>672</v>
      </c>
      <c r="H1838" s="10">
        <v>317</v>
      </c>
      <c r="I1838" s="1">
        <v>355</v>
      </c>
      <c r="J1838" s="17">
        <v>0</v>
      </c>
    </row>
    <row r="1839" spans="3:10" x14ac:dyDescent="0.2">
      <c r="D1839" s="102"/>
      <c r="E1839" s="5" t="s">
        <v>34</v>
      </c>
      <c r="F1839" s="6"/>
      <c r="G1839" s="7">
        <v>462</v>
      </c>
      <c r="H1839" s="10">
        <v>217</v>
      </c>
      <c r="I1839" s="1">
        <v>245</v>
      </c>
      <c r="J1839" s="17">
        <v>0</v>
      </c>
    </row>
    <row r="1840" spans="3:10" x14ac:dyDescent="0.2">
      <c r="D1840" s="102"/>
      <c r="E1840" s="5" t="s">
        <v>35</v>
      </c>
      <c r="F1840" s="6"/>
      <c r="G1840" s="7">
        <v>406</v>
      </c>
      <c r="H1840" s="10">
        <v>191</v>
      </c>
      <c r="I1840" s="1">
        <v>215</v>
      </c>
      <c r="J1840" s="17">
        <v>0</v>
      </c>
    </row>
    <row r="1841" spans="2:25" x14ac:dyDescent="0.2">
      <c r="D1841" s="102"/>
      <c r="E1841" s="5" t="s">
        <v>36</v>
      </c>
      <c r="F1841" s="6"/>
      <c r="G1841" s="7">
        <v>210</v>
      </c>
      <c r="H1841" s="10">
        <v>98</v>
      </c>
      <c r="I1841" s="1">
        <v>112</v>
      </c>
      <c r="J1841" s="17">
        <v>0</v>
      </c>
    </row>
    <row r="1842" spans="2:25" x14ac:dyDescent="0.2">
      <c r="D1842" s="102"/>
      <c r="E1842" s="5" t="s">
        <v>37</v>
      </c>
      <c r="F1842" s="6"/>
      <c r="G1842" s="7">
        <v>714</v>
      </c>
      <c r="H1842" s="10">
        <v>330</v>
      </c>
      <c r="I1842" s="1">
        <v>384</v>
      </c>
      <c r="J1842" s="17">
        <v>0</v>
      </c>
    </row>
    <row r="1843" spans="2:25" x14ac:dyDescent="0.2">
      <c r="D1843" s="102"/>
      <c r="E1843" s="5" t="s">
        <v>38</v>
      </c>
      <c r="F1843" s="6"/>
      <c r="G1843" s="7">
        <v>70</v>
      </c>
      <c r="H1843" s="10">
        <v>34</v>
      </c>
      <c r="I1843" s="1">
        <v>36</v>
      </c>
      <c r="J1843" s="17">
        <v>0</v>
      </c>
    </row>
    <row r="1844" spans="2:25" x14ac:dyDescent="0.2">
      <c r="D1844" s="101" t="s">
        <v>39</v>
      </c>
      <c r="E1844" s="26" t="s">
        <v>40</v>
      </c>
      <c r="F1844" s="25"/>
      <c r="G1844" s="28">
        <v>2044</v>
      </c>
      <c r="H1844" s="30">
        <v>987</v>
      </c>
      <c r="I1844" s="3">
        <v>1057</v>
      </c>
      <c r="J1844" s="32">
        <v>0</v>
      </c>
    </row>
    <row r="1845" spans="2:25" x14ac:dyDescent="0.2">
      <c r="D1845" s="102"/>
      <c r="E1845" s="5" t="s">
        <v>41</v>
      </c>
      <c r="F1845" s="6"/>
      <c r="G1845" s="7">
        <v>2156</v>
      </c>
      <c r="H1845" s="10">
        <v>1034</v>
      </c>
      <c r="I1845" s="1">
        <v>1122</v>
      </c>
      <c r="J1845" s="17">
        <v>0</v>
      </c>
    </row>
    <row r="1846" spans="2:25" x14ac:dyDescent="0.2">
      <c r="D1846" s="102"/>
      <c r="E1846" s="5" t="s">
        <v>42</v>
      </c>
      <c r="F1846" s="6"/>
      <c r="G1846" s="7">
        <v>1680</v>
      </c>
      <c r="H1846" s="10">
        <v>808</v>
      </c>
      <c r="I1846" s="1">
        <v>872</v>
      </c>
      <c r="J1846" s="17">
        <v>0</v>
      </c>
    </row>
    <row r="1847" spans="2:25" x14ac:dyDescent="0.2">
      <c r="D1847" s="102"/>
      <c r="E1847" s="5" t="s">
        <v>43</v>
      </c>
      <c r="F1847" s="6"/>
      <c r="G1847" s="7">
        <v>518</v>
      </c>
      <c r="H1847" s="10">
        <v>243</v>
      </c>
      <c r="I1847" s="1">
        <v>275</v>
      </c>
      <c r="J1847" s="17">
        <v>0</v>
      </c>
    </row>
    <row r="1848" spans="2:25" x14ac:dyDescent="0.2">
      <c r="D1848" s="103"/>
      <c r="E1848" s="50" t="s">
        <v>44</v>
      </c>
      <c r="F1848" s="53"/>
      <c r="G1848" s="49">
        <v>602</v>
      </c>
      <c r="H1848" s="62">
        <v>287</v>
      </c>
      <c r="I1848" s="22">
        <v>315</v>
      </c>
      <c r="J1848" s="68">
        <v>0</v>
      </c>
    </row>
    <row r="1850" spans="2:25" x14ac:dyDescent="0.2">
      <c r="B1850" s="34" t="str">
        <f xml:space="preserve"> HYPERLINK("#'目次'!B78", "[72]")</f>
        <v>[72]</v>
      </c>
      <c r="C1850" s="27" t="s">
        <v>677</v>
      </c>
    </row>
    <row r="1853" spans="2:25" x14ac:dyDescent="0.2">
      <c r="C1853" s="27" t="s">
        <v>13</v>
      </c>
    </row>
    <row r="1854" spans="2:25" ht="24" x14ac:dyDescent="0.2">
      <c r="D1854" s="97"/>
      <c r="E1854" s="98"/>
      <c r="F1854" s="98"/>
      <c r="G1854" s="38" t="s">
        <v>14</v>
      </c>
      <c r="H1854" s="36" t="s">
        <v>678</v>
      </c>
      <c r="I1854" s="4" t="s">
        <v>679</v>
      </c>
      <c r="J1854" s="4" t="s">
        <v>680</v>
      </c>
      <c r="K1854" s="4" t="s">
        <v>681</v>
      </c>
      <c r="L1854" s="4" t="s">
        <v>682</v>
      </c>
      <c r="M1854" s="4" t="s">
        <v>683</v>
      </c>
      <c r="N1854" s="4" t="s">
        <v>684</v>
      </c>
      <c r="O1854" s="4" t="s">
        <v>685</v>
      </c>
      <c r="P1854" s="4" t="s">
        <v>686</v>
      </c>
      <c r="Q1854" s="4" t="s">
        <v>687</v>
      </c>
      <c r="R1854" s="4" t="s">
        <v>688</v>
      </c>
      <c r="S1854" s="4" t="s">
        <v>689</v>
      </c>
      <c r="T1854" s="4" t="s">
        <v>690</v>
      </c>
      <c r="U1854" s="4" t="s">
        <v>691</v>
      </c>
      <c r="V1854" s="4" t="s">
        <v>692</v>
      </c>
      <c r="W1854" s="4" t="s">
        <v>24</v>
      </c>
      <c r="X1854" s="4" t="s">
        <v>61</v>
      </c>
      <c r="Y1854" s="35" t="s">
        <v>62</v>
      </c>
    </row>
    <row r="1855" spans="2:25" x14ac:dyDescent="0.2">
      <c r="D1855" s="99"/>
      <c r="E1855" s="100"/>
      <c r="F1855" s="100"/>
      <c r="G1855" s="40"/>
      <c r="H1855" s="77" t="s">
        <v>693</v>
      </c>
      <c r="I1855" s="43" t="s">
        <v>694</v>
      </c>
      <c r="J1855" s="43" t="s">
        <v>695</v>
      </c>
      <c r="K1855" s="43" t="s">
        <v>696</v>
      </c>
      <c r="L1855" s="43" t="s">
        <v>697</v>
      </c>
      <c r="M1855" s="43" t="s">
        <v>698</v>
      </c>
      <c r="N1855" s="43" t="s">
        <v>699</v>
      </c>
      <c r="O1855" s="43" t="s">
        <v>700</v>
      </c>
      <c r="P1855" s="43" t="s">
        <v>701</v>
      </c>
      <c r="Q1855" s="43" t="s">
        <v>702</v>
      </c>
      <c r="R1855" s="43" t="s">
        <v>703</v>
      </c>
      <c r="S1855" s="43" t="s">
        <v>704</v>
      </c>
      <c r="T1855" s="43" t="s">
        <v>705</v>
      </c>
      <c r="U1855" s="43" t="s">
        <v>706</v>
      </c>
      <c r="V1855" s="43" t="s">
        <v>707</v>
      </c>
      <c r="W1855" s="8"/>
      <c r="X1855" s="8"/>
      <c r="Y1855" s="39"/>
    </row>
    <row r="1856" spans="2:25" x14ac:dyDescent="0.2">
      <c r="D1856" s="48"/>
      <c r="E1856" s="47" t="s">
        <v>14</v>
      </c>
      <c r="F1856" s="51"/>
      <c r="G1856" s="37">
        <v>7000</v>
      </c>
      <c r="H1856" s="16">
        <v>380</v>
      </c>
      <c r="I1856" s="16">
        <v>451</v>
      </c>
      <c r="J1856" s="16">
        <v>417</v>
      </c>
      <c r="K1856" s="16">
        <v>632</v>
      </c>
      <c r="L1856" s="16">
        <v>575</v>
      </c>
      <c r="M1856" s="16">
        <v>671</v>
      </c>
      <c r="N1856" s="16">
        <v>542</v>
      </c>
      <c r="O1856" s="16">
        <v>500</v>
      </c>
      <c r="P1856" s="16">
        <v>521</v>
      </c>
      <c r="Q1856" s="16">
        <v>700</v>
      </c>
      <c r="R1856" s="16">
        <v>583</v>
      </c>
      <c r="S1856" s="16">
        <v>363</v>
      </c>
      <c r="T1856" s="16">
        <v>446</v>
      </c>
      <c r="U1856" s="16">
        <v>176</v>
      </c>
      <c r="V1856" s="16">
        <v>43</v>
      </c>
      <c r="W1856" s="16">
        <v>0</v>
      </c>
      <c r="X1856" s="20">
        <v>53.515000000000001</v>
      </c>
      <c r="Y1856" s="58">
        <v>18.357787078746</v>
      </c>
    </row>
    <row r="1857" spans="4:25" x14ac:dyDescent="0.2">
      <c r="D1857" s="101" t="s">
        <v>25</v>
      </c>
      <c r="E1857" s="26" t="s">
        <v>26</v>
      </c>
      <c r="F1857" s="25"/>
      <c r="G1857" s="28">
        <v>308</v>
      </c>
      <c r="H1857" s="30">
        <v>13</v>
      </c>
      <c r="I1857" s="3">
        <v>20</v>
      </c>
      <c r="J1857" s="3">
        <v>19</v>
      </c>
      <c r="K1857" s="3">
        <v>26</v>
      </c>
      <c r="L1857" s="3">
        <v>22</v>
      </c>
      <c r="M1857" s="3">
        <v>27</v>
      </c>
      <c r="N1857" s="3">
        <v>19</v>
      </c>
      <c r="O1857" s="3">
        <v>26</v>
      </c>
      <c r="P1857" s="3">
        <v>29</v>
      </c>
      <c r="Q1857" s="3">
        <v>30</v>
      </c>
      <c r="R1857" s="3">
        <v>23</v>
      </c>
      <c r="S1857" s="3">
        <v>22</v>
      </c>
      <c r="T1857" s="3">
        <v>20</v>
      </c>
      <c r="U1857" s="3">
        <v>11</v>
      </c>
      <c r="V1857" s="3">
        <v>1</v>
      </c>
      <c r="W1857" s="3">
        <v>0</v>
      </c>
      <c r="X1857" s="19">
        <v>54.889610389609999</v>
      </c>
      <c r="Y1857" s="56">
        <v>18.400155874662001</v>
      </c>
    </row>
    <row r="1858" spans="4:25" x14ac:dyDescent="0.2">
      <c r="D1858" s="102"/>
      <c r="E1858" s="5" t="s">
        <v>27</v>
      </c>
      <c r="F1858" s="6"/>
      <c r="G1858" s="7">
        <v>504</v>
      </c>
      <c r="H1858" s="10">
        <v>21</v>
      </c>
      <c r="I1858" s="1">
        <v>31</v>
      </c>
      <c r="J1858" s="1">
        <v>27</v>
      </c>
      <c r="K1858" s="1">
        <v>42</v>
      </c>
      <c r="L1858" s="1">
        <v>44</v>
      </c>
      <c r="M1858" s="1">
        <v>34</v>
      </c>
      <c r="N1858" s="1">
        <v>44</v>
      </c>
      <c r="O1858" s="1">
        <v>35</v>
      </c>
      <c r="P1858" s="1">
        <v>41</v>
      </c>
      <c r="Q1858" s="1">
        <v>56</v>
      </c>
      <c r="R1858" s="1">
        <v>38</v>
      </c>
      <c r="S1858" s="1">
        <v>31</v>
      </c>
      <c r="T1858" s="1">
        <v>40</v>
      </c>
      <c r="U1858" s="1">
        <v>14</v>
      </c>
      <c r="V1858" s="1">
        <v>6</v>
      </c>
      <c r="W1858" s="1">
        <v>0</v>
      </c>
      <c r="X1858" s="12">
        <v>55.382936507937004</v>
      </c>
      <c r="Y1858" s="31">
        <v>18.522138901114001</v>
      </c>
    </row>
    <row r="1859" spans="4:25" x14ac:dyDescent="0.2">
      <c r="D1859" s="102"/>
      <c r="E1859" s="5" t="s">
        <v>28</v>
      </c>
      <c r="F1859" s="6"/>
      <c r="G1859" s="7">
        <v>1554</v>
      </c>
      <c r="H1859" s="10">
        <v>95</v>
      </c>
      <c r="I1859" s="1">
        <v>93</v>
      </c>
      <c r="J1859" s="1">
        <v>91</v>
      </c>
      <c r="K1859" s="1">
        <v>143</v>
      </c>
      <c r="L1859" s="1">
        <v>131</v>
      </c>
      <c r="M1859" s="1">
        <v>162</v>
      </c>
      <c r="N1859" s="1">
        <v>131</v>
      </c>
      <c r="O1859" s="1">
        <v>103</v>
      </c>
      <c r="P1859" s="1">
        <v>92</v>
      </c>
      <c r="Q1859" s="1">
        <v>177</v>
      </c>
      <c r="R1859" s="1">
        <v>138</v>
      </c>
      <c r="S1859" s="1">
        <v>74</v>
      </c>
      <c r="T1859" s="1">
        <v>79</v>
      </c>
      <c r="U1859" s="1">
        <v>38</v>
      </c>
      <c r="V1859" s="1">
        <v>7</v>
      </c>
      <c r="W1859" s="1">
        <v>0</v>
      </c>
      <c r="X1859" s="12">
        <v>52.913770913771003</v>
      </c>
      <c r="Y1859" s="31">
        <v>18.115041449216999</v>
      </c>
    </row>
    <row r="1860" spans="4:25" x14ac:dyDescent="0.2">
      <c r="D1860" s="102"/>
      <c r="E1860" s="5" t="s">
        <v>29</v>
      </c>
      <c r="F1860" s="6"/>
      <c r="G1860" s="7">
        <v>840</v>
      </c>
      <c r="H1860" s="10">
        <v>56</v>
      </c>
      <c r="I1860" s="1">
        <v>62</v>
      </c>
      <c r="J1860" s="1">
        <v>49</v>
      </c>
      <c r="K1860" s="1">
        <v>103</v>
      </c>
      <c r="L1860" s="1">
        <v>60</v>
      </c>
      <c r="M1860" s="1">
        <v>110</v>
      </c>
      <c r="N1860" s="1">
        <v>62</v>
      </c>
      <c r="O1860" s="1">
        <v>61</v>
      </c>
      <c r="P1860" s="1">
        <v>53</v>
      </c>
      <c r="Q1860" s="1">
        <v>64</v>
      </c>
      <c r="R1860" s="1">
        <v>63</v>
      </c>
      <c r="S1860" s="1">
        <v>33</v>
      </c>
      <c r="T1860" s="1">
        <v>48</v>
      </c>
      <c r="U1860" s="1">
        <v>14</v>
      </c>
      <c r="V1860" s="1">
        <v>2</v>
      </c>
      <c r="W1860" s="1">
        <v>0</v>
      </c>
      <c r="X1860" s="12">
        <v>50.791666666666998</v>
      </c>
      <c r="Y1860" s="31">
        <v>17.930040689496</v>
      </c>
    </row>
    <row r="1861" spans="4:25" x14ac:dyDescent="0.2">
      <c r="D1861" s="102"/>
      <c r="E1861" s="5" t="s">
        <v>30</v>
      </c>
      <c r="F1861" s="6"/>
      <c r="G1861" s="7">
        <v>280</v>
      </c>
      <c r="H1861" s="10">
        <v>12</v>
      </c>
      <c r="I1861" s="1">
        <v>19</v>
      </c>
      <c r="J1861" s="1">
        <v>10</v>
      </c>
      <c r="K1861" s="1">
        <v>26</v>
      </c>
      <c r="L1861" s="1">
        <v>20</v>
      </c>
      <c r="M1861" s="1">
        <v>27</v>
      </c>
      <c r="N1861" s="1">
        <v>22</v>
      </c>
      <c r="O1861" s="1">
        <v>19</v>
      </c>
      <c r="P1861" s="1">
        <v>24</v>
      </c>
      <c r="Q1861" s="1">
        <v>29</v>
      </c>
      <c r="R1861" s="1">
        <v>19</v>
      </c>
      <c r="S1861" s="1">
        <v>20</v>
      </c>
      <c r="T1861" s="1">
        <v>18</v>
      </c>
      <c r="U1861" s="1">
        <v>12</v>
      </c>
      <c r="V1861" s="1">
        <v>3</v>
      </c>
      <c r="W1861" s="1">
        <v>0</v>
      </c>
      <c r="X1861" s="12">
        <v>55.464285714286</v>
      </c>
      <c r="Y1861" s="31">
        <v>18.616394738541999</v>
      </c>
    </row>
    <row r="1862" spans="4:25" x14ac:dyDescent="0.2">
      <c r="D1862" s="102"/>
      <c r="E1862" s="5" t="s">
        <v>31</v>
      </c>
      <c r="F1862" s="6"/>
      <c r="G1862" s="7">
        <v>154</v>
      </c>
      <c r="H1862" s="10">
        <v>2</v>
      </c>
      <c r="I1862" s="1">
        <v>14</v>
      </c>
      <c r="J1862" s="1">
        <v>7</v>
      </c>
      <c r="K1862" s="1">
        <v>15</v>
      </c>
      <c r="L1862" s="1">
        <v>12</v>
      </c>
      <c r="M1862" s="1">
        <v>14</v>
      </c>
      <c r="N1862" s="1">
        <v>9</v>
      </c>
      <c r="O1862" s="1">
        <v>13</v>
      </c>
      <c r="P1862" s="1">
        <v>11</v>
      </c>
      <c r="Q1862" s="1">
        <v>19</v>
      </c>
      <c r="R1862" s="1">
        <v>16</v>
      </c>
      <c r="S1862" s="1">
        <v>5</v>
      </c>
      <c r="T1862" s="1">
        <v>13</v>
      </c>
      <c r="U1862" s="1">
        <v>2</v>
      </c>
      <c r="V1862" s="1">
        <v>2</v>
      </c>
      <c r="W1862" s="1">
        <v>0</v>
      </c>
      <c r="X1862" s="12">
        <v>55.116883116883002</v>
      </c>
      <c r="Y1862" s="31">
        <v>17.901950866608999</v>
      </c>
    </row>
    <row r="1863" spans="4:25" x14ac:dyDescent="0.2">
      <c r="D1863" s="102"/>
      <c r="E1863" s="5" t="s">
        <v>32</v>
      </c>
      <c r="F1863" s="6"/>
      <c r="G1863" s="7">
        <v>826</v>
      </c>
      <c r="H1863" s="10">
        <v>49</v>
      </c>
      <c r="I1863" s="1">
        <v>50</v>
      </c>
      <c r="J1863" s="1">
        <v>58</v>
      </c>
      <c r="K1863" s="1">
        <v>68</v>
      </c>
      <c r="L1863" s="1">
        <v>71</v>
      </c>
      <c r="M1863" s="1">
        <v>81</v>
      </c>
      <c r="N1863" s="1">
        <v>61</v>
      </c>
      <c r="O1863" s="1">
        <v>61</v>
      </c>
      <c r="P1863" s="1">
        <v>63</v>
      </c>
      <c r="Q1863" s="1">
        <v>78</v>
      </c>
      <c r="R1863" s="1">
        <v>69</v>
      </c>
      <c r="S1863" s="1">
        <v>42</v>
      </c>
      <c r="T1863" s="1">
        <v>54</v>
      </c>
      <c r="U1863" s="1">
        <v>14</v>
      </c>
      <c r="V1863" s="1">
        <v>7</v>
      </c>
      <c r="W1863" s="1">
        <v>0</v>
      </c>
      <c r="X1863" s="12">
        <v>53.101694915254001</v>
      </c>
      <c r="Y1863" s="31">
        <v>18.350484011902999</v>
      </c>
    </row>
    <row r="1864" spans="4:25" x14ac:dyDescent="0.2">
      <c r="D1864" s="102"/>
      <c r="E1864" s="5" t="s">
        <v>33</v>
      </c>
      <c r="F1864" s="6"/>
      <c r="G1864" s="7">
        <v>672</v>
      </c>
      <c r="H1864" s="10">
        <v>41</v>
      </c>
      <c r="I1864" s="1">
        <v>40</v>
      </c>
      <c r="J1864" s="1">
        <v>40</v>
      </c>
      <c r="K1864" s="1">
        <v>54</v>
      </c>
      <c r="L1864" s="1">
        <v>60</v>
      </c>
      <c r="M1864" s="1">
        <v>58</v>
      </c>
      <c r="N1864" s="1">
        <v>45</v>
      </c>
      <c r="O1864" s="1">
        <v>54</v>
      </c>
      <c r="P1864" s="1">
        <v>62</v>
      </c>
      <c r="Q1864" s="1">
        <v>59</v>
      </c>
      <c r="R1864" s="1">
        <v>53</v>
      </c>
      <c r="S1864" s="1">
        <v>43</v>
      </c>
      <c r="T1864" s="1">
        <v>49</v>
      </c>
      <c r="U1864" s="1">
        <v>13</v>
      </c>
      <c r="V1864" s="1">
        <v>1</v>
      </c>
      <c r="W1864" s="1">
        <v>0</v>
      </c>
      <c r="X1864" s="12">
        <v>53.703869047619001</v>
      </c>
      <c r="Y1864" s="31">
        <v>18.341748742560998</v>
      </c>
    </row>
    <row r="1865" spans="4:25" x14ac:dyDescent="0.2">
      <c r="D1865" s="102"/>
      <c r="E1865" s="5" t="s">
        <v>34</v>
      </c>
      <c r="F1865" s="6"/>
      <c r="G1865" s="7">
        <v>462</v>
      </c>
      <c r="H1865" s="10">
        <v>28</v>
      </c>
      <c r="I1865" s="1">
        <v>30</v>
      </c>
      <c r="J1865" s="1">
        <v>29</v>
      </c>
      <c r="K1865" s="1">
        <v>41</v>
      </c>
      <c r="L1865" s="1">
        <v>43</v>
      </c>
      <c r="M1865" s="1">
        <v>45</v>
      </c>
      <c r="N1865" s="1">
        <v>31</v>
      </c>
      <c r="O1865" s="1">
        <v>38</v>
      </c>
      <c r="P1865" s="1">
        <v>29</v>
      </c>
      <c r="Q1865" s="1">
        <v>46</v>
      </c>
      <c r="R1865" s="1">
        <v>37</v>
      </c>
      <c r="S1865" s="1">
        <v>27</v>
      </c>
      <c r="T1865" s="1">
        <v>26</v>
      </c>
      <c r="U1865" s="1">
        <v>12</v>
      </c>
      <c r="V1865" s="1">
        <v>0</v>
      </c>
      <c r="W1865" s="1">
        <v>0</v>
      </c>
      <c r="X1865" s="12">
        <v>52.746753246753002</v>
      </c>
      <c r="Y1865" s="31">
        <v>18.252519847971001</v>
      </c>
    </row>
    <row r="1866" spans="4:25" x14ac:dyDescent="0.2">
      <c r="D1866" s="102"/>
      <c r="E1866" s="5" t="s">
        <v>35</v>
      </c>
      <c r="F1866" s="6"/>
      <c r="G1866" s="7">
        <v>406</v>
      </c>
      <c r="H1866" s="10">
        <v>20</v>
      </c>
      <c r="I1866" s="1">
        <v>24</v>
      </c>
      <c r="J1866" s="1">
        <v>26</v>
      </c>
      <c r="K1866" s="1">
        <v>31</v>
      </c>
      <c r="L1866" s="1">
        <v>36</v>
      </c>
      <c r="M1866" s="1">
        <v>31</v>
      </c>
      <c r="N1866" s="1">
        <v>31</v>
      </c>
      <c r="O1866" s="1">
        <v>27</v>
      </c>
      <c r="P1866" s="1">
        <v>31</v>
      </c>
      <c r="Q1866" s="1">
        <v>45</v>
      </c>
      <c r="R1866" s="1">
        <v>42</v>
      </c>
      <c r="S1866" s="1">
        <v>16</v>
      </c>
      <c r="T1866" s="1">
        <v>30</v>
      </c>
      <c r="U1866" s="1">
        <v>11</v>
      </c>
      <c r="V1866" s="1">
        <v>5</v>
      </c>
      <c r="W1866" s="1">
        <v>0</v>
      </c>
      <c r="X1866" s="12">
        <v>54.820197044335004</v>
      </c>
      <c r="Y1866" s="31">
        <v>18.615626836686001</v>
      </c>
    </row>
    <row r="1867" spans="4:25" x14ac:dyDescent="0.2">
      <c r="D1867" s="102"/>
      <c r="E1867" s="5" t="s">
        <v>36</v>
      </c>
      <c r="F1867" s="6"/>
      <c r="G1867" s="7">
        <v>210</v>
      </c>
      <c r="H1867" s="10">
        <v>6</v>
      </c>
      <c r="I1867" s="1">
        <v>15</v>
      </c>
      <c r="J1867" s="1">
        <v>11</v>
      </c>
      <c r="K1867" s="1">
        <v>18</v>
      </c>
      <c r="L1867" s="1">
        <v>14</v>
      </c>
      <c r="M1867" s="1">
        <v>19</v>
      </c>
      <c r="N1867" s="1">
        <v>16</v>
      </c>
      <c r="O1867" s="1">
        <v>15</v>
      </c>
      <c r="P1867" s="1">
        <v>20</v>
      </c>
      <c r="Q1867" s="1">
        <v>19</v>
      </c>
      <c r="R1867" s="1">
        <v>22</v>
      </c>
      <c r="S1867" s="1">
        <v>8</v>
      </c>
      <c r="T1867" s="1">
        <v>14</v>
      </c>
      <c r="U1867" s="1">
        <v>9</v>
      </c>
      <c r="V1867" s="1">
        <v>4</v>
      </c>
      <c r="W1867" s="1">
        <v>0</v>
      </c>
      <c r="X1867" s="12">
        <v>55.880952380952003</v>
      </c>
      <c r="Y1867" s="31">
        <v>18.569306960620001</v>
      </c>
    </row>
    <row r="1868" spans="4:25" x14ac:dyDescent="0.2">
      <c r="D1868" s="102"/>
      <c r="E1868" s="5" t="s">
        <v>37</v>
      </c>
      <c r="F1868" s="6"/>
      <c r="G1868" s="7">
        <v>714</v>
      </c>
      <c r="H1868" s="10">
        <v>32</v>
      </c>
      <c r="I1868" s="1">
        <v>48</v>
      </c>
      <c r="J1868" s="1">
        <v>46</v>
      </c>
      <c r="K1868" s="1">
        <v>57</v>
      </c>
      <c r="L1868" s="1">
        <v>55</v>
      </c>
      <c r="M1868" s="1">
        <v>57</v>
      </c>
      <c r="N1868" s="1">
        <v>65</v>
      </c>
      <c r="O1868" s="1">
        <v>44</v>
      </c>
      <c r="P1868" s="1">
        <v>62</v>
      </c>
      <c r="Q1868" s="1">
        <v>71</v>
      </c>
      <c r="R1868" s="1">
        <v>58</v>
      </c>
      <c r="S1868" s="1">
        <v>39</v>
      </c>
      <c r="T1868" s="1">
        <v>50</v>
      </c>
      <c r="U1868" s="1">
        <v>25</v>
      </c>
      <c r="V1868" s="1">
        <v>5</v>
      </c>
      <c r="W1868" s="1">
        <v>0</v>
      </c>
      <c r="X1868" s="12">
        <v>54.584033613445001</v>
      </c>
      <c r="Y1868" s="31">
        <v>18.586517280715</v>
      </c>
    </row>
    <row r="1869" spans="4:25" x14ac:dyDescent="0.2">
      <c r="D1869" s="102"/>
      <c r="E1869" s="5" t="s">
        <v>38</v>
      </c>
      <c r="F1869" s="6"/>
      <c r="G1869" s="7">
        <v>70</v>
      </c>
      <c r="H1869" s="10">
        <v>5</v>
      </c>
      <c r="I1869" s="1">
        <v>5</v>
      </c>
      <c r="J1869" s="1">
        <v>4</v>
      </c>
      <c r="K1869" s="1">
        <v>8</v>
      </c>
      <c r="L1869" s="1">
        <v>7</v>
      </c>
      <c r="M1869" s="1">
        <v>6</v>
      </c>
      <c r="N1869" s="1">
        <v>6</v>
      </c>
      <c r="O1869" s="1">
        <v>4</v>
      </c>
      <c r="P1869" s="1">
        <v>4</v>
      </c>
      <c r="Q1869" s="1">
        <v>7</v>
      </c>
      <c r="R1869" s="1">
        <v>5</v>
      </c>
      <c r="S1869" s="1">
        <v>3</v>
      </c>
      <c r="T1869" s="1">
        <v>5</v>
      </c>
      <c r="U1869" s="1">
        <v>1</v>
      </c>
      <c r="V1869" s="1">
        <v>0</v>
      </c>
      <c r="W1869" s="1">
        <v>0</v>
      </c>
      <c r="X1869" s="12">
        <v>51.285714285714</v>
      </c>
      <c r="Y1869" s="31">
        <v>18.328075931394</v>
      </c>
    </row>
    <row r="1870" spans="4:25" x14ac:dyDescent="0.2">
      <c r="D1870" s="101" t="s">
        <v>39</v>
      </c>
      <c r="E1870" s="26" t="s">
        <v>40</v>
      </c>
      <c r="F1870" s="25"/>
      <c r="G1870" s="28">
        <v>2044</v>
      </c>
      <c r="H1870" s="30">
        <v>138</v>
      </c>
      <c r="I1870" s="3">
        <v>137</v>
      </c>
      <c r="J1870" s="3">
        <v>138</v>
      </c>
      <c r="K1870" s="3">
        <v>201</v>
      </c>
      <c r="L1870" s="3">
        <v>173</v>
      </c>
      <c r="M1870" s="3">
        <v>221</v>
      </c>
      <c r="N1870" s="3">
        <v>152</v>
      </c>
      <c r="O1870" s="3">
        <v>149</v>
      </c>
      <c r="P1870" s="3">
        <v>139</v>
      </c>
      <c r="Q1870" s="3">
        <v>179</v>
      </c>
      <c r="R1870" s="3">
        <v>159</v>
      </c>
      <c r="S1870" s="3">
        <v>92</v>
      </c>
      <c r="T1870" s="3">
        <v>121</v>
      </c>
      <c r="U1870" s="3">
        <v>41</v>
      </c>
      <c r="V1870" s="3">
        <v>4</v>
      </c>
      <c r="W1870" s="3">
        <v>0</v>
      </c>
      <c r="X1870" s="19">
        <v>51.681996086105997</v>
      </c>
      <c r="Y1870" s="56">
        <v>18.204552255570999</v>
      </c>
    </row>
    <row r="1871" spans="4:25" x14ac:dyDescent="0.2">
      <c r="D1871" s="102"/>
      <c r="E1871" s="5" t="s">
        <v>41</v>
      </c>
      <c r="F1871" s="6"/>
      <c r="G1871" s="7">
        <v>2156</v>
      </c>
      <c r="H1871" s="10">
        <v>123</v>
      </c>
      <c r="I1871" s="1">
        <v>140</v>
      </c>
      <c r="J1871" s="1">
        <v>113</v>
      </c>
      <c r="K1871" s="1">
        <v>208</v>
      </c>
      <c r="L1871" s="1">
        <v>186</v>
      </c>
      <c r="M1871" s="1">
        <v>208</v>
      </c>
      <c r="N1871" s="1">
        <v>166</v>
      </c>
      <c r="O1871" s="1">
        <v>154</v>
      </c>
      <c r="P1871" s="1">
        <v>145</v>
      </c>
      <c r="Q1871" s="1">
        <v>229</v>
      </c>
      <c r="R1871" s="1">
        <v>189</v>
      </c>
      <c r="S1871" s="1">
        <v>104</v>
      </c>
      <c r="T1871" s="1">
        <v>123</v>
      </c>
      <c r="U1871" s="1">
        <v>56</v>
      </c>
      <c r="V1871" s="1">
        <v>12</v>
      </c>
      <c r="W1871" s="1">
        <v>0</v>
      </c>
      <c r="X1871" s="12">
        <v>53.25</v>
      </c>
      <c r="Y1871" s="31">
        <v>18.269349541050001</v>
      </c>
    </row>
    <row r="1872" spans="4:25" x14ac:dyDescent="0.2">
      <c r="D1872" s="102"/>
      <c r="E1872" s="5" t="s">
        <v>42</v>
      </c>
      <c r="F1872" s="6"/>
      <c r="G1872" s="7">
        <v>1680</v>
      </c>
      <c r="H1872" s="10">
        <v>81</v>
      </c>
      <c r="I1872" s="1">
        <v>106</v>
      </c>
      <c r="J1872" s="1">
        <v>107</v>
      </c>
      <c r="K1872" s="1">
        <v>139</v>
      </c>
      <c r="L1872" s="1">
        <v>136</v>
      </c>
      <c r="M1872" s="1">
        <v>155</v>
      </c>
      <c r="N1872" s="1">
        <v>137</v>
      </c>
      <c r="O1872" s="1">
        <v>115</v>
      </c>
      <c r="P1872" s="1">
        <v>129</v>
      </c>
      <c r="Q1872" s="1">
        <v>179</v>
      </c>
      <c r="R1872" s="1">
        <v>139</v>
      </c>
      <c r="S1872" s="1">
        <v>94</v>
      </c>
      <c r="T1872" s="1">
        <v>112</v>
      </c>
      <c r="U1872" s="1">
        <v>36</v>
      </c>
      <c r="V1872" s="1">
        <v>15</v>
      </c>
      <c r="W1872" s="1">
        <v>0</v>
      </c>
      <c r="X1872" s="12">
        <v>54.059523809524002</v>
      </c>
      <c r="Y1872" s="31">
        <v>18.304209241694</v>
      </c>
    </row>
    <row r="1873" spans="2:25" x14ac:dyDescent="0.2">
      <c r="D1873" s="102"/>
      <c r="E1873" s="5" t="s">
        <v>43</v>
      </c>
      <c r="F1873" s="6"/>
      <c r="G1873" s="7">
        <v>518</v>
      </c>
      <c r="H1873" s="10">
        <v>16</v>
      </c>
      <c r="I1873" s="1">
        <v>29</v>
      </c>
      <c r="J1873" s="1">
        <v>24</v>
      </c>
      <c r="K1873" s="1">
        <v>40</v>
      </c>
      <c r="L1873" s="1">
        <v>42</v>
      </c>
      <c r="M1873" s="1">
        <v>33</v>
      </c>
      <c r="N1873" s="1">
        <v>34</v>
      </c>
      <c r="O1873" s="1">
        <v>45</v>
      </c>
      <c r="P1873" s="1">
        <v>54</v>
      </c>
      <c r="Q1873" s="1">
        <v>48</v>
      </c>
      <c r="R1873" s="1">
        <v>42</v>
      </c>
      <c r="S1873" s="1">
        <v>39</v>
      </c>
      <c r="T1873" s="1">
        <v>43</v>
      </c>
      <c r="U1873" s="1">
        <v>20</v>
      </c>
      <c r="V1873" s="1">
        <v>9</v>
      </c>
      <c r="W1873" s="1">
        <v>0</v>
      </c>
      <c r="X1873" s="12">
        <v>57.366795366795003</v>
      </c>
      <c r="Y1873" s="31">
        <v>18.502337788235</v>
      </c>
    </row>
    <row r="1874" spans="2:25" x14ac:dyDescent="0.2">
      <c r="D1874" s="103"/>
      <c r="E1874" s="50" t="s">
        <v>44</v>
      </c>
      <c r="F1874" s="53"/>
      <c r="G1874" s="49">
        <v>602</v>
      </c>
      <c r="H1874" s="62">
        <v>22</v>
      </c>
      <c r="I1874" s="22">
        <v>39</v>
      </c>
      <c r="J1874" s="22">
        <v>35</v>
      </c>
      <c r="K1874" s="22">
        <v>44</v>
      </c>
      <c r="L1874" s="22">
        <v>38</v>
      </c>
      <c r="M1874" s="22">
        <v>54</v>
      </c>
      <c r="N1874" s="22">
        <v>53</v>
      </c>
      <c r="O1874" s="22">
        <v>37</v>
      </c>
      <c r="P1874" s="22">
        <v>54</v>
      </c>
      <c r="Q1874" s="22">
        <v>65</v>
      </c>
      <c r="R1874" s="22">
        <v>54</v>
      </c>
      <c r="S1874" s="22">
        <v>34</v>
      </c>
      <c r="T1874" s="22">
        <v>47</v>
      </c>
      <c r="U1874" s="22">
        <v>23</v>
      </c>
      <c r="V1874" s="22">
        <v>3</v>
      </c>
      <c r="W1874" s="22">
        <v>0</v>
      </c>
      <c r="X1874" s="23">
        <v>55.853820598006997</v>
      </c>
      <c r="Y1874" s="64">
        <v>18.379496024302998</v>
      </c>
    </row>
    <row r="1876" spans="2:25" x14ac:dyDescent="0.2">
      <c r="B1876" s="34" t="str">
        <f xml:space="preserve"> HYPERLINK("#'目次'!B79", "[73]")</f>
        <v>[73]</v>
      </c>
      <c r="C1876" s="27" t="s">
        <v>710</v>
      </c>
    </row>
    <row r="1879" spans="2:25" x14ac:dyDescent="0.2">
      <c r="C1879" s="27" t="s">
        <v>13</v>
      </c>
    </row>
    <row r="1880" spans="2:25" x14ac:dyDescent="0.2">
      <c r="D1880" s="97"/>
      <c r="E1880" s="98"/>
      <c r="F1880" s="98"/>
      <c r="G1880" s="38" t="s">
        <v>14</v>
      </c>
      <c r="H1880" s="36" t="s">
        <v>711</v>
      </c>
      <c r="I1880" s="4" t="s">
        <v>712</v>
      </c>
      <c r="J1880" s="35" t="s">
        <v>24</v>
      </c>
    </row>
    <row r="1881" spans="2:25" x14ac:dyDescent="0.2">
      <c r="D1881" s="99"/>
      <c r="E1881" s="100"/>
      <c r="F1881" s="100"/>
      <c r="G1881" s="40"/>
      <c r="H1881" s="42"/>
      <c r="I1881" s="8"/>
      <c r="J1881" s="39"/>
    </row>
    <row r="1882" spans="2:25" x14ac:dyDescent="0.2">
      <c r="D1882" s="48"/>
      <c r="E1882" s="47" t="s">
        <v>14</v>
      </c>
      <c r="F1882" s="51"/>
      <c r="G1882" s="37">
        <v>7000</v>
      </c>
      <c r="H1882" s="16">
        <v>4765</v>
      </c>
      <c r="I1882" s="16">
        <v>2105</v>
      </c>
      <c r="J1882" s="57">
        <v>130</v>
      </c>
    </row>
    <row r="1883" spans="2:25" x14ac:dyDescent="0.2">
      <c r="D1883" s="101" t="s">
        <v>25</v>
      </c>
      <c r="E1883" s="26" t="s">
        <v>26</v>
      </c>
      <c r="F1883" s="25"/>
      <c r="G1883" s="28">
        <v>308</v>
      </c>
      <c r="H1883" s="30">
        <v>198</v>
      </c>
      <c r="I1883" s="3">
        <v>105</v>
      </c>
      <c r="J1883" s="32">
        <v>5</v>
      </c>
    </row>
    <row r="1884" spans="2:25" x14ac:dyDescent="0.2">
      <c r="D1884" s="102"/>
      <c r="E1884" s="5" t="s">
        <v>27</v>
      </c>
      <c r="F1884" s="6"/>
      <c r="G1884" s="7">
        <v>504</v>
      </c>
      <c r="H1884" s="10">
        <v>341</v>
      </c>
      <c r="I1884" s="1">
        <v>154</v>
      </c>
      <c r="J1884" s="17">
        <v>9</v>
      </c>
    </row>
    <row r="1885" spans="2:25" x14ac:dyDescent="0.2">
      <c r="D1885" s="102"/>
      <c r="E1885" s="5" t="s">
        <v>28</v>
      </c>
      <c r="F1885" s="6"/>
      <c r="G1885" s="7">
        <v>1554</v>
      </c>
      <c r="H1885" s="10">
        <v>1088</v>
      </c>
      <c r="I1885" s="1">
        <v>440</v>
      </c>
      <c r="J1885" s="17">
        <v>26</v>
      </c>
    </row>
    <row r="1886" spans="2:25" x14ac:dyDescent="0.2">
      <c r="D1886" s="102"/>
      <c r="E1886" s="5" t="s">
        <v>29</v>
      </c>
      <c r="F1886" s="6"/>
      <c r="G1886" s="7">
        <v>840</v>
      </c>
      <c r="H1886" s="10">
        <v>532</v>
      </c>
      <c r="I1886" s="1">
        <v>290</v>
      </c>
      <c r="J1886" s="17">
        <v>18</v>
      </c>
    </row>
    <row r="1887" spans="2:25" x14ac:dyDescent="0.2">
      <c r="D1887" s="102"/>
      <c r="E1887" s="5" t="s">
        <v>30</v>
      </c>
      <c r="F1887" s="6"/>
      <c r="G1887" s="7">
        <v>280</v>
      </c>
      <c r="H1887" s="10">
        <v>171</v>
      </c>
      <c r="I1887" s="1">
        <v>96</v>
      </c>
      <c r="J1887" s="17">
        <v>13</v>
      </c>
    </row>
    <row r="1888" spans="2:25" x14ac:dyDescent="0.2">
      <c r="D1888" s="102"/>
      <c r="E1888" s="5" t="s">
        <v>31</v>
      </c>
      <c r="F1888" s="6"/>
      <c r="G1888" s="7">
        <v>154</v>
      </c>
      <c r="H1888" s="10">
        <v>119</v>
      </c>
      <c r="I1888" s="1">
        <v>33</v>
      </c>
      <c r="J1888" s="17">
        <v>2</v>
      </c>
    </row>
    <row r="1889" spans="2:10" x14ac:dyDescent="0.2">
      <c r="D1889" s="102"/>
      <c r="E1889" s="5" t="s">
        <v>32</v>
      </c>
      <c r="F1889" s="6"/>
      <c r="G1889" s="7">
        <v>826</v>
      </c>
      <c r="H1889" s="10">
        <v>586</v>
      </c>
      <c r="I1889" s="1">
        <v>227</v>
      </c>
      <c r="J1889" s="17">
        <v>13</v>
      </c>
    </row>
    <row r="1890" spans="2:10" x14ac:dyDescent="0.2">
      <c r="D1890" s="102"/>
      <c r="E1890" s="5" t="s">
        <v>33</v>
      </c>
      <c r="F1890" s="6"/>
      <c r="G1890" s="7">
        <v>672</v>
      </c>
      <c r="H1890" s="10">
        <v>455</v>
      </c>
      <c r="I1890" s="1">
        <v>208</v>
      </c>
      <c r="J1890" s="17">
        <v>9</v>
      </c>
    </row>
    <row r="1891" spans="2:10" x14ac:dyDescent="0.2">
      <c r="D1891" s="102"/>
      <c r="E1891" s="5" t="s">
        <v>34</v>
      </c>
      <c r="F1891" s="6"/>
      <c r="G1891" s="7">
        <v>462</v>
      </c>
      <c r="H1891" s="10">
        <v>324</v>
      </c>
      <c r="I1891" s="1">
        <v>134</v>
      </c>
      <c r="J1891" s="17">
        <v>4</v>
      </c>
    </row>
    <row r="1892" spans="2:10" x14ac:dyDescent="0.2">
      <c r="D1892" s="102"/>
      <c r="E1892" s="5" t="s">
        <v>35</v>
      </c>
      <c r="F1892" s="6"/>
      <c r="G1892" s="7">
        <v>406</v>
      </c>
      <c r="H1892" s="10">
        <v>286</v>
      </c>
      <c r="I1892" s="1">
        <v>116</v>
      </c>
      <c r="J1892" s="17">
        <v>4</v>
      </c>
    </row>
    <row r="1893" spans="2:10" x14ac:dyDescent="0.2">
      <c r="D1893" s="102"/>
      <c r="E1893" s="5" t="s">
        <v>36</v>
      </c>
      <c r="F1893" s="6"/>
      <c r="G1893" s="7">
        <v>210</v>
      </c>
      <c r="H1893" s="10">
        <v>144</v>
      </c>
      <c r="I1893" s="1">
        <v>62</v>
      </c>
      <c r="J1893" s="17">
        <v>4</v>
      </c>
    </row>
    <row r="1894" spans="2:10" x14ac:dyDescent="0.2">
      <c r="D1894" s="102"/>
      <c r="E1894" s="5" t="s">
        <v>37</v>
      </c>
      <c r="F1894" s="6"/>
      <c r="G1894" s="7">
        <v>714</v>
      </c>
      <c r="H1894" s="10">
        <v>489</v>
      </c>
      <c r="I1894" s="1">
        <v>202</v>
      </c>
      <c r="J1894" s="17">
        <v>23</v>
      </c>
    </row>
    <row r="1895" spans="2:10" x14ac:dyDescent="0.2">
      <c r="D1895" s="102"/>
      <c r="E1895" s="5" t="s">
        <v>38</v>
      </c>
      <c r="F1895" s="6"/>
      <c r="G1895" s="7">
        <v>70</v>
      </c>
      <c r="H1895" s="10">
        <v>32</v>
      </c>
      <c r="I1895" s="1">
        <v>38</v>
      </c>
      <c r="J1895" s="17">
        <v>0</v>
      </c>
    </row>
    <row r="1896" spans="2:10" x14ac:dyDescent="0.2">
      <c r="D1896" s="101" t="s">
        <v>39</v>
      </c>
      <c r="E1896" s="26" t="s">
        <v>40</v>
      </c>
      <c r="F1896" s="25"/>
      <c r="G1896" s="28">
        <v>2044</v>
      </c>
      <c r="H1896" s="30">
        <v>1357</v>
      </c>
      <c r="I1896" s="3">
        <v>658</v>
      </c>
      <c r="J1896" s="32">
        <v>29</v>
      </c>
    </row>
    <row r="1897" spans="2:10" x14ac:dyDescent="0.2">
      <c r="D1897" s="102"/>
      <c r="E1897" s="5" t="s">
        <v>41</v>
      </c>
      <c r="F1897" s="6"/>
      <c r="G1897" s="7">
        <v>2156</v>
      </c>
      <c r="H1897" s="10">
        <v>1484</v>
      </c>
      <c r="I1897" s="1">
        <v>637</v>
      </c>
      <c r="J1897" s="17">
        <v>35</v>
      </c>
    </row>
    <row r="1898" spans="2:10" x14ac:dyDescent="0.2">
      <c r="D1898" s="102"/>
      <c r="E1898" s="5" t="s">
        <v>42</v>
      </c>
      <c r="F1898" s="6"/>
      <c r="G1898" s="7">
        <v>1680</v>
      </c>
      <c r="H1898" s="10">
        <v>1128</v>
      </c>
      <c r="I1898" s="1">
        <v>522</v>
      </c>
      <c r="J1898" s="17">
        <v>30</v>
      </c>
    </row>
    <row r="1899" spans="2:10" x14ac:dyDescent="0.2">
      <c r="D1899" s="102"/>
      <c r="E1899" s="5" t="s">
        <v>43</v>
      </c>
      <c r="F1899" s="6"/>
      <c r="G1899" s="7">
        <v>518</v>
      </c>
      <c r="H1899" s="10">
        <v>357</v>
      </c>
      <c r="I1899" s="1">
        <v>142</v>
      </c>
      <c r="J1899" s="17">
        <v>19</v>
      </c>
    </row>
    <row r="1900" spans="2:10" x14ac:dyDescent="0.2">
      <c r="D1900" s="103"/>
      <c r="E1900" s="50" t="s">
        <v>44</v>
      </c>
      <c r="F1900" s="53"/>
      <c r="G1900" s="49">
        <v>602</v>
      </c>
      <c r="H1900" s="62">
        <v>439</v>
      </c>
      <c r="I1900" s="22">
        <v>146</v>
      </c>
      <c r="J1900" s="68">
        <v>17</v>
      </c>
    </row>
    <row r="1902" spans="2:10" x14ac:dyDescent="0.2">
      <c r="B1902" s="34" t="str">
        <f xml:space="preserve"> HYPERLINK("#'目次'!B80", "[74]")</f>
        <v>[74]</v>
      </c>
      <c r="C1902" s="27" t="s">
        <v>715</v>
      </c>
    </row>
    <row r="1905" spans="3:19" x14ac:dyDescent="0.2">
      <c r="C1905" s="27" t="s">
        <v>13</v>
      </c>
    </row>
    <row r="1906" spans="3:19" ht="36" x14ac:dyDescent="0.2">
      <c r="D1906" s="97"/>
      <c r="E1906" s="98"/>
      <c r="F1906" s="98"/>
      <c r="G1906" s="38" t="s">
        <v>14</v>
      </c>
      <c r="H1906" s="36" t="s">
        <v>716</v>
      </c>
      <c r="I1906" s="4" t="s">
        <v>717</v>
      </c>
      <c r="J1906" s="4" t="s">
        <v>718</v>
      </c>
      <c r="K1906" s="4" t="s">
        <v>719</v>
      </c>
      <c r="L1906" s="4" t="s">
        <v>720</v>
      </c>
      <c r="M1906" s="4" t="s">
        <v>721</v>
      </c>
      <c r="N1906" s="4" t="s">
        <v>722</v>
      </c>
      <c r="O1906" s="4" t="s">
        <v>723</v>
      </c>
      <c r="P1906" s="4" t="s">
        <v>724</v>
      </c>
      <c r="Q1906" s="4" t="s">
        <v>725</v>
      </c>
      <c r="R1906" s="4" t="s">
        <v>22</v>
      </c>
      <c r="S1906" s="35" t="s">
        <v>24</v>
      </c>
    </row>
    <row r="1907" spans="3:19" x14ac:dyDescent="0.2">
      <c r="D1907" s="99"/>
      <c r="E1907" s="100"/>
      <c r="F1907" s="100"/>
      <c r="G1907" s="40"/>
      <c r="H1907" s="42"/>
      <c r="I1907" s="8"/>
      <c r="J1907" s="8"/>
      <c r="K1907" s="8"/>
      <c r="L1907" s="8"/>
      <c r="M1907" s="8"/>
      <c r="N1907" s="8"/>
      <c r="O1907" s="8"/>
      <c r="P1907" s="8"/>
      <c r="Q1907" s="8"/>
      <c r="R1907" s="8"/>
      <c r="S1907" s="39"/>
    </row>
    <row r="1908" spans="3:19" x14ac:dyDescent="0.2">
      <c r="D1908" s="48"/>
      <c r="E1908" s="47" t="s">
        <v>14</v>
      </c>
      <c r="F1908" s="51"/>
      <c r="G1908" s="37">
        <v>7000</v>
      </c>
      <c r="H1908" s="16">
        <v>759</v>
      </c>
      <c r="I1908" s="16">
        <v>41</v>
      </c>
      <c r="J1908" s="16">
        <v>104</v>
      </c>
      <c r="K1908" s="16">
        <v>523</v>
      </c>
      <c r="L1908" s="16">
        <v>1672</v>
      </c>
      <c r="M1908" s="16">
        <v>296</v>
      </c>
      <c r="N1908" s="16">
        <v>1073</v>
      </c>
      <c r="O1908" s="16">
        <v>957</v>
      </c>
      <c r="P1908" s="16">
        <v>1426</v>
      </c>
      <c r="Q1908" s="16">
        <v>127</v>
      </c>
      <c r="R1908" s="16">
        <v>21</v>
      </c>
      <c r="S1908" s="57">
        <v>1</v>
      </c>
    </row>
    <row r="1909" spans="3:19" x14ac:dyDescent="0.2">
      <c r="D1909" s="101" t="s">
        <v>25</v>
      </c>
      <c r="E1909" s="26" t="s">
        <v>26</v>
      </c>
      <c r="F1909" s="25"/>
      <c r="G1909" s="28">
        <v>308</v>
      </c>
      <c r="H1909" s="30">
        <v>28</v>
      </c>
      <c r="I1909" s="3">
        <v>2</v>
      </c>
      <c r="J1909" s="3">
        <v>3</v>
      </c>
      <c r="K1909" s="3">
        <v>35</v>
      </c>
      <c r="L1909" s="3">
        <v>56</v>
      </c>
      <c r="M1909" s="3">
        <v>13</v>
      </c>
      <c r="N1909" s="3">
        <v>45</v>
      </c>
      <c r="O1909" s="3">
        <v>45</v>
      </c>
      <c r="P1909" s="3">
        <v>75</v>
      </c>
      <c r="Q1909" s="3">
        <v>4</v>
      </c>
      <c r="R1909" s="3">
        <v>2</v>
      </c>
      <c r="S1909" s="32">
        <v>0</v>
      </c>
    </row>
    <row r="1910" spans="3:19" x14ac:dyDescent="0.2">
      <c r="D1910" s="102"/>
      <c r="E1910" s="5" t="s">
        <v>27</v>
      </c>
      <c r="F1910" s="6"/>
      <c r="G1910" s="7">
        <v>504</v>
      </c>
      <c r="H1910" s="10">
        <v>46</v>
      </c>
      <c r="I1910" s="1">
        <v>4</v>
      </c>
      <c r="J1910" s="1">
        <v>3</v>
      </c>
      <c r="K1910" s="1">
        <v>35</v>
      </c>
      <c r="L1910" s="1">
        <v>126</v>
      </c>
      <c r="M1910" s="1">
        <v>31</v>
      </c>
      <c r="N1910" s="1">
        <v>63</v>
      </c>
      <c r="O1910" s="1">
        <v>64</v>
      </c>
      <c r="P1910" s="1">
        <v>127</v>
      </c>
      <c r="Q1910" s="1">
        <v>3</v>
      </c>
      <c r="R1910" s="1">
        <v>2</v>
      </c>
      <c r="S1910" s="17">
        <v>0</v>
      </c>
    </row>
    <row r="1911" spans="3:19" x14ac:dyDescent="0.2">
      <c r="D1911" s="102"/>
      <c r="E1911" s="5" t="s">
        <v>28</v>
      </c>
      <c r="F1911" s="6"/>
      <c r="G1911" s="7">
        <v>1554</v>
      </c>
      <c r="H1911" s="10">
        <v>160</v>
      </c>
      <c r="I1911" s="1">
        <v>10</v>
      </c>
      <c r="J1911" s="1">
        <v>22</v>
      </c>
      <c r="K1911" s="1">
        <v>126</v>
      </c>
      <c r="L1911" s="1">
        <v>378</v>
      </c>
      <c r="M1911" s="1">
        <v>75</v>
      </c>
      <c r="N1911" s="1">
        <v>238</v>
      </c>
      <c r="O1911" s="1">
        <v>210</v>
      </c>
      <c r="P1911" s="1">
        <v>289</v>
      </c>
      <c r="Q1911" s="1">
        <v>39</v>
      </c>
      <c r="R1911" s="1">
        <v>6</v>
      </c>
      <c r="S1911" s="17">
        <v>1</v>
      </c>
    </row>
    <row r="1912" spans="3:19" x14ac:dyDescent="0.2">
      <c r="D1912" s="102"/>
      <c r="E1912" s="5" t="s">
        <v>29</v>
      </c>
      <c r="F1912" s="6"/>
      <c r="G1912" s="7">
        <v>840</v>
      </c>
      <c r="H1912" s="10">
        <v>114</v>
      </c>
      <c r="I1912" s="1">
        <v>5</v>
      </c>
      <c r="J1912" s="1">
        <v>10</v>
      </c>
      <c r="K1912" s="1">
        <v>71</v>
      </c>
      <c r="L1912" s="1">
        <v>210</v>
      </c>
      <c r="M1912" s="1">
        <v>40</v>
      </c>
      <c r="N1912" s="1">
        <v>132</v>
      </c>
      <c r="O1912" s="1">
        <v>111</v>
      </c>
      <c r="P1912" s="1">
        <v>122</v>
      </c>
      <c r="Q1912" s="1">
        <v>23</v>
      </c>
      <c r="R1912" s="1">
        <v>2</v>
      </c>
      <c r="S1912" s="17">
        <v>0</v>
      </c>
    </row>
    <row r="1913" spans="3:19" x14ac:dyDescent="0.2">
      <c r="D1913" s="102"/>
      <c r="E1913" s="5" t="s">
        <v>30</v>
      </c>
      <c r="F1913" s="6"/>
      <c r="G1913" s="7">
        <v>280</v>
      </c>
      <c r="H1913" s="10">
        <v>19</v>
      </c>
      <c r="I1913" s="1">
        <v>0</v>
      </c>
      <c r="J1913" s="1">
        <v>3</v>
      </c>
      <c r="K1913" s="1">
        <v>21</v>
      </c>
      <c r="L1913" s="1">
        <v>72</v>
      </c>
      <c r="M1913" s="1">
        <v>12</v>
      </c>
      <c r="N1913" s="1">
        <v>41</v>
      </c>
      <c r="O1913" s="1">
        <v>29</v>
      </c>
      <c r="P1913" s="1">
        <v>78</v>
      </c>
      <c r="Q1913" s="1">
        <v>4</v>
      </c>
      <c r="R1913" s="1">
        <v>1</v>
      </c>
      <c r="S1913" s="17">
        <v>0</v>
      </c>
    </row>
    <row r="1914" spans="3:19" x14ac:dyDescent="0.2">
      <c r="D1914" s="102"/>
      <c r="E1914" s="5" t="s">
        <v>31</v>
      </c>
      <c r="F1914" s="6"/>
      <c r="G1914" s="7">
        <v>154</v>
      </c>
      <c r="H1914" s="10">
        <v>14</v>
      </c>
      <c r="I1914" s="1">
        <v>1</v>
      </c>
      <c r="J1914" s="1">
        <v>2</v>
      </c>
      <c r="K1914" s="1">
        <v>13</v>
      </c>
      <c r="L1914" s="1">
        <v>53</v>
      </c>
      <c r="M1914" s="1">
        <v>4</v>
      </c>
      <c r="N1914" s="1">
        <v>17</v>
      </c>
      <c r="O1914" s="1">
        <v>20</v>
      </c>
      <c r="P1914" s="1">
        <v>30</v>
      </c>
      <c r="Q1914" s="1">
        <v>0</v>
      </c>
      <c r="R1914" s="1">
        <v>0</v>
      </c>
      <c r="S1914" s="17">
        <v>0</v>
      </c>
    </row>
    <row r="1915" spans="3:19" x14ac:dyDescent="0.2">
      <c r="D1915" s="102"/>
      <c r="E1915" s="5" t="s">
        <v>32</v>
      </c>
      <c r="F1915" s="6"/>
      <c r="G1915" s="7">
        <v>826</v>
      </c>
      <c r="H1915" s="10">
        <v>81</v>
      </c>
      <c r="I1915" s="1">
        <v>4</v>
      </c>
      <c r="J1915" s="1">
        <v>11</v>
      </c>
      <c r="K1915" s="1">
        <v>56</v>
      </c>
      <c r="L1915" s="1">
        <v>207</v>
      </c>
      <c r="M1915" s="1">
        <v>24</v>
      </c>
      <c r="N1915" s="1">
        <v>147</v>
      </c>
      <c r="O1915" s="1">
        <v>116</v>
      </c>
      <c r="P1915" s="1">
        <v>161</v>
      </c>
      <c r="Q1915" s="1">
        <v>16</v>
      </c>
      <c r="R1915" s="1">
        <v>3</v>
      </c>
      <c r="S1915" s="17">
        <v>0</v>
      </c>
    </row>
    <row r="1916" spans="3:19" x14ac:dyDescent="0.2">
      <c r="D1916" s="102"/>
      <c r="E1916" s="5" t="s">
        <v>33</v>
      </c>
      <c r="F1916" s="6"/>
      <c r="G1916" s="7">
        <v>672</v>
      </c>
      <c r="H1916" s="10">
        <v>95</v>
      </c>
      <c r="I1916" s="1">
        <v>6</v>
      </c>
      <c r="J1916" s="1">
        <v>16</v>
      </c>
      <c r="K1916" s="1">
        <v>34</v>
      </c>
      <c r="L1916" s="1">
        <v>140</v>
      </c>
      <c r="M1916" s="1">
        <v>26</v>
      </c>
      <c r="N1916" s="1">
        <v>109</v>
      </c>
      <c r="O1916" s="1">
        <v>111</v>
      </c>
      <c r="P1916" s="1">
        <v>121</v>
      </c>
      <c r="Q1916" s="1">
        <v>13</v>
      </c>
      <c r="R1916" s="1">
        <v>1</v>
      </c>
      <c r="S1916" s="17">
        <v>0</v>
      </c>
    </row>
    <row r="1917" spans="3:19" x14ac:dyDescent="0.2">
      <c r="D1917" s="102"/>
      <c r="E1917" s="5" t="s">
        <v>34</v>
      </c>
      <c r="F1917" s="6"/>
      <c r="G1917" s="7">
        <v>462</v>
      </c>
      <c r="H1917" s="10">
        <v>46</v>
      </c>
      <c r="I1917" s="1">
        <v>1</v>
      </c>
      <c r="J1917" s="1">
        <v>9</v>
      </c>
      <c r="K1917" s="1">
        <v>28</v>
      </c>
      <c r="L1917" s="1">
        <v>112</v>
      </c>
      <c r="M1917" s="1">
        <v>17</v>
      </c>
      <c r="N1917" s="1">
        <v>94</v>
      </c>
      <c r="O1917" s="1">
        <v>65</v>
      </c>
      <c r="P1917" s="1">
        <v>84</v>
      </c>
      <c r="Q1917" s="1">
        <v>6</v>
      </c>
      <c r="R1917" s="1">
        <v>0</v>
      </c>
      <c r="S1917" s="17">
        <v>0</v>
      </c>
    </row>
    <row r="1918" spans="3:19" x14ac:dyDescent="0.2">
      <c r="D1918" s="102"/>
      <c r="E1918" s="5" t="s">
        <v>35</v>
      </c>
      <c r="F1918" s="6"/>
      <c r="G1918" s="7">
        <v>406</v>
      </c>
      <c r="H1918" s="10">
        <v>42</v>
      </c>
      <c r="I1918" s="1">
        <v>4</v>
      </c>
      <c r="J1918" s="1">
        <v>4</v>
      </c>
      <c r="K1918" s="1">
        <v>34</v>
      </c>
      <c r="L1918" s="1">
        <v>96</v>
      </c>
      <c r="M1918" s="1">
        <v>10</v>
      </c>
      <c r="N1918" s="1">
        <v>54</v>
      </c>
      <c r="O1918" s="1">
        <v>59</v>
      </c>
      <c r="P1918" s="1">
        <v>94</v>
      </c>
      <c r="Q1918" s="1">
        <v>8</v>
      </c>
      <c r="R1918" s="1">
        <v>1</v>
      </c>
      <c r="S1918" s="17">
        <v>0</v>
      </c>
    </row>
    <row r="1919" spans="3:19" x14ac:dyDescent="0.2">
      <c r="D1919" s="102"/>
      <c r="E1919" s="5" t="s">
        <v>36</v>
      </c>
      <c r="F1919" s="6"/>
      <c r="G1919" s="7">
        <v>210</v>
      </c>
      <c r="H1919" s="10">
        <v>20</v>
      </c>
      <c r="I1919" s="1">
        <v>1</v>
      </c>
      <c r="J1919" s="1">
        <v>4</v>
      </c>
      <c r="K1919" s="1">
        <v>14</v>
      </c>
      <c r="L1919" s="1">
        <v>45</v>
      </c>
      <c r="M1919" s="1">
        <v>7</v>
      </c>
      <c r="N1919" s="1">
        <v>26</v>
      </c>
      <c r="O1919" s="1">
        <v>21</v>
      </c>
      <c r="P1919" s="1">
        <v>70</v>
      </c>
      <c r="Q1919" s="1">
        <v>2</v>
      </c>
      <c r="R1919" s="1">
        <v>0</v>
      </c>
      <c r="S1919" s="17">
        <v>0</v>
      </c>
    </row>
    <row r="1920" spans="3:19" x14ac:dyDescent="0.2">
      <c r="D1920" s="102"/>
      <c r="E1920" s="5" t="s">
        <v>37</v>
      </c>
      <c r="F1920" s="6"/>
      <c r="G1920" s="7">
        <v>714</v>
      </c>
      <c r="H1920" s="10">
        <v>89</v>
      </c>
      <c r="I1920" s="1">
        <v>3</v>
      </c>
      <c r="J1920" s="1">
        <v>17</v>
      </c>
      <c r="K1920" s="1">
        <v>53</v>
      </c>
      <c r="L1920" s="1">
        <v>159</v>
      </c>
      <c r="M1920" s="1">
        <v>30</v>
      </c>
      <c r="N1920" s="1">
        <v>99</v>
      </c>
      <c r="O1920" s="1">
        <v>101</v>
      </c>
      <c r="P1920" s="1">
        <v>153</v>
      </c>
      <c r="Q1920" s="1">
        <v>9</v>
      </c>
      <c r="R1920" s="1">
        <v>1</v>
      </c>
      <c r="S1920" s="17">
        <v>0</v>
      </c>
    </row>
    <row r="1921" spans="2:19" x14ac:dyDescent="0.2">
      <c r="D1921" s="102"/>
      <c r="E1921" s="5" t="s">
        <v>38</v>
      </c>
      <c r="F1921" s="6"/>
      <c r="G1921" s="7">
        <v>70</v>
      </c>
      <c r="H1921" s="10">
        <v>5</v>
      </c>
      <c r="I1921" s="1">
        <v>0</v>
      </c>
      <c r="J1921" s="1">
        <v>0</v>
      </c>
      <c r="K1921" s="1">
        <v>3</v>
      </c>
      <c r="L1921" s="1">
        <v>18</v>
      </c>
      <c r="M1921" s="1">
        <v>7</v>
      </c>
      <c r="N1921" s="1">
        <v>8</v>
      </c>
      <c r="O1921" s="1">
        <v>5</v>
      </c>
      <c r="P1921" s="1">
        <v>22</v>
      </c>
      <c r="Q1921" s="1">
        <v>0</v>
      </c>
      <c r="R1921" s="1">
        <v>2</v>
      </c>
      <c r="S1921" s="17">
        <v>0</v>
      </c>
    </row>
    <row r="1922" spans="2:19" x14ac:dyDescent="0.2">
      <c r="D1922" s="101" t="s">
        <v>39</v>
      </c>
      <c r="E1922" s="26" t="s">
        <v>40</v>
      </c>
      <c r="F1922" s="25"/>
      <c r="G1922" s="28">
        <v>2044</v>
      </c>
      <c r="H1922" s="30">
        <v>236</v>
      </c>
      <c r="I1922" s="3">
        <v>16</v>
      </c>
      <c r="J1922" s="3">
        <v>34</v>
      </c>
      <c r="K1922" s="3">
        <v>150</v>
      </c>
      <c r="L1922" s="3">
        <v>515</v>
      </c>
      <c r="M1922" s="3">
        <v>87</v>
      </c>
      <c r="N1922" s="3">
        <v>327</v>
      </c>
      <c r="O1922" s="3">
        <v>279</v>
      </c>
      <c r="P1922" s="3">
        <v>347</v>
      </c>
      <c r="Q1922" s="3">
        <v>49</v>
      </c>
      <c r="R1922" s="3">
        <v>4</v>
      </c>
      <c r="S1922" s="32">
        <v>0</v>
      </c>
    </row>
    <row r="1923" spans="2:19" x14ac:dyDescent="0.2">
      <c r="D1923" s="102"/>
      <c r="E1923" s="5" t="s">
        <v>41</v>
      </c>
      <c r="F1923" s="6"/>
      <c r="G1923" s="7">
        <v>2156</v>
      </c>
      <c r="H1923" s="10">
        <v>222</v>
      </c>
      <c r="I1923" s="1">
        <v>12</v>
      </c>
      <c r="J1923" s="1">
        <v>25</v>
      </c>
      <c r="K1923" s="1">
        <v>175</v>
      </c>
      <c r="L1923" s="1">
        <v>519</v>
      </c>
      <c r="M1923" s="1">
        <v>76</v>
      </c>
      <c r="N1923" s="1">
        <v>353</v>
      </c>
      <c r="O1923" s="1">
        <v>297</v>
      </c>
      <c r="P1923" s="1">
        <v>428</v>
      </c>
      <c r="Q1923" s="1">
        <v>44</v>
      </c>
      <c r="R1923" s="1">
        <v>5</v>
      </c>
      <c r="S1923" s="17">
        <v>0</v>
      </c>
    </row>
    <row r="1924" spans="2:19" x14ac:dyDescent="0.2">
      <c r="D1924" s="102"/>
      <c r="E1924" s="5" t="s">
        <v>42</v>
      </c>
      <c r="F1924" s="6"/>
      <c r="G1924" s="7">
        <v>1680</v>
      </c>
      <c r="H1924" s="10">
        <v>186</v>
      </c>
      <c r="I1924" s="1">
        <v>8</v>
      </c>
      <c r="J1924" s="1">
        <v>25</v>
      </c>
      <c r="K1924" s="1">
        <v>130</v>
      </c>
      <c r="L1924" s="1">
        <v>392</v>
      </c>
      <c r="M1924" s="1">
        <v>80</v>
      </c>
      <c r="N1924" s="1">
        <v>234</v>
      </c>
      <c r="O1924" s="1">
        <v>223</v>
      </c>
      <c r="P1924" s="1">
        <v>377</v>
      </c>
      <c r="Q1924" s="1">
        <v>19</v>
      </c>
      <c r="R1924" s="1">
        <v>6</v>
      </c>
      <c r="S1924" s="17">
        <v>0</v>
      </c>
    </row>
    <row r="1925" spans="2:19" x14ac:dyDescent="0.2">
      <c r="D1925" s="102"/>
      <c r="E1925" s="5" t="s">
        <v>43</v>
      </c>
      <c r="F1925" s="6"/>
      <c r="G1925" s="7">
        <v>518</v>
      </c>
      <c r="H1925" s="10">
        <v>51</v>
      </c>
      <c r="I1925" s="1">
        <v>4</v>
      </c>
      <c r="J1925" s="1">
        <v>6</v>
      </c>
      <c r="K1925" s="1">
        <v>28</v>
      </c>
      <c r="L1925" s="1">
        <v>108</v>
      </c>
      <c r="M1925" s="1">
        <v>31</v>
      </c>
      <c r="N1925" s="1">
        <v>76</v>
      </c>
      <c r="O1925" s="1">
        <v>67</v>
      </c>
      <c r="P1925" s="1">
        <v>143</v>
      </c>
      <c r="Q1925" s="1">
        <v>3</v>
      </c>
      <c r="R1925" s="1">
        <v>1</v>
      </c>
      <c r="S1925" s="17">
        <v>0</v>
      </c>
    </row>
    <row r="1926" spans="2:19" x14ac:dyDescent="0.2">
      <c r="D1926" s="103"/>
      <c r="E1926" s="50" t="s">
        <v>44</v>
      </c>
      <c r="F1926" s="53"/>
      <c r="G1926" s="49">
        <v>602</v>
      </c>
      <c r="H1926" s="62">
        <v>64</v>
      </c>
      <c r="I1926" s="22">
        <v>1</v>
      </c>
      <c r="J1926" s="22">
        <v>14</v>
      </c>
      <c r="K1926" s="22">
        <v>40</v>
      </c>
      <c r="L1926" s="22">
        <v>138</v>
      </c>
      <c r="M1926" s="22">
        <v>22</v>
      </c>
      <c r="N1926" s="22">
        <v>83</v>
      </c>
      <c r="O1926" s="22">
        <v>91</v>
      </c>
      <c r="P1926" s="22">
        <v>131</v>
      </c>
      <c r="Q1926" s="22">
        <v>12</v>
      </c>
      <c r="R1926" s="22">
        <v>5</v>
      </c>
      <c r="S1926" s="68">
        <v>1</v>
      </c>
    </row>
    <row r="1928" spans="2:19" x14ac:dyDescent="0.2">
      <c r="B1928" s="34" t="str">
        <f xml:space="preserve"> HYPERLINK("#'目次'!B81", "[75]")</f>
        <v>[75]</v>
      </c>
      <c r="C1928" s="27" t="s">
        <v>728</v>
      </c>
    </row>
    <row r="1931" spans="2:19" x14ac:dyDescent="0.2">
      <c r="C1931" s="27" t="s">
        <v>13</v>
      </c>
    </row>
    <row r="1932" spans="2:19" ht="24" x14ac:dyDescent="0.2">
      <c r="D1932" s="97"/>
      <c r="E1932" s="98"/>
      <c r="F1932" s="98"/>
      <c r="G1932" s="38" t="s">
        <v>14</v>
      </c>
      <c r="H1932" s="36" t="s">
        <v>729</v>
      </c>
      <c r="I1932" s="4" t="s">
        <v>730</v>
      </c>
      <c r="J1932" s="4" t="s">
        <v>731</v>
      </c>
      <c r="K1932" s="4" t="s">
        <v>732</v>
      </c>
      <c r="L1932" s="4" t="s">
        <v>733</v>
      </c>
      <c r="M1932" s="4" t="s">
        <v>734</v>
      </c>
      <c r="N1932" s="4" t="s">
        <v>735</v>
      </c>
      <c r="O1932" s="4" t="s">
        <v>22</v>
      </c>
      <c r="P1932" s="35" t="s">
        <v>24</v>
      </c>
    </row>
    <row r="1933" spans="2:19" x14ac:dyDescent="0.2">
      <c r="D1933" s="99"/>
      <c r="E1933" s="100"/>
      <c r="F1933" s="100"/>
      <c r="G1933" s="40"/>
      <c r="H1933" s="42"/>
      <c r="I1933" s="8"/>
      <c r="J1933" s="8"/>
      <c r="K1933" s="8"/>
      <c r="L1933" s="8"/>
      <c r="M1933" s="8"/>
      <c r="N1933" s="8"/>
      <c r="O1933" s="8"/>
      <c r="P1933" s="39"/>
    </row>
    <row r="1934" spans="2:19" x14ac:dyDescent="0.2">
      <c r="D1934" s="48"/>
      <c r="E1934" s="47" t="s">
        <v>14</v>
      </c>
      <c r="F1934" s="51"/>
      <c r="G1934" s="37">
        <v>7000</v>
      </c>
      <c r="H1934" s="16">
        <v>3694</v>
      </c>
      <c r="I1934" s="16">
        <v>508</v>
      </c>
      <c r="J1934" s="16">
        <v>27</v>
      </c>
      <c r="K1934" s="16">
        <v>99</v>
      </c>
      <c r="L1934" s="16">
        <v>54</v>
      </c>
      <c r="M1934" s="16">
        <v>1834</v>
      </c>
      <c r="N1934" s="16">
        <v>714</v>
      </c>
      <c r="O1934" s="16">
        <v>58</v>
      </c>
      <c r="P1934" s="57">
        <v>12</v>
      </c>
    </row>
    <row r="1935" spans="2:19" x14ac:dyDescent="0.2">
      <c r="D1935" s="101" t="s">
        <v>25</v>
      </c>
      <c r="E1935" s="26" t="s">
        <v>26</v>
      </c>
      <c r="F1935" s="25"/>
      <c r="G1935" s="28">
        <v>308</v>
      </c>
      <c r="H1935" s="30">
        <v>155</v>
      </c>
      <c r="I1935" s="3">
        <v>16</v>
      </c>
      <c r="J1935" s="3">
        <v>0</v>
      </c>
      <c r="K1935" s="3">
        <v>5</v>
      </c>
      <c r="L1935" s="3">
        <v>3</v>
      </c>
      <c r="M1935" s="3">
        <v>92</v>
      </c>
      <c r="N1935" s="3">
        <v>34</v>
      </c>
      <c r="O1935" s="3">
        <v>3</v>
      </c>
      <c r="P1935" s="32">
        <v>0</v>
      </c>
    </row>
    <row r="1936" spans="2:19" x14ac:dyDescent="0.2">
      <c r="D1936" s="102"/>
      <c r="E1936" s="5" t="s">
        <v>27</v>
      </c>
      <c r="F1936" s="6"/>
      <c r="G1936" s="7">
        <v>504</v>
      </c>
      <c r="H1936" s="10">
        <v>263</v>
      </c>
      <c r="I1936" s="1">
        <v>31</v>
      </c>
      <c r="J1936" s="1">
        <v>1</v>
      </c>
      <c r="K1936" s="1">
        <v>3</v>
      </c>
      <c r="L1936" s="1">
        <v>0</v>
      </c>
      <c r="M1936" s="1">
        <v>149</v>
      </c>
      <c r="N1936" s="1">
        <v>52</v>
      </c>
      <c r="O1936" s="1">
        <v>4</v>
      </c>
      <c r="P1936" s="17">
        <v>1</v>
      </c>
    </row>
    <row r="1937" spans="4:16" x14ac:dyDescent="0.2">
      <c r="D1937" s="102"/>
      <c r="E1937" s="5" t="s">
        <v>28</v>
      </c>
      <c r="F1937" s="6"/>
      <c r="G1937" s="7">
        <v>1554</v>
      </c>
      <c r="H1937" s="10">
        <v>836</v>
      </c>
      <c r="I1937" s="1">
        <v>99</v>
      </c>
      <c r="J1937" s="1">
        <v>8</v>
      </c>
      <c r="K1937" s="1">
        <v>25</v>
      </c>
      <c r="L1937" s="1">
        <v>10</v>
      </c>
      <c r="M1937" s="1">
        <v>383</v>
      </c>
      <c r="N1937" s="1">
        <v>171</v>
      </c>
      <c r="O1937" s="1">
        <v>15</v>
      </c>
      <c r="P1937" s="17">
        <v>7</v>
      </c>
    </row>
    <row r="1938" spans="4:16" x14ac:dyDescent="0.2">
      <c r="D1938" s="102"/>
      <c r="E1938" s="5" t="s">
        <v>29</v>
      </c>
      <c r="F1938" s="6"/>
      <c r="G1938" s="7">
        <v>840</v>
      </c>
      <c r="H1938" s="10">
        <v>482</v>
      </c>
      <c r="I1938" s="1">
        <v>69</v>
      </c>
      <c r="J1938" s="1">
        <v>5</v>
      </c>
      <c r="K1938" s="1">
        <v>12</v>
      </c>
      <c r="L1938" s="1">
        <v>17</v>
      </c>
      <c r="M1938" s="1">
        <v>160</v>
      </c>
      <c r="N1938" s="1">
        <v>85</v>
      </c>
      <c r="O1938" s="1">
        <v>10</v>
      </c>
      <c r="P1938" s="17">
        <v>0</v>
      </c>
    </row>
    <row r="1939" spans="4:16" x14ac:dyDescent="0.2">
      <c r="D1939" s="102"/>
      <c r="E1939" s="5" t="s">
        <v>30</v>
      </c>
      <c r="F1939" s="6"/>
      <c r="G1939" s="7">
        <v>280</v>
      </c>
      <c r="H1939" s="10">
        <v>149</v>
      </c>
      <c r="I1939" s="1">
        <v>12</v>
      </c>
      <c r="J1939" s="1">
        <v>0</v>
      </c>
      <c r="K1939" s="1">
        <v>2</v>
      </c>
      <c r="L1939" s="1">
        <v>1</v>
      </c>
      <c r="M1939" s="1">
        <v>88</v>
      </c>
      <c r="N1939" s="1">
        <v>26</v>
      </c>
      <c r="O1939" s="1">
        <v>1</v>
      </c>
      <c r="P1939" s="17">
        <v>1</v>
      </c>
    </row>
    <row r="1940" spans="4:16" x14ac:dyDescent="0.2">
      <c r="D1940" s="102"/>
      <c r="E1940" s="5" t="s">
        <v>31</v>
      </c>
      <c r="F1940" s="6"/>
      <c r="G1940" s="7">
        <v>154</v>
      </c>
      <c r="H1940" s="10">
        <v>84</v>
      </c>
      <c r="I1940" s="1">
        <v>11</v>
      </c>
      <c r="J1940" s="1">
        <v>4</v>
      </c>
      <c r="K1940" s="1">
        <v>0</v>
      </c>
      <c r="L1940" s="1">
        <v>1</v>
      </c>
      <c r="M1940" s="1">
        <v>43</v>
      </c>
      <c r="N1940" s="1">
        <v>10</v>
      </c>
      <c r="O1940" s="1">
        <v>1</v>
      </c>
      <c r="P1940" s="17">
        <v>0</v>
      </c>
    </row>
    <row r="1941" spans="4:16" x14ac:dyDescent="0.2">
      <c r="D1941" s="102"/>
      <c r="E1941" s="5" t="s">
        <v>32</v>
      </c>
      <c r="F1941" s="6"/>
      <c r="G1941" s="7">
        <v>826</v>
      </c>
      <c r="H1941" s="10">
        <v>438</v>
      </c>
      <c r="I1941" s="1">
        <v>60</v>
      </c>
      <c r="J1941" s="1">
        <v>4</v>
      </c>
      <c r="K1941" s="1">
        <v>14</v>
      </c>
      <c r="L1941" s="1">
        <v>3</v>
      </c>
      <c r="M1941" s="1">
        <v>220</v>
      </c>
      <c r="N1941" s="1">
        <v>82</v>
      </c>
      <c r="O1941" s="1">
        <v>4</v>
      </c>
      <c r="P1941" s="17">
        <v>1</v>
      </c>
    </row>
    <row r="1942" spans="4:16" x14ac:dyDescent="0.2">
      <c r="D1942" s="102"/>
      <c r="E1942" s="5" t="s">
        <v>33</v>
      </c>
      <c r="F1942" s="6"/>
      <c r="G1942" s="7">
        <v>672</v>
      </c>
      <c r="H1942" s="10">
        <v>329</v>
      </c>
      <c r="I1942" s="1">
        <v>74</v>
      </c>
      <c r="J1942" s="1">
        <v>1</v>
      </c>
      <c r="K1942" s="1">
        <v>8</v>
      </c>
      <c r="L1942" s="1">
        <v>5</v>
      </c>
      <c r="M1942" s="1">
        <v>178</v>
      </c>
      <c r="N1942" s="1">
        <v>74</v>
      </c>
      <c r="O1942" s="1">
        <v>3</v>
      </c>
      <c r="P1942" s="17">
        <v>0</v>
      </c>
    </row>
    <row r="1943" spans="4:16" x14ac:dyDescent="0.2">
      <c r="D1943" s="102"/>
      <c r="E1943" s="5" t="s">
        <v>34</v>
      </c>
      <c r="F1943" s="6"/>
      <c r="G1943" s="7">
        <v>462</v>
      </c>
      <c r="H1943" s="10">
        <v>253</v>
      </c>
      <c r="I1943" s="1">
        <v>36</v>
      </c>
      <c r="J1943" s="1">
        <v>1</v>
      </c>
      <c r="K1943" s="1">
        <v>5</v>
      </c>
      <c r="L1943" s="1">
        <v>2</v>
      </c>
      <c r="M1943" s="1">
        <v>117</v>
      </c>
      <c r="N1943" s="1">
        <v>45</v>
      </c>
      <c r="O1943" s="1">
        <v>3</v>
      </c>
      <c r="P1943" s="17">
        <v>0</v>
      </c>
    </row>
    <row r="1944" spans="4:16" x14ac:dyDescent="0.2">
      <c r="D1944" s="102"/>
      <c r="E1944" s="5" t="s">
        <v>35</v>
      </c>
      <c r="F1944" s="6"/>
      <c r="G1944" s="7">
        <v>406</v>
      </c>
      <c r="H1944" s="10">
        <v>206</v>
      </c>
      <c r="I1944" s="1">
        <v>20</v>
      </c>
      <c r="J1944" s="1">
        <v>0</v>
      </c>
      <c r="K1944" s="1">
        <v>8</v>
      </c>
      <c r="L1944" s="1">
        <v>3</v>
      </c>
      <c r="M1944" s="1">
        <v>124</v>
      </c>
      <c r="N1944" s="1">
        <v>39</v>
      </c>
      <c r="O1944" s="1">
        <v>5</v>
      </c>
      <c r="P1944" s="17">
        <v>1</v>
      </c>
    </row>
    <row r="1945" spans="4:16" x14ac:dyDescent="0.2">
      <c r="D1945" s="102"/>
      <c r="E1945" s="5" t="s">
        <v>36</v>
      </c>
      <c r="F1945" s="6"/>
      <c r="G1945" s="7">
        <v>210</v>
      </c>
      <c r="H1945" s="10">
        <v>95</v>
      </c>
      <c r="I1945" s="1">
        <v>13</v>
      </c>
      <c r="J1945" s="1">
        <v>3</v>
      </c>
      <c r="K1945" s="1">
        <v>1</v>
      </c>
      <c r="L1945" s="1">
        <v>2</v>
      </c>
      <c r="M1945" s="1">
        <v>70</v>
      </c>
      <c r="N1945" s="1">
        <v>25</v>
      </c>
      <c r="O1945" s="1">
        <v>1</v>
      </c>
      <c r="P1945" s="17">
        <v>0</v>
      </c>
    </row>
    <row r="1946" spans="4:16" x14ac:dyDescent="0.2">
      <c r="D1946" s="102"/>
      <c r="E1946" s="5" t="s">
        <v>37</v>
      </c>
      <c r="F1946" s="6"/>
      <c r="G1946" s="7">
        <v>714</v>
      </c>
      <c r="H1946" s="10">
        <v>366</v>
      </c>
      <c r="I1946" s="1">
        <v>63</v>
      </c>
      <c r="J1946" s="1">
        <v>0</v>
      </c>
      <c r="K1946" s="1">
        <v>16</v>
      </c>
      <c r="L1946" s="1">
        <v>4</v>
      </c>
      <c r="M1946" s="1">
        <v>192</v>
      </c>
      <c r="N1946" s="1">
        <v>66</v>
      </c>
      <c r="O1946" s="1">
        <v>6</v>
      </c>
      <c r="P1946" s="17">
        <v>1</v>
      </c>
    </row>
    <row r="1947" spans="4:16" x14ac:dyDescent="0.2">
      <c r="D1947" s="102"/>
      <c r="E1947" s="5" t="s">
        <v>38</v>
      </c>
      <c r="F1947" s="6"/>
      <c r="G1947" s="7">
        <v>70</v>
      </c>
      <c r="H1947" s="10">
        <v>38</v>
      </c>
      <c r="I1947" s="1">
        <v>4</v>
      </c>
      <c r="J1947" s="1">
        <v>0</v>
      </c>
      <c r="K1947" s="1">
        <v>0</v>
      </c>
      <c r="L1947" s="1">
        <v>3</v>
      </c>
      <c r="M1947" s="1">
        <v>18</v>
      </c>
      <c r="N1947" s="1">
        <v>5</v>
      </c>
      <c r="O1947" s="1">
        <v>2</v>
      </c>
      <c r="P1947" s="17">
        <v>0</v>
      </c>
    </row>
    <row r="1948" spans="4:16" x14ac:dyDescent="0.2">
      <c r="D1948" s="101" t="s">
        <v>39</v>
      </c>
      <c r="E1948" s="26" t="s">
        <v>40</v>
      </c>
      <c r="F1948" s="25"/>
      <c r="G1948" s="28">
        <v>2044</v>
      </c>
      <c r="H1948" s="30">
        <v>1134</v>
      </c>
      <c r="I1948" s="3">
        <v>160</v>
      </c>
      <c r="J1948" s="3">
        <v>6</v>
      </c>
      <c r="K1948" s="3">
        <v>32</v>
      </c>
      <c r="L1948" s="3">
        <v>20</v>
      </c>
      <c r="M1948" s="3">
        <v>452</v>
      </c>
      <c r="N1948" s="3">
        <v>221</v>
      </c>
      <c r="O1948" s="3">
        <v>17</v>
      </c>
      <c r="P1948" s="32">
        <v>2</v>
      </c>
    </row>
    <row r="1949" spans="4:16" x14ac:dyDescent="0.2">
      <c r="D1949" s="102"/>
      <c r="E1949" s="5" t="s">
        <v>41</v>
      </c>
      <c r="F1949" s="6"/>
      <c r="G1949" s="7">
        <v>2156</v>
      </c>
      <c r="H1949" s="10">
        <v>1141</v>
      </c>
      <c r="I1949" s="1">
        <v>153</v>
      </c>
      <c r="J1949" s="1">
        <v>8</v>
      </c>
      <c r="K1949" s="1">
        <v>26</v>
      </c>
      <c r="L1949" s="1">
        <v>13</v>
      </c>
      <c r="M1949" s="1">
        <v>563</v>
      </c>
      <c r="N1949" s="1">
        <v>230</v>
      </c>
      <c r="O1949" s="1">
        <v>17</v>
      </c>
      <c r="P1949" s="17">
        <v>5</v>
      </c>
    </row>
    <row r="1950" spans="4:16" x14ac:dyDescent="0.2">
      <c r="D1950" s="102"/>
      <c r="E1950" s="5" t="s">
        <v>42</v>
      </c>
      <c r="F1950" s="6"/>
      <c r="G1950" s="7">
        <v>1680</v>
      </c>
      <c r="H1950" s="10">
        <v>871</v>
      </c>
      <c r="I1950" s="1">
        <v>119</v>
      </c>
      <c r="J1950" s="1">
        <v>7</v>
      </c>
      <c r="K1950" s="1">
        <v>28</v>
      </c>
      <c r="L1950" s="1">
        <v>16</v>
      </c>
      <c r="M1950" s="1">
        <v>457</v>
      </c>
      <c r="N1950" s="1">
        <v>160</v>
      </c>
      <c r="O1950" s="1">
        <v>18</v>
      </c>
      <c r="P1950" s="17">
        <v>4</v>
      </c>
    </row>
    <row r="1951" spans="4:16" x14ac:dyDescent="0.2">
      <c r="D1951" s="102"/>
      <c r="E1951" s="5" t="s">
        <v>43</v>
      </c>
      <c r="F1951" s="6"/>
      <c r="G1951" s="7">
        <v>518</v>
      </c>
      <c r="H1951" s="10">
        <v>244</v>
      </c>
      <c r="I1951" s="1">
        <v>35</v>
      </c>
      <c r="J1951" s="1">
        <v>4</v>
      </c>
      <c r="K1951" s="1">
        <v>7</v>
      </c>
      <c r="L1951" s="1">
        <v>2</v>
      </c>
      <c r="M1951" s="1">
        <v>178</v>
      </c>
      <c r="N1951" s="1">
        <v>45</v>
      </c>
      <c r="O1951" s="1">
        <v>3</v>
      </c>
      <c r="P1951" s="17">
        <v>0</v>
      </c>
    </row>
    <row r="1952" spans="4:16" x14ac:dyDescent="0.2">
      <c r="D1952" s="103"/>
      <c r="E1952" s="50" t="s">
        <v>44</v>
      </c>
      <c r="F1952" s="53"/>
      <c r="G1952" s="49">
        <v>602</v>
      </c>
      <c r="H1952" s="62">
        <v>304</v>
      </c>
      <c r="I1952" s="22">
        <v>41</v>
      </c>
      <c r="J1952" s="22">
        <v>2</v>
      </c>
      <c r="K1952" s="22">
        <v>6</v>
      </c>
      <c r="L1952" s="22">
        <v>3</v>
      </c>
      <c r="M1952" s="22">
        <v>184</v>
      </c>
      <c r="N1952" s="22">
        <v>58</v>
      </c>
      <c r="O1952" s="22">
        <v>3</v>
      </c>
      <c r="P1952" s="68">
        <v>1</v>
      </c>
    </row>
    <row r="1954" spans="2:20" x14ac:dyDescent="0.2">
      <c r="B1954" s="34" t="str">
        <f xml:space="preserve"> HYPERLINK("#'目次'!B82", "[76]")</f>
        <v>[76]</v>
      </c>
      <c r="C1954" s="27" t="s">
        <v>738</v>
      </c>
    </row>
    <row r="1957" spans="2:20" x14ac:dyDescent="0.2">
      <c r="C1957" s="27" t="s">
        <v>13</v>
      </c>
    </row>
    <row r="1958" spans="2:20" ht="36" x14ac:dyDescent="0.2">
      <c r="D1958" s="97"/>
      <c r="E1958" s="98"/>
      <c r="F1958" s="98"/>
      <c r="G1958" s="38" t="s">
        <v>14</v>
      </c>
      <c r="H1958" s="36" t="s">
        <v>739</v>
      </c>
      <c r="I1958" s="4" t="s">
        <v>740</v>
      </c>
      <c r="J1958" s="4" t="s">
        <v>741</v>
      </c>
      <c r="K1958" s="4" t="s">
        <v>742</v>
      </c>
      <c r="L1958" s="4" t="s">
        <v>743</v>
      </c>
      <c r="M1958" s="4" t="s">
        <v>744</v>
      </c>
      <c r="N1958" s="4" t="s">
        <v>745</v>
      </c>
      <c r="O1958" s="4" t="s">
        <v>746</v>
      </c>
      <c r="P1958" s="4" t="s">
        <v>747</v>
      </c>
      <c r="Q1958" s="4" t="s">
        <v>748</v>
      </c>
      <c r="R1958" s="4" t="s">
        <v>24</v>
      </c>
      <c r="S1958" s="4" t="s">
        <v>61</v>
      </c>
      <c r="T1958" s="35" t="s">
        <v>62</v>
      </c>
    </row>
    <row r="1959" spans="2:20" x14ac:dyDescent="0.2">
      <c r="D1959" s="99"/>
      <c r="E1959" s="100"/>
      <c r="F1959" s="100"/>
      <c r="G1959" s="40"/>
      <c r="H1959" s="77" t="s">
        <v>749</v>
      </c>
      <c r="I1959" s="43" t="s">
        <v>750</v>
      </c>
      <c r="J1959" s="43" t="s">
        <v>751</v>
      </c>
      <c r="K1959" s="43" t="s">
        <v>752</v>
      </c>
      <c r="L1959" s="43" t="s">
        <v>753</v>
      </c>
      <c r="M1959" s="43" t="s">
        <v>754</v>
      </c>
      <c r="N1959" s="43" t="s">
        <v>755</v>
      </c>
      <c r="O1959" s="43" t="s">
        <v>756</v>
      </c>
      <c r="P1959" s="43" t="s">
        <v>757</v>
      </c>
      <c r="Q1959" s="43" t="s">
        <v>758</v>
      </c>
      <c r="R1959" s="8"/>
      <c r="S1959" s="8"/>
      <c r="T1959" s="39"/>
    </row>
    <row r="1960" spans="2:20" x14ac:dyDescent="0.2">
      <c r="D1960" s="48"/>
      <c r="E1960" s="47" t="s">
        <v>14</v>
      </c>
      <c r="F1960" s="51"/>
      <c r="G1960" s="37">
        <v>7000</v>
      </c>
      <c r="H1960" s="16">
        <v>1780</v>
      </c>
      <c r="I1960" s="16">
        <v>1328</v>
      </c>
      <c r="J1960" s="16">
        <v>1075</v>
      </c>
      <c r="K1960" s="16">
        <v>733</v>
      </c>
      <c r="L1960" s="16">
        <v>619</v>
      </c>
      <c r="M1960" s="16">
        <v>559</v>
      </c>
      <c r="N1960" s="16">
        <v>284</v>
      </c>
      <c r="O1960" s="16">
        <v>80</v>
      </c>
      <c r="P1960" s="16">
        <v>15</v>
      </c>
      <c r="Q1960" s="16">
        <v>9</v>
      </c>
      <c r="R1960" s="16">
        <v>518</v>
      </c>
      <c r="S1960" s="20">
        <v>280.060166615242</v>
      </c>
      <c r="T1960" s="58">
        <v>257.91400772406098</v>
      </c>
    </row>
    <row r="1961" spans="2:20" x14ac:dyDescent="0.2">
      <c r="D1961" s="101" t="s">
        <v>25</v>
      </c>
      <c r="E1961" s="26" t="s">
        <v>26</v>
      </c>
      <c r="F1961" s="25"/>
      <c r="G1961" s="28">
        <v>308</v>
      </c>
      <c r="H1961" s="30">
        <v>80</v>
      </c>
      <c r="I1961" s="3">
        <v>73</v>
      </c>
      <c r="J1961" s="3">
        <v>42</v>
      </c>
      <c r="K1961" s="3">
        <v>20</v>
      </c>
      <c r="L1961" s="3">
        <v>33</v>
      </c>
      <c r="M1961" s="3">
        <v>26</v>
      </c>
      <c r="N1961" s="3">
        <v>16</v>
      </c>
      <c r="O1961" s="3">
        <v>0</v>
      </c>
      <c r="P1961" s="3">
        <v>1</v>
      </c>
      <c r="Q1961" s="3">
        <v>0</v>
      </c>
      <c r="R1961" s="3">
        <v>17</v>
      </c>
      <c r="S1961" s="19">
        <v>268.90034364261197</v>
      </c>
      <c r="T1961" s="56">
        <v>238.415791685383</v>
      </c>
    </row>
    <row r="1962" spans="2:20" x14ac:dyDescent="0.2">
      <c r="D1962" s="102"/>
      <c r="E1962" s="5" t="s">
        <v>27</v>
      </c>
      <c r="F1962" s="6"/>
      <c r="G1962" s="7">
        <v>504</v>
      </c>
      <c r="H1962" s="10">
        <v>137</v>
      </c>
      <c r="I1962" s="1">
        <v>104</v>
      </c>
      <c r="J1962" s="1">
        <v>86</v>
      </c>
      <c r="K1962" s="1">
        <v>48</v>
      </c>
      <c r="L1962" s="1">
        <v>45</v>
      </c>
      <c r="M1962" s="1">
        <v>43</v>
      </c>
      <c r="N1962" s="1">
        <v>14</v>
      </c>
      <c r="O1962" s="1">
        <v>0</v>
      </c>
      <c r="P1962" s="1">
        <v>1</v>
      </c>
      <c r="Q1962" s="1">
        <v>0</v>
      </c>
      <c r="R1962" s="1">
        <v>26</v>
      </c>
      <c r="S1962" s="12">
        <v>251.987447698745</v>
      </c>
      <c r="T1962" s="31">
        <v>211.369374306547</v>
      </c>
    </row>
    <row r="1963" spans="2:20" x14ac:dyDescent="0.2">
      <c r="D1963" s="102"/>
      <c r="E1963" s="5" t="s">
        <v>28</v>
      </c>
      <c r="F1963" s="6"/>
      <c r="G1963" s="7">
        <v>1554</v>
      </c>
      <c r="H1963" s="10">
        <v>393</v>
      </c>
      <c r="I1963" s="1">
        <v>233</v>
      </c>
      <c r="J1963" s="1">
        <v>235</v>
      </c>
      <c r="K1963" s="1">
        <v>152</v>
      </c>
      <c r="L1963" s="1">
        <v>144</v>
      </c>
      <c r="M1963" s="1">
        <v>135</v>
      </c>
      <c r="N1963" s="1">
        <v>69</v>
      </c>
      <c r="O1963" s="1">
        <v>24</v>
      </c>
      <c r="P1963" s="1">
        <v>7</v>
      </c>
      <c r="Q1963" s="1">
        <v>0</v>
      </c>
      <c r="R1963" s="1">
        <v>162</v>
      </c>
      <c r="S1963" s="12">
        <v>296.875</v>
      </c>
      <c r="T1963" s="31">
        <v>272.54508517942497</v>
      </c>
    </row>
    <row r="1964" spans="2:20" x14ac:dyDescent="0.2">
      <c r="D1964" s="102"/>
      <c r="E1964" s="5" t="s">
        <v>29</v>
      </c>
      <c r="F1964" s="6"/>
      <c r="G1964" s="7">
        <v>840</v>
      </c>
      <c r="H1964" s="10">
        <v>212</v>
      </c>
      <c r="I1964" s="1">
        <v>114</v>
      </c>
      <c r="J1964" s="1">
        <v>133</v>
      </c>
      <c r="K1964" s="1">
        <v>91</v>
      </c>
      <c r="L1964" s="1">
        <v>89</v>
      </c>
      <c r="M1964" s="1">
        <v>85</v>
      </c>
      <c r="N1964" s="1">
        <v>51</v>
      </c>
      <c r="O1964" s="1">
        <v>21</v>
      </c>
      <c r="P1964" s="1">
        <v>2</v>
      </c>
      <c r="Q1964" s="1">
        <v>2</v>
      </c>
      <c r="R1964" s="1">
        <v>40</v>
      </c>
      <c r="S1964" s="12">
        <v>326.8125</v>
      </c>
      <c r="T1964" s="31">
        <v>299.25401391418302</v>
      </c>
    </row>
    <row r="1965" spans="2:20" x14ac:dyDescent="0.2">
      <c r="D1965" s="102"/>
      <c r="E1965" s="5" t="s">
        <v>30</v>
      </c>
      <c r="F1965" s="6"/>
      <c r="G1965" s="7">
        <v>280</v>
      </c>
      <c r="H1965" s="10">
        <v>51</v>
      </c>
      <c r="I1965" s="1">
        <v>65</v>
      </c>
      <c r="J1965" s="1">
        <v>49</v>
      </c>
      <c r="K1965" s="1">
        <v>34</v>
      </c>
      <c r="L1965" s="1">
        <v>30</v>
      </c>
      <c r="M1965" s="1">
        <v>17</v>
      </c>
      <c r="N1965" s="1">
        <v>12</v>
      </c>
      <c r="O1965" s="1">
        <v>1</v>
      </c>
      <c r="P1965" s="1">
        <v>0</v>
      </c>
      <c r="Q1965" s="1">
        <v>0</v>
      </c>
      <c r="R1965" s="1">
        <v>21</v>
      </c>
      <c r="S1965" s="12">
        <v>276.44787644787601</v>
      </c>
      <c r="T1965" s="31">
        <v>210.270390793676</v>
      </c>
    </row>
    <row r="1966" spans="2:20" x14ac:dyDescent="0.2">
      <c r="D1966" s="102"/>
      <c r="E1966" s="5" t="s">
        <v>31</v>
      </c>
      <c r="F1966" s="6"/>
      <c r="G1966" s="7">
        <v>154</v>
      </c>
      <c r="H1966" s="10">
        <v>38</v>
      </c>
      <c r="I1966" s="1">
        <v>16</v>
      </c>
      <c r="J1966" s="1">
        <v>32</v>
      </c>
      <c r="K1966" s="1">
        <v>18</v>
      </c>
      <c r="L1966" s="1">
        <v>18</v>
      </c>
      <c r="M1966" s="1">
        <v>14</v>
      </c>
      <c r="N1966" s="1">
        <v>4</v>
      </c>
      <c r="O1966" s="1">
        <v>1</v>
      </c>
      <c r="P1966" s="1">
        <v>1</v>
      </c>
      <c r="Q1966" s="1">
        <v>1</v>
      </c>
      <c r="R1966" s="1">
        <v>11</v>
      </c>
      <c r="S1966" s="12">
        <v>305.944055944056</v>
      </c>
      <c r="T1966" s="31">
        <v>296.09873084618903</v>
      </c>
    </row>
    <row r="1967" spans="2:20" x14ac:dyDescent="0.2">
      <c r="D1967" s="102"/>
      <c r="E1967" s="5" t="s">
        <v>32</v>
      </c>
      <c r="F1967" s="6"/>
      <c r="G1967" s="7">
        <v>826</v>
      </c>
      <c r="H1967" s="10">
        <v>216</v>
      </c>
      <c r="I1967" s="1">
        <v>165</v>
      </c>
      <c r="J1967" s="1">
        <v>104</v>
      </c>
      <c r="K1967" s="1">
        <v>104</v>
      </c>
      <c r="L1967" s="1">
        <v>61</v>
      </c>
      <c r="M1967" s="1">
        <v>78</v>
      </c>
      <c r="N1967" s="1">
        <v>30</v>
      </c>
      <c r="O1967" s="1">
        <v>7</v>
      </c>
      <c r="P1967" s="1">
        <v>1</v>
      </c>
      <c r="Q1967" s="1">
        <v>3</v>
      </c>
      <c r="R1967" s="1">
        <v>57</v>
      </c>
      <c r="S1967" s="12">
        <v>279.51885565669699</v>
      </c>
      <c r="T1967" s="31">
        <v>266.71659095665302</v>
      </c>
    </row>
    <row r="1968" spans="2:20" x14ac:dyDescent="0.2">
      <c r="D1968" s="102"/>
      <c r="E1968" s="5" t="s">
        <v>33</v>
      </c>
      <c r="F1968" s="6"/>
      <c r="G1968" s="7">
        <v>672</v>
      </c>
      <c r="H1968" s="10">
        <v>190</v>
      </c>
      <c r="I1968" s="1">
        <v>145</v>
      </c>
      <c r="J1968" s="1">
        <v>95</v>
      </c>
      <c r="K1968" s="1">
        <v>66</v>
      </c>
      <c r="L1968" s="1">
        <v>57</v>
      </c>
      <c r="M1968" s="1">
        <v>41</v>
      </c>
      <c r="N1968" s="1">
        <v>27</v>
      </c>
      <c r="O1968" s="1">
        <v>6</v>
      </c>
      <c r="P1968" s="1">
        <v>0</v>
      </c>
      <c r="Q1968" s="1">
        <v>2</v>
      </c>
      <c r="R1968" s="1">
        <v>43</v>
      </c>
      <c r="S1968" s="12">
        <v>259.61844197138299</v>
      </c>
      <c r="T1968" s="31">
        <v>254.29321116254701</v>
      </c>
    </row>
    <row r="1969" spans="2:20" x14ac:dyDescent="0.2">
      <c r="D1969" s="102"/>
      <c r="E1969" s="5" t="s">
        <v>34</v>
      </c>
      <c r="F1969" s="6"/>
      <c r="G1969" s="7">
        <v>462</v>
      </c>
      <c r="H1969" s="10">
        <v>120</v>
      </c>
      <c r="I1969" s="1">
        <v>99</v>
      </c>
      <c r="J1969" s="1">
        <v>67</v>
      </c>
      <c r="K1969" s="1">
        <v>52</v>
      </c>
      <c r="L1969" s="1">
        <v>36</v>
      </c>
      <c r="M1969" s="1">
        <v>39</v>
      </c>
      <c r="N1969" s="1">
        <v>20</v>
      </c>
      <c r="O1969" s="1">
        <v>5</v>
      </c>
      <c r="P1969" s="1">
        <v>0</v>
      </c>
      <c r="Q1969" s="1">
        <v>0</v>
      </c>
      <c r="R1969" s="1">
        <v>24</v>
      </c>
      <c r="S1969" s="12">
        <v>270.890410958904</v>
      </c>
      <c r="T1969" s="31">
        <v>236.683481007913</v>
      </c>
    </row>
    <row r="1970" spans="2:20" x14ac:dyDescent="0.2">
      <c r="D1970" s="102"/>
      <c r="E1970" s="5" t="s">
        <v>35</v>
      </c>
      <c r="F1970" s="6"/>
      <c r="G1970" s="7">
        <v>406</v>
      </c>
      <c r="H1970" s="10">
        <v>86</v>
      </c>
      <c r="I1970" s="1">
        <v>85</v>
      </c>
      <c r="J1970" s="1">
        <v>68</v>
      </c>
      <c r="K1970" s="1">
        <v>47</v>
      </c>
      <c r="L1970" s="1">
        <v>37</v>
      </c>
      <c r="M1970" s="1">
        <v>31</v>
      </c>
      <c r="N1970" s="1">
        <v>17</v>
      </c>
      <c r="O1970" s="1">
        <v>8</v>
      </c>
      <c r="P1970" s="1">
        <v>2</v>
      </c>
      <c r="Q1970" s="1">
        <v>1</v>
      </c>
      <c r="R1970" s="1">
        <v>24</v>
      </c>
      <c r="S1970" s="12">
        <v>303.53403141361298</v>
      </c>
      <c r="T1970" s="31">
        <v>287.44555167360198</v>
      </c>
    </row>
    <row r="1971" spans="2:20" x14ac:dyDescent="0.2">
      <c r="D1971" s="102"/>
      <c r="E1971" s="5" t="s">
        <v>36</v>
      </c>
      <c r="F1971" s="6"/>
      <c r="G1971" s="7">
        <v>210</v>
      </c>
      <c r="H1971" s="10">
        <v>46</v>
      </c>
      <c r="I1971" s="1">
        <v>49</v>
      </c>
      <c r="J1971" s="1">
        <v>35</v>
      </c>
      <c r="K1971" s="1">
        <v>23</v>
      </c>
      <c r="L1971" s="1">
        <v>18</v>
      </c>
      <c r="M1971" s="1">
        <v>7</v>
      </c>
      <c r="N1971" s="1">
        <v>4</v>
      </c>
      <c r="O1971" s="1">
        <v>3</v>
      </c>
      <c r="P1971" s="1">
        <v>0</v>
      </c>
      <c r="Q1971" s="1">
        <v>0</v>
      </c>
      <c r="R1971" s="1">
        <v>25</v>
      </c>
      <c r="S1971" s="12">
        <v>248.10810810810801</v>
      </c>
      <c r="T1971" s="31">
        <v>215.31671001093801</v>
      </c>
    </row>
    <row r="1972" spans="2:20" x14ac:dyDescent="0.2">
      <c r="D1972" s="102"/>
      <c r="E1972" s="5" t="s">
        <v>37</v>
      </c>
      <c r="F1972" s="6"/>
      <c r="G1972" s="7">
        <v>714</v>
      </c>
      <c r="H1972" s="10">
        <v>197</v>
      </c>
      <c r="I1972" s="1">
        <v>165</v>
      </c>
      <c r="J1972" s="1">
        <v>114</v>
      </c>
      <c r="K1972" s="1">
        <v>70</v>
      </c>
      <c r="L1972" s="1">
        <v>47</v>
      </c>
      <c r="M1972" s="1">
        <v>40</v>
      </c>
      <c r="N1972" s="1">
        <v>20</v>
      </c>
      <c r="O1972" s="1">
        <v>3</v>
      </c>
      <c r="P1972" s="1">
        <v>0</v>
      </c>
      <c r="Q1972" s="1">
        <v>0</v>
      </c>
      <c r="R1972" s="1">
        <v>58</v>
      </c>
      <c r="S1972" s="12">
        <v>233.993902439024</v>
      </c>
      <c r="T1972" s="31">
        <v>203.03315832014701</v>
      </c>
    </row>
    <row r="1973" spans="2:20" x14ac:dyDescent="0.2">
      <c r="D1973" s="102"/>
      <c r="E1973" s="5" t="s">
        <v>38</v>
      </c>
      <c r="F1973" s="6"/>
      <c r="G1973" s="7">
        <v>70</v>
      </c>
      <c r="H1973" s="10">
        <v>14</v>
      </c>
      <c r="I1973" s="1">
        <v>15</v>
      </c>
      <c r="J1973" s="1">
        <v>15</v>
      </c>
      <c r="K1973" s="1">
        <v>8</v>
      </c>
      <c r="L1973" s="1">
        <v>4</v>
      </c>
      <c r="M1973" s="1">
        <v>3</v>
      </c>
      <c r="N1973" s="1">
        <v>0</v>
      </c>
      <c r="O1973" s="1">
        <v>1</v>
      </c>
      <c r="P1973" s="1">
        <v>0</v>
      </c>
      <c r="Q1973" s="1">
        <v>0</v>
      </c>
      <c r="R1973" s="1">
        <v>10</v>
      </c>
      <c r="S1973" s="12">
        <v>239.166666666667</v>
      </c>
      <c r="T1973" s="31">
        <v>196.23363342936099</v>
      </c>
    </row>
    <row r="1974" spans="2:20" x14ac:dyDescent="0.2">
      <c r="D1974" s="101" t="s">
        <v>39</v>
      </c>
      <c r="E1974" s="26" t="s">
        <v>40</v>
      </c>
      <c r="F1974" s="25"/>
      <c r="G1974" s="28">
        <v>2044</v>
      </c>
      <c r="H1974" s="30">
        <v>537</v>
      </c>
      <c r="I1974" s="3">
        <v>372</v>
      </c>
      <c r="J1974" s="3">
        <v>304</v>
      </c>
      <c r="K1974" s="3">
        <v>213</v>
      </c>
      <c r="L1974" s="3">
        <v>196</v>
      </c>
      <c r="M1974" s="3">
        <v>181</v>
      </c>
      <c r="N1974" s="3">
        <v>108</v>
      </c>
      <c r="O1974" s="3">
        <v>25</v>
      </c>
      <c r="P1974" s="3">
        <v>6</v>
      </c>
      <c r="Q1974" s="3">
        <v>3</v>
      </c>
      <c r="R1974" s="3">
        <v>99</v>
      </c>
      <c r="S1974" s="19">
        <v>293.21336760925402</v>
      </c>
      <c r="T1974" s="56">
        <v>271.23483830010201</v>
      </c>
    </row>
    <row r="1975" spans="2:20" x14ac:dyDescent="0.2">
      <c r="D1975" s="102"/>
      <c r="E1975" s="5" t="s">
        <v>41</v>
      </c>
      <c r="F1975" s="6"/>
      <c r="G1975" s="7">
        <v>2156</v>
      </c>
      <c r="H1975" s="10">
        <v>533</v>
      </c>
      <c r="I1975" s="1">
        <v>415</v>
      </c>
      <c r="J1975" s="1">
        <v>343</v>
      </c>
      <c r="K1975" s="1">
        <v>220</v>
      </c>
      <c r="L1975" s="1">
        <v>182</v>
      </c>
      <c r="M1975" s="1">
        <v>176</v>
      </c>
      <c r="N1975" s="1">
        <v>93</v>
      </c>
      <c r="O1975" s="1">
        <v>31</v>
      </c>
      <c r="P1975" s="1">
        <v>6</v>
      </c>
      <c r="Q1975" s="1">
        <v>3</v>
      </c>
      <c r="R1975" s="1">
        <v>154</v>
      </c>
      <c r="S1975" s="12">
        <v>286.81318681318697</v>
      </c>
      <c r="T1975" s="31">
        <v>267.986226229046</v>
      </c>
    </row>
    <row r="1976" spans="2:20" x14ac:dyDescent="0.2">
      <c r="D1976" s="102"/>
      <c r="E1976" s="5" t="s">
        <v>42</v>
      </c>
      <c r="F1976" s="6"/>
      <c r="G1976" s="7">
        <v>1680</v>
      </c>
      <c r="H1976" s="10">
        <v>439</v>
      </c>
      <c r="I1976" s="1">
        <v>296</v>
      </c>
      <c r="J1976" s="1">
        <v>257</v>
      </c>
      <c r="K1976" s="1">
        <v>189</v>
      </c>
      <c r="L1976" s="1">
        <v>149</v>
      </c>
      <c r="M1976" s="1">
        <v>128</v>
      </c>
      <c r="N1976" s="1">
        <v>52</v>
      </c>
      <c r="O1976" s="1">
        <v>13</v>
      </c>
      <c r="P1976" s="1">
        <v>1</v>
      </c>
      <c r="Q1976" s="1">
        <v>1</v>
      </c>
      <c r="R1976" s="1">
        <v>155</v>
      </c>
      <c r="S1976" s="12">
        <v>265.606557377049</v>
      </c>
      <c r="T1976" s="31">
        <v>231.387212101736</v>
      </c>
    </row>
    <row r="1977" spans="2:20" x14ac:dyDescent="0.2">
      <c r="D1977" s="102"/>
      <c r="E1977" s="5" t="s">
        <v>43</v>
      </c>
      <c r="F1977" s="6"/>
      <c r="G1977" s="7">
        <v>518</v>
      </c>
      <c r="H1977" s="10">
        <v>118</v>
      </c>
      <c r="I1977" s="1">
        <v>136</v>
      </c>
      <c r="J1977" s="1">
        <v>83</v>
      </c>
      <c r="K1977" s="1">
        <v>48</v>
      </c>
      <c r="L1977" s="1">
        <v>37</v>
      </c>
      <c r="M1977" s="1">
        <v>34</v>
      </c>
      <c r="N1977" s="1">
        <v>12</v>
      </c>
      <c r="O1977" s="1">
        <v>7</v>
      </c>
      <c r="P1977" s="1">
        <v>0</v>
      </c>
      <c r="Q1977" s="1">
        <v>1</v>
      </c>
      <c r="R1977" s="1">
        <v>42</v>
      </c>
      <c r="S1977" s="12">
        <v>256.51260504201701</v>
      </c>
      <c r="T1977" s="31">
        <v>240.38139742431699</v>
      </c>
    </row>
    <row r="1978" spans="2:20" x14ac:dyDescent="0.2">
      <c r="D1978" s="103"/>
      <c r="E1978" s="50" t="s">
        <v>44</v>
      </c>
      <c r="F1978" s="53"/>
      <c r="G1978" s="49">
        <v>602</v>
      </c>
      <c r="H1978" s="62">
        <v>153</v>
      </c>
      <c r="I1978" s="22">
        <v>109</v>
      </c>
      <c r="J1978" s="22">
        <v>88</v>
      </c>
      <c r="K1978" s="22">
        <v>63</v>
      </c>
      <c r="L1978" s="22">
        <v>55</v>
      </c>
      <c r="M1978" s="22">
        <v>40</v>
      </c>
      <c r="N1978" s="22">
        <v>19</v>
      </c>
      <c r="O1978" s="22">
        <v>4</v>
      </c>
      <c r="P1978" s="22">
        <v>2</v>
      </c>
      <c r="Q1978" s="22">
        <v>1</v>
      </c>
      <c r="R1978" s="22">
        <v>68</v>
      </c>
      <c r="S1978" s="23">
        <v>269.10112359550601</v>
      </c>
      <c r="T1978" s="64">
        <v>252.645806677444</v>
      </c>
    </row>
    <row r="1980" spans="2:20" x14ac:dyDescent="0.2">
      <c r="B1980" s="34" t="str">
        <f xml:space="preserve"> HYPERLINK("#'目次'!B83", "[77]")</f>
        <v>[77]</v>
      </c>
      <c r="C1980" s="27" t="s">
        <v>761</v>
      </c>
    </row>
    <row r="1983" spans="2:20" x14ac:dyDescent="0.2">
      <c r="C1983" s="27" t="s">
        <v>13</v>
      </c>
    </row>
    <row r="1984" spans="2:20" ht="36" x14ac:dyDescent="0.2">
      <c r="D1984" s="97"/>
      <c r="E1984" s="98"/>
      <c r="F1984" s="98"/>
      <c r="G1984" s="38" t="s">
        <v>14</v>
      </c>
      <c r="H1984" s="36" t="s">
        <v>762</v>
      </c>
      <c r="I1984" s="4" t="s">
        <v>763</v>
      </c>
      <c r="J1984" s="4" t="s">
        <v>764</v>
      </c>
      <c r="K1984" s="4" t="s">
        <v>765</v>
      </c>
      <c r="L1984" s="4" t="s">
        <v>766</v>
      </c>
      <c r="M1984" s="4" t="s">
        <v>767</v>
      </c>
      <c r="N1984" s="4" t="s">
        <v>768</v>
      </c>
      <c r="O1984" s="4" t="s">
        <v>22</v>
      </c>
      <c r="P1984" s="4" t="s">
        <v>769</v>
      </c>
      <c r="Q1984" s="35" t="s">
        <v>24</v>
      </c>
    </row>
    <row r="1985" spans="4:17" x14ac:dyDescent="0.2">
      <c r="D1985" s="99"/>
      <c r="E1985" s="100"/>
      <c r="F1985" s="100"/>
      <c r="G1985" s="40"/>
      <c r="H1985" s="42"/>
      <c r="I1985" s="8"/>
      <c r="J1985" s="8"/>
      <c r="K1985" s="8"/>
      <c r="L1985" s="8"/>
      <c r="M1985" s="8"/>
      <c r="N1985" s="8"/>
      <c r="O1985" s="8"/>
      <c r="P1985" s="8"/>
      <c r="Q1985" s="39"/>
    </row>
    <row r="1986" spans="4:17" x14ac:dyDescent="0.2">
      <c r="D1986" s="48"/>
      <c r="E1986" s="47" t="s">
        <v>14</v>
      </c>
      <c r="F1986" s="51"/>
      <c r="G1986" s="37">
        <v>7000</v>
      </c>
      <c r="H1986" s="16">
        <v>639</v>
      </c>
      <c r="I1986" s="16">
        <v>871</v>
      </c>
      <c r="J1986" s="16">
        <v>216</v>
      </c>
      <c r="K1986" s="16">
        <v>148</v>
      </c>
      <c r="L1986" s="16">
        <v>244</v>
      </c>
      <c r="M1986" s="16">
        <v>1656</v>
      </c>
      <c r="N1986" s="16">
        <v>209</v>
      </c>
      <c r="O1986" s="16">
        <v>315</v>
      </c>
      <c r="P1986" s="16">
        <v>3168</v>
      </c>
      <c r="Q1986" s="57">
        <v>15</v>
      </c>
    </row>
    <row r="1987" spans="4:17" x14ac:dyDescent="0.2">
      <c r="D1987" s="101" t="s">
        <v>25</v>
      </c>
      <c r="E1987" s="26" t="s">
        <v>26</v>
      </c>
      <c r="F1987" s="25"/>
      <c r="G1987" s="28">
        <v>308</v>
      </c>
      <c r="H1987" s="30">
        <v>7</v>
      </c>
      <c r="I1987" s="3">
        <v>17</v>
      </c>
      <c r="J1987" s="3">
        <v>7</v>
      </c>
      <c r="K1987" s="3">
        <v>3</v>
      </c>
      <c r="L1987" s="3">
        <v>9</v>
      </c>
      <c r="M1987" s="3">
        <v>139</v>
      </c>
      <c r="N1987" s="3">
        <v>10</v>
      </c>
      <c r="O1987" s="3">
        <v>27</v>
      </c>
      <c r="P1987" s="3">
        <v>114</v>
      </c>
      <c r="Q1987" s="32">
        <v>1</v>
      </c>
    </row>
    <row r="1988" spans="4:17" x14ac:dyDescent="0.2">
      <c r="D1988" s="102"/>
      <c r="E1988" s="5" t="s">
        <v>27</v>
      </c>
      <c r="F1988" s="6"/>
      <c r="G1988" s="7">
        <v>504</v>
      </c>
      <c r="H1988" s="10">
        <v>23</v>
      </c>
      <c r="I1988" s="1">
        <v>31</v>
      </c>
      <c r="J1988" s="1">
        <v>4</v>
      </c>
      <c r="K1988" s="1">
        <v>2</v>
      </c>
      <c r="L1988" s="1">
        <v>10</v>
      </c>
      <c r="M1988" s="1">
        <v>233</v>
      </c>
      <c r="N1988" s="1">
        <v>7</v>
      </c>
      <c r="O1988" s="1">
        <v>24</v>
      </c>
      <c r="P1988" s="1">
        <v>206</v>
      </c>
      <c r="Q1988" s="17">
        <v>1</v>
      </c>
    </row>
    <row r="1989" spans="4:17" x14ac:dyDescent="0.2">
      <c r="D1989" s="102"/>
      <c r="E1989" s="5" t="s">
        <v>28</v>
      </c>
      <c r="F1989" s="6"/>
      <c r="G1989" s="7">
        <v>1554</v>
      </c>
      <c r="H1989" s="10">
        <v>187</v>
      </c>
      <c r="I1989" s="1">
        <v>317</v>
      </c>
      <c r="J1989" s="1">
        <v>46</v>
      </c>
      <c r="K1989" s="1">
        <v>29</v>
      </c>
      <c r="L1989" s="1">
        <v>59</v>
      </c>
      <c r="M1989" s="1">
        <v>148</v>
      </c>
      <c r="N1989" s="1">
        <v>38</v>
      </c>
      <c r="O1989" s="1">
        <v>44</v>
      </c>
      <c r="P1989" s="1">
        <v>785</v>
      </c>
      <c r="Q1989" s="17">
        <v>4</v>
      </c>
    </row>
    <row r="1990" spans="4:17" x14ac:dyDescent="0.2">
      <c r="D1990" s="102"/>
      <c r="E1990" s="5" t="s">
        <v>29</v>
      </c>
      <c r="F1990" s="6"/>
      <c r="G1990" s="7">
        <v>840</v>
      </c>
      <c r="H1990" s="10">
        <v>133</v>
      </c>
      <c r="I1990" s="1">
        <v>160</v>
      </c>
      <c r="J1990" s="1">
        <v>15</v>
      </c>
      <c r="K1990" s="1">
        <v>14</v>
      </c>
      <c r="L1990" s="1">
        <v>49</v>
      </c>
      <c r="M1990" s="1">
        <v>9</v>
      </c>
      <c r="N1990" s="1">
        <v>41</v>
      </c>
      <c r="O1990" s="1">
        <v>24</v>
      </c>
      <c r="P1990" s="1">
        <v>452</v>
      </c>
      <c r="Q1990" s="17">
        <v>2</v>
      </c>
    </row>
    <row r="1991" spans="4:17" x14ac:dyDescent="0.2">
      <c r="D1991" s="102"/>
      <c r="E1991" s="5" t="s">
        <v>30</v>
      </c>
      <c r="F1991" s="6"/>
      <c r="G1991" s="7">
        <v>280</v>
      </c>
      <c r="H1991" s="10">
        <v>14</v>
      </c>
      <c r="I1991" s="1">
        <v>22</v>
      </c>
      <c r="J1991" s="1">
        <v>9</v>
      </c>
      <c r="K1991" s="1">
        <v>3</v>
      </c>
      <c r="L1991" s="1">
        <v>14</v>
      </c>
      <c r="M1991" s="1">
        <v>129</v>
      </c>
      <c r="N1991" s="1">
        <v>13</v>
      </c>
      <c r="O1991" s="1">
        <v>17</v>
      </c>
      <c r="P1991" s="1">
        <v>91</v>
      </c>
      <c r="Q1991" s="17">
        <v>0</v>
      </c>
    </row>
    <row r="1992" spans="4:17" x14ac:dyDescent="0.2">
      <c r="D1992" s="102"/>
      <c r="E1992" s="5" t="s">
        <v>31</v>
      </c>
      <c r="F1992" s="6"/>
      <c r="G1992" s="7">
        <v>154</v>
      </c>
      <c r="H1992" s="10">
        <v>0</v>
      </c>
      <c r="I1992" s="1">
        <v>16</v>
      </c>
      <c r="J1992" s="1">
        <v>0</v>
      </c>
      <c r="K1992" s="1">
        <v>1</v>
      </c>
      <c r="L1992" s="1">
        <v>1</v>
      </c>
      <c r="M1992" s="1">
        <v>80</v>
      </c>
      <c r="N1992" s="1">
        <v>3</v>
      </c>
      <c r="O1992" s="1">
        <v>6</v>
      </c>
      <c r="P1992" s="1">
        <v>56</v>
      </c>
      <c r="Q1992" s="17">
        <v>0</v>
      </c>
    </row>
    <row r="1993" spans="4:17" x14ac:dyDescent="0.2">
      <c r="D1993" s="102"/>
      <c r="E1993" s="5" t="s">
        <v>32</v>
      </c>
      <c r="F1993" s="6"/>
      <c r="G1993" s="7">
        <v>826</v>
      </c>
      <c r="H1993" s="10">
        <v>40</v>
      </c>
      <c r="I1993" s="1">
        <v>18</v>
      </c>
      <c r="J1993" s="1">
        <v>13</v>
      </c>
      <c r="K1993" s="1">
        <v>3</v>
      </c>
      <c r="L1993" s="1">
        <v>19</v>
      </c>
      <c r="M1993" s="1">
        <v>337</v>
      </c>
      <c r="N1993" s="1">
        <v>25</v>
      </c>
      <c r="O1993" s="1">
        <v>75</v>
      </c>
      <c r="P1993" s="1">
        <v>338</v>
      </c>
      <c r="Q1993" s="17">
        <v>2</v>
      </c>
    </row>
    <row r="1994" spans="4:17" x14ac:dyDescent="0.2">
      <c r="D1994" s="102"/>
      <c r="E1994" s="5" t="s">
        <v>33</v>
      </c>
      <c r="F1994" s="6"/>
      <c r="G1994" s="7">
        <v>672</v>
      </c>
      <c r="H1994" s="10">
        <v>90</v>
      </c>
      <c r="I1994" s="1">
        <v>115</v>
      </c>
      <c r="J1994" s="1">
        <v>48</v>
      </c>
      <c r="K1994" s="1">
        <v>38</v>
      </c>
      <c r="L1994" s="1">
        <v>22</v>
      </c>
      <c r="M1994" s="1">
        <v>62</v>
      </c>
      <c r="N1994" s="1">
        <v>26</v>
      </c>
      <c r="O1994" s="1">
        <v>24</v>
      </c>
      <c r="P1994" s="1">
        <v>291</v>
      </c>
      <c r="Q1994" s="17">
        <v>3</v>
      </c>
    </row>
    <row r="1995" spans="4:17" x14ac:dyDescent="0.2">
      <c r="D1995" s="102"/>
      <c r="E1995" s="5" t="s">
        <v>34</v>
      </c>
      <c r="F1995" s="6"/>
      <c r="G1995" s="7">
        <v>462</v>
      </c>
      <c r="H1995" s="10">
        <v>50</v>
      </c>
      <c r="I1995" s="1">
        <v>56</v>
      </c>
      <c r="J1995" s="1">
        <v>31</v>
      </c>
      <c r="K1995" s="1">
        <v>44</v>
      </c>
      <c r="L1995" s="1">
        <v>13</v>
      </c>
      <c r="M1995" s="1">
        <v>24</v>
      </c>
      <c r="N1995" s="1">
        <v>18</v>
      </c>
      <c r="O1995" s="1">
        <v>16</v>
      </c>
      <c r="P1995" s="1">
        <v>230</v>
      </c>
      <c r="Q1995" s="17">
        <v>1</v>
      </c>
    </row>
    <row r="1996" spans="4:17" x14ac:dyDescent="0.2">
      <c r="D1996" s="102"/>
      <c r="E1996" s="5" t="s">
        <v>35</v>
      </c>
      <c r="F1996" s="6"/>
      <c r="G1996" s="7">
        <v>406</v>
      </c>
      <c r="H1996" s="10">
        <v>36</v>
      </c>
      <c r="I1996" s="1">
        <v>43</v>
      </c>
      <c r="J1996" s="1">
        <v>15</v>
      </c>
      <c r="K1996" s="1">
        <v>3</v>
      </c>
      <c r="L1996" s="1">
        <v>16</v>
      </c>
      <c r="M1996" s="1">
        <v>166</v>
      </c>
      <c r="N1996" s="1">
        <v>6</v>
      </c>
      <c r="O1996" s="1">
        <v>19</v>
      </c>
      <c r="P1996" s="1">
        <v>138</v>
      </c>
      <c r="Q1996" s="17">
        <v>0</v>
      </c>
    </row>
    <row r="1997" spans="4:17" x14ac:dyDescent="0.2">
      <c r="D1997" s="102"/>
      <c r="E1997" s="5" t="s">
        <v>36</v>
      </c>
      <c r="F1997" s="6"/>
      <c r="G1997" s="7">
        <v>210</v>
      </c>
      <c r="H1997" s="10">
        <v>7</v>
      </c>
      <c r="I1997" s="1">
        <v>18</v>
      </c>
      <c r="J1997" s="1">
        <v>4</v>
      </c>
      <c r="K1997" s="1">
        <v>5</v>
      </c>
      <c r="L1997" s="1">
        <v>10</v>
      </c>
      <c r="M1997" s="1">
        <v>93</v>
      </c>
      <c r="N1997" s="1">
        <v>3</v>
      </c>
      <c r="O1997" s="1">
        <v>7</v>
      </c>
      <c r="P1997" s="1">
        <v>88</v>
      </c>
      <c r="Q1997" s="17">
        <v>0</v>
      </c>
    </row>
    <row r="1998" spans="4:17" x14ac:dyDescent="0.2">
      <c r="D1998" s="102"/>
      <c r="E1998" s="5" t="s">
        <v>37</v>
      </c>
      <c r="F1998" s="6"/>
      <c r="G1998" s="7">
        <v>714</v>
      </c>
      <c r="H1998" s="10">
        <v>52</v>
      </c>
      <c r="I1998" s="1">
        <v>58</v>
      </c>
      <c r="J1998" s="1">
        <v>24</v>
      </c>
      <c r="K1998" s="1">
        <v>3</v>
      </c>
      <c r="L1998" s="1">
        <v>19</v>
      </c>
      <c r="M1998" s="1">
        <v>207</v>
      </c>
      <c r="N1998" s="1">
        <v>16</v>
      </c>
      <c r="O1998" s="1">
        <v>30</v>
      </c>
      <c r="P1998" s="1">
        <v>342</v>
      </c>
      <c r="Q1998" s="17">
        <v>0</v>
      </c>
    </row>
    <row r="1999" spans="4:17" x14ac:dyDescent="0.2">
      <c r="D1999" s="102"/>
      <c r="E1999" s="5" t="s">
        <v>38</v>
      </c>
      <c r="F1999" s="6"/>
      <c r="G1999" s="7">
        <v>70</v>
      </c>
      <c r="H1999" s="10">
        <v>0</v>
      </c>
      <c r="I1999" s="1">
        <v>0</v>
      </c>
      <c r="J1999" s="1">
        <v>0</v>
      </c>
      <c r="K1999" s="1">
        <v>0</v>
      </c>
      <c r="L1999" s="1">
        <v>3</v>
      </c>
      <c r="M1999" s="1">
        <v>29</v>
      </c>
      <c r="N1999" s="1">
        <v>3</v>
      </c>
      <c r="O1999" s="1">
        <v>2</v>
      </c>
      <c r="P1999" s="1">
        <v>37</v>
      </c>
      <c r="Q1999" s="17">
        <v>1</v>
      </c>
    </row>
    <row r="2000" spans="4:17" x14ac:dyDescent="0.2">
      <c r="D2000" s="101" t="s">
        <v>39</v>
      </c>
      <c r="E2000" s="26" t="s">
        <v>40</v>
      </c>
      <c r="F2000" s="25"/>
      <c r="G2000" s="28">
        <v>2044</v>
      </c>
      <c r="H2000" s="30">
        <v>215</v>
      </c>
      <c r="I2000" s="3">
        <v>258</v>
      </c>
      <c r="J2000" s="3">
        <v>52</v>
      </c>
      <c r="K2000" s="3">
        <v>52</v>
      </c>
      <c r="L2000" s="3">
        <v>98</v>
      </c>
      <c r="M2000" s="3">
        <v>305</v>
      </c>
      <c r="N2000" s="3">
        <v>83</v>
      </c>
      <c r="O2000" s="3">
        <v>80</v>
      </c>
      <c r="P2000" s="3">
        <v>1030</v>
      </c>
      <c r="Q2000" s="32">
        <v>2</v>
      </c>
    </row>
    <row r="2001" spans="2:17" x14ac:dyDescent="0.2">
      <c r="D2001" s="102"/>
      <c r="E2001" s="5" t="s">
        <v>41</v>
      </c>
      <c r="F2001" s="6"/>
      <c r="G2001" s="7">
        <v>2156</v>
      </c>
      <c r="H2001" s="10">
        <v>202</v>
      </c>
      <c r="I2001" s="1">
        <v>299</v>
      </c>
      <c r="J2001" s="1">
        <v>67</v>
      </c>
      <c r="K2001" s="1">
        <v>47</v>
      </c>
      <c r="L2001" s="1">
        <v>74</v>
      </c>
      <c r="M2001" s="1">
        <v>484</v>
      </c>
      <c r="N2001" s="1">
        <v>56</v>
      </c>
      <c r="O2001" s="1">
        <v>104</v>
      </c>
      <c r="P2001" s="1">
        <v>977</v>
      </c>
      <c r="Q2001" s="17">
        <v>3</v>
      </c>
    </row>
    <row r="2002" spans="2:17" x14ac:dyDescent="0.2">
      <c r="D2002" s="102"/>
      <c r="E2002" s="5" t="s">
        <v>42</v>
      </c>
      <c r="F2002" s="6"/>
      <c r="G2002" s="7">
        <v>1680</v>
      </c>
      <c r="H2002" s="10">
        <v>139</v>
      </c>
      <c r="I2002" s="1">
        <v>199</v>
      </c>
      <c r="J2002" s="1">
        <v>55</v>
      </c>
      <c r="K2002" s="1">
        <v>39</v>
      </c>
      <c r="L2002" s="1">
        <v>53</v>
      </c>
      <c r="M2002" s="1">
        <v>423</v>
      </c>
      <c r="N2002" s="1">
        <v>43</v>
      </c>
      <c r="O2002" s="1">
        <v>82</v>
      </c>
      <c r="P2002" s="1">
        <v>758</v>
      </c>
      <c r="Q2002" s="17">
        <v>7</v>
      </c>
    </row>
    <row r="2003" spans="2:17" x14ac:dyDescent="0.2">
      <c r="D2003" s="102"/>
      <c r="E2003" s="5" t="s">
        <v>43</v>
      </c>
      <c r="F2003" s="6"/>
      <c r="G2003" s="7">
        <v>518</v>
      </c>
      <c r="H2003" s="10">
        <v>35</v>
      </c>
      <c r="I2003" s="1">
        <v>46</v>
      </c>
      <c r="J2003" s="1">
        <v>18</v>
      </c>
      <c r="K2003" s="1">
        <v>5</v>
      </c>
      <c r="L2003" s="1">
        <v>10</v>
      </c>
      <c r="M2003" s="1">
        <v>222</v>
      </c>
      <c r="N2003" s="1">
        <v>11</v>
      </c>
      <c r="O2003" s="1">
        <v>23</v>
      </c>
      <c r="P2003" s="1">
        <v>181</v>
      </c>
      <c r="Q2003" s="17">
        <v>1</v>
      </c>
    </row>
    <row r="2004" spans="2:17" x14ac:dyDescent="0.2">
      <c r="D2004" s="103"/>
      <c r="E2004" s="50" t="s">
        <v>44</v>
      </c>
      <c r="F2004" s="53"/>
      <c r="G2004" s="49">
        <v>602</v>
      </c>
      <c r="H2004" s="62">
        <v>48</v>
      </c>
      <c r="I2004" s="22">
        <v>69</v>
      </c>
      <c r="J2004" s="22">
        <v>24</v>
      </c>
      <c r="K2004" s="22">
        <v>5</v>
      </c>
      <c r="L2004" s="22">
        <v>9</v>
      </c>
      <c r="M2004" s="22">
        <v>222</v>
      </c>
      <c r="N2004" s="22">
        <v>16</v>
      </c>
      <c r="O2004" s="22">
        <v>26</v>
      </c>
      <c r="P2004" s="22">
        <v>222</v>
      </c>
      <c r="Q2004" s="68">
        <v>2</v>
      </c>
    </row>
    <row r="2006" spans="2:17" x14ac:dyDescent="0.2">
      <c r="B2006" s="34" t="str">
        <f xml:space="preserve"> HYPERLINK("#'目次'!B84", "[78]")</f>
        <v>[78]</v>
      </c>
      <c r="C2006" s="27" t="s">
        <v>772</v>
      </c>
    </row>
    <row r="2009" spans="2:17" x14ac:dyDescent="0.2">
      <c r="C2009" s="27" t="s">
        <v>13</v>
      </c>
    </row>
    <row r="2010" spans="2:17" ht="24" x14ac:dyDescent="0.2">
      <c r="D2010" s="97"/>
      <c r="E2010" s="98"/>
      <c r="F2010" s="98"/>
      <c r="G2010" s="38" t="s">
        <v>14</v>
      </c>
      <c r="H2010" s="36" t="s">
        <v>773</v>
      </c>
      <c r="I2010" s="4" t="s">
        <v>774</v>
      </c>
      <c r="J2010" s="4" t="s">
        <v>775</v>
      </c>
      <c r="K2010" s="4" t="s">
        <v>776</v>
      </c>
      <c r="L2010" s="4" t="s">
        <v>777</v>
      </c>
      <c r="M2010" s="4" t="s">
        <v>22</v>
      </c>
      <c r="N2010" s="35" t="s">
        <v>24</v>
      </c>
    </row>
    <row r="2011" spans="2:17" x14ac:dyDescent="0.2">
      <c r="D2011" s="99"/>
      <c r="E2011" s="100"/>
      <c r="F2011" s="100"/>
      <c r="G2011" s="40"/>
      <c r="H2011" s="42"/>
      <c r="I2011" s="8"/>
      <c r="J2011" s="8"/>
      <c r="K2011" s="8"/>
      <c r="L2011" s="8"/>
      <c r="M2011" s="8"/>
      <c r="N2011" s="39"/>
    </row>
    <row r="2012" spans="2:17" x14ac:dyDescent="0.2">
      <c r="D2012" s="48"/>
      <c r="E2012" s="47" t="s">
        <v>14</v>
      </c>
      <c r="F2012" s="51"/>
      <c r="G2012" s="37">
        <v>7000</v>
      </c>
      <c r="H2012" s="16">
        <v>3585</v>
      </c>
      <c r="I2012" s="16">
        <v>2375</v>
      </c>
      <c r="J2012" s="16">
        <v>868</v>
      </c>
      <c r="K2012" s="16">
        <v>121</v>
      </c>
      <c r="L2012" s="16">
        <v>16</v>
      </c>
      <c r="M2012" s="16">
        <v>28</v>
      </c>
      <c r="N2012" s="57">
        <v>7</v>
      </c>
    </row>
    <row r="2013" spans="2:17" x14ac:dyDescent="0.2">
      <c r="D2013" s="101" t="s">
        <v>25</v>
      </c>
      <c r="E2013" s="26" t="s">
        <v>26</v>
      </c>
      <c r="F2013" s="25"/>
      <c r="G2013" s="28">
        <v>308</v>
      </c>
      <c r="H2013" s="30">
        <v>179</v>
      </c>
      <c r="I2013" s="3">
        <v>102</v>
      </c>
      <c r="J2013" s="3">
        <v>24</v>
      </c>
      <c r="K2013" s="3">
        <v>2</v>
      </c>
      <c r="L2013" s="3">
        <v>1</v>
      </c>
      <c r="M2013" s="3">
        <v>0</v>
      </c>
      <c r="N2013" s="32">
        <v>0</v>
      </c>
    </row>
    <row r="2014" spans="2:17" x14ac:dyDescent="0.2">
      <c r="D2014" s="102"/>
      <c r="E2014" s="5" t="s">
        <v>27</v>
      </c>
      <c r="F2014" s="6"/>
      <c r="G2014" s="7">
        <v>504</v>
      </c>
      <c r="H2014" s="10">
        <v>260</v>
      </c>
      <c r="I2014" s="1">
        <v>156</v>
      </c>
      <c r="J2014" s="1">
        <v>63</v>
      </c>
      <c r="K2014" s="1">
        <v>18</v>
      </c>
      <c r="L2014" s="1">
        <v>2</v>
      </c>
      <c r="M2014" s="1">
        <v>5</v>
      </c>
      <c r="N2014" s="17">
        <v>0</v>
      </c>
    </row>
    <row r="2015" spans="2:17" x14ac:dyDescent="0.2">
      <c r="D2015" s="102"/>
      <c r="E2015" s="5" t="s">
        <v>28</v>
      </c>
      <c r="F2015" s="6"/>
      <c r="G2015" s="7">
        <v>1554</v>
      </c>
      <c r="H2015" s="10">
        <v>754</v>
      </c>
      <c r="I2015" s="1">
        <v>552</v>
      </c>
      <c r="J2015" s="1">
        <v>207</v>
      </c>
      <c r="K2015" s="1">
        <v>29</v>
      </c>
      <c r="L2015" s="1">
        <v>7</v>
      </c>
      <c r="M2015" s="1">
        <v>3</v>
      </c>
      <c r="N2015" s="17">
        <v>2</v>
      </c>
    </row>
    <row r="2016" spans="2:17" x14ac:dyDescent="0.2">
      <c r="D2016" s="102"/>
      <c r="E2016" s="5" t="s">
        <v>29</v>
      </c>
      <c r="F2016" s="6"/>
      <c r="G2016" s="7">
        <v>840</v>
      </c>
      <c r="H2016" s="10">
        <v>422</v>
      </c>
      <c r="I2016" s="1">
        <v>266</v>
      </c>
      <c r="J2016" s="1">
        <v>142</v>
      </c>
      <c r="K2016" s="1">
        <v>3</v>
      </c>
      <c r="L2016" s="1">
        <v>2</v>
      </c>
      <c r="M2016" s="1">
        <v>4</v>
      </c>
      <c r="N2016" s="17">
        <v>1</v>
      </c>
    </row>
    <row r="2017" spans="2:14" x14ac:dyDescent="0.2">
      <c r="D2017" s="102"/>
      <c r="E2017" s="5" t="s">
        <v>30</v>
      </c>
      <c r="F2017" s="6"/>
      <c r="G2017" s="7">
        <v>280</v>
      </c>
      <c r="H2017" s="10">
        <v>144</v>
      </c>
      <c r="I2017" s="1">
        <v>84</v>
      </c>
      <c r="J2017" s="1">
        <v>39</v>
      </c>
      <c r="K2017" s="1">
        <v>12</v>
      </c>
      <c r="L2017" s="1">
        <v>0</v>
      </c>
      <c r="M2017" s="1">
        <v>0</v>
      </c>
      <c r="N2017" s="17">
        <v>1</v>
      </c>
    </row>
    <row r="2018" spans="2:14" x14ac:dyDescent="0.2">
      <c r="D2018" s="102"/>
      <c r="E2018" s="5" t="s">
        <v>31</v>
      </c>
      <c r="F2018" s="6"/>
      <c r="G2018" s="7">
        <v>154</v>
      </c>
      <c r="H2018" s="10">
        <v>81</v>
      </c>
      <c r="I2018" s="1">
        <v>53</v>
      </c>
      <c r="J2018" s="1">
        <v>15</v>
      </c>
      <c r="K2018" s="1">
        <v>4</v>
      </c>
      <c r="L2018" s="1">
        <v>0</v>
      </c>
      <c r="M2018" s="1">
        <v>1</v>
      </c>
      <c r="N2018" s="17">
        <v>0</v>
      </c>
    </row>
    <row r="2019" spans="2:14" x14ac:dyDescent="0.2">
      <c r="D2019" s="102"/>
      <c r="E2019" s="5" t="s">
        <v>32</v>
      </c>
      <c r="F2019" s="6"/>
      <c r="G2019" s="7">
        <v>826</v>
      </c>
      <c r="H2019" s="10">
        <v>424</v>
      </c>
      <c r="I2019" s="1">
        <v>296</v>
      </c>
      <c r="J2019" s="1">
        <v>83</v>
      </c>
      <c r="K2019" s="1">
        <v>17</v>
      </c>
      <c r="L2019" s="1">
        <v>2</v>
      </c>
      <c r="M2019" s="1">
        <v>4</v>
      </c>
      <c r="N2019" s="17">
        <v>0</v>
      </c>
    </row>
    <row r="2020" spans="2:14" x14ac:dyDescent="0.2">
      <c r="D2020" s="102"/>
      <c r="E2020" s="5" t="s">
        <v>33</v>
      </c>
      <c r="F2020" s="6"/>
      <c r="G2020" s="7">
        <v>672</v>
      </c>
      <c r="H2020" s="10">
        <v>336</v>
      </c>
      <c r="I2020" s="1">
        <v>236</v>
      </c>
      <c r="J2020" s="1">
        <v>91</v>
      </c>
      <c r="K2020" s="1">
        <v>7</v>
      </c>
      <c r="L2020" s="1">
        <v>0</v>
      </c>
      <c r="M2020" s="1">
        <v>2</v>
      </c>
      <c r="N2020" s="17">
        <v>0</v>
      </c>
    </row>
    <row r="2021" spans="2:14" x14ac:dyDescent="0.2">
      <c r="D2021" s="102"/>
      <c r="E2021" s="5" t="s">
        <v>34</v>
      </c>
      <c r="F2021" s="6"/>
      <c r="G2021" s="7">
        <v>462</v>
      </c>
      <c r="H2021" s="10">
        <v>238</v>
      </c>
      <c r="I2021" s="1">
        <v>160</v>
      </c>
      <c r="J2021" s="1">
        <v>58</v>
      </c>
      <c r="K2021" s="1">
        <v>4</v>
      </c>
      <c r="L2021" s="1">
        <v>1</v>
      </c>
      <c r="M2021" s="1">
        <v>1</v>
      </c>
      <c r="N2021" s="17">
        <v>0</v>
      </c>
    </row>
    <row r="2022" spans="2:14" x14ac:dyDescent="0.2">
      <c r="D2022" s="102"/>
      <c r="E2022" s="5" t="s">
        <v>35</v>
      </c>
      <c r="F2022" s="6"/>
      <c r="G2022" s="7">
        <v>406</v>
      </c>
      <c r="H2022" s="10">
        <v>216</v>
      </c>
      <c r="I2022" s="1">
        <v>134</v>
      </c>
      <c r="J2022" s="1">
        <v>44</v>
      </c>
      <c r="K2022" s="1">
        <v>9</v>
      </c>
      <c r="L2022" s="1">
        <v>0</v>
      </c>
      <c r="M2022" s="1">
        <v>2</v>
      </c>
      <c r="N2022" s="17">
        <v>1</v>
      </c>
    </row>
    <row r="2023" spans="2:14" x14ac:dyDescent="0.2">
      <c r="D2023" s="102"/>
      <c r="E2023" s="5" t="s">
        <v>36</v>
      </c>
      <c r="F2023" s="6"/>
      <c r="G2023" s="7">
        <v>210</v>
      </c>
      <c r="H2023" s="10">
        <v>121</v>
      </c>
      <c r="I2023" s="1">
        <v>71</v>
      </c>
      <c r="J2023" s="1">
        <v>14</v>
      </c>
      <c r="K2023" s="1">
        <v>4</v>
      </c>
      <c r="L2023" s="1">
        <v>0</v>
      </c>
      <c r="M2023" s="1">
        <v>0</v>
      </c>
      <c r="N2023" s="17">
        <v>0</v>
      </c>
    </row>
    <row r="2024" spans="2:14" x14ac:dyDescent="0.2">
      <c r="D2024" s="102"/>
      <c r="E2024" s="5" t="s">
        <v>37</v>
      </c>
      <c r="F2024" s="6"/>
      <c r="G2024" s="7">
        <v>714</v>
      </c>
      <c r="H2024" s="10">
        <v>359</v>
      </c>
      <c r="I2024" s="1">
        <v>254</v>
      </c>
      <c r="J2024" s="1">
        <v>82</v>
      </c>
      <c r="K2024" s="1">
        <v>12</v>
      </c>
      <c r="L2024" s="1">
        <v>1</v>
      </c>
      <c r="M2024" s="1">
        <v>5</v>
      </c>
      <c r="N2024" s="17">
        <v>1</v>
      </c>
    </row>
    <row r="2025" spans="2:14" x14ac:dyDescent="0.2">
      <c r="D2025" s="102"/>
      <c r="E2025" s="5" t="s">
        <v>38</v>
      </c>
      <c r="F2025" s="6"/>
      <c r="G2025" s="7">
        <v>70</v>
      </c>
      <c r="H2025" s="10">
        <v>51</v>
      </c>
      <c r="I2025" s="1">
        <v>11</v>
      </c>
      <c r="J2025" s="1">
        <v>6</v>
      </c>
      <c r="K2025" s="1">
        <v>0</v>
      </c>
      <c r="L2025" s="1">
        <v>0</v>
      </c>
      <c r="M2025" s="1">
        <v>1</v>
      </c>
      <c r="N2025" s="17">
        <v>1</v>
      </c>
    </row>
    <row r="2026" spans="2:14" x14ac:dyDescent="0.2">
      <c r="D2026" s="101" t="s">
        <v>39</v>
      </c>
      <c r="E2026" s="26" t="s">
        <v>40</v>
      </c>
      <c r="F2026" s="25"/>
      <c r="G2026" s="28">
        <v>2044</v>
      </c>
      <c r="H2026" s="30">
        <v>1039</v>
      </c>
      <c r="I2026" s="3">
        <v>679</v>
      </c>
      <c r="J2026" s="3">
        <v>294</v>
      </c>
      <c r="K2026" s="3">
        <v>21</v>
      </c>
      <c r="L2026" s="3">
        <v>2</v>
      </c>
      <c r="M2026" s="3">
        <v>8</v>
      </c>
      <c r="N2026" s="32">
        <v>1</v>
      </c>
    </row>
    <row r="2027" spans="2:14" x14ac:dyDescent="0.2">
      <c r="D2027" s="102"/>
      <c r="E2027" s="5" t="s">
        <v>41</v>
      </c>
      <c r="F2027" s="6"/>
      <c r="G2027" s="7">
        <v>2156</v>
      </c>
      <c r="H2027" s="10">
        <v>1102</v>
      </c>
      <c r="I2027" s="1">
        <v>736</v>
      </c>
      <c r="J2027" s="1">
        <v>269</v>
      </c>
      <c r="K2027" s="1">
        <v>32</v>
      </c>
      <c r="L2027" s="1">
        <v>7</v>
      </c>
      <c r="M2027" s="1">
        <v>8</v>
      </c>
      <c r="N2027" s="17">
        <v>2</v>
      </c>
    </row>
    <row r="2028" spans="2:14" x14ac:dyDescent="0.2">
      <c r="D2028" s="102"/>
      <c r="E2028" s="5" t="s">
        <v>42</v>
      </c>
      <c r="F2028" s="6"/>
      <c r="G2028" s="7">
        <v>1680</v>
      </c>
      <c r="H2028" s="10">
        <v>883</v>
      </c>
      <c r="I2028" s="1">
        <v>558</v>
      </c>
      <c r="J2028" s="1">
        <v>191</v>
      </c>
      <c r="K2028" s="1">
        <v>33</v>
      </c>
      <c r="L2028" s="1">
        <v>3</v>
      </c>
      <c r="M2028" s="1">
        <v>8</v>
      </c>
      <c r="N2028" s="17">
        <v>4</v>
      </c>
    </row>
    <row r="2029" spans="2:14" x14ac:dyDescent="0.2">
      <c r="D2029" s="102"/>
      <c r="E2029" s="5" t="s">
        <v>43</v>
      </c>
      <c r="F2029" s="6"/>
      <c r="G2029" s="7">
        <v>518</v>
      </c>
      <c r="H2029" s="10">
        <v>268</v>
      </c>
      <c r="I2029" s="1">
        <v>181</v>
      </c>
      <c r="J2029" s="1">
        <v>48</v>
      </c>
      <c r="K2029" s="1">
        <v>19</v>
      </c>
      <c r="L2029" s="1">
        <v>1</v>
      </c>
      <c r="M2029" s="1">
        <v>1</v>
      </c>
      <c r="N2029" s="17">
        <v>0</v>
      </c>
    </row>
    <row r="2030" spans="2:14" x14ac:dyDescent="0.2">
      <c r="D2030" s="103"/>
      <c r="E2030" s="50" t="s">
        <v>44</v>
      </c>
      <c r="F2030" s="53"/>
      <c r="G2030" s="49">
        <v>602</v>
      </c>
      <c r="H2030" s="62">
        <v>293</v>
      </c>
      <c r="I2030" s="22">
        <v>221</v>
      </c>
      <c r="J2030" s="22">
        <v>66</v>
      </c>
      <c r="K2030" s="22">
        <v>16</v>
      </c>
      <c r="L2030" s="22">
        <v>3</v>
      </c>
      <c r="M2030" s="22">
        <v>3</v>
      </c>
      <c r="N2030" s="68">
        <v>0</v>
      </c>
    </row>
    <row r="2032" spans="2:14" x14ac:dyDescent="0.2">
      <c r="B2032" s="34" t="str">
        <f xml:space="preserve"> HYPERLINK("#'目次'!B85", "[79]")</f>
        <v>[79]</v>
      </c>
      <c r="C2032" s="27" t="s">
        <v>780</v>
      </c>
    </row>
    <row r="2035" spans="3:14" x14ac:dyDescent="0.2">
      <c r="C2035" s="27" t="s">
        <v>13</v>
      </c>
    </row>
    <row r="2036" spans="3:14" ht="36" x14ac:dyDescent="0.2">
      <c r="D2036" s="97"/>
      <c r="E2036" s="98"/>
      <c r="F2036" s="98"/>
      <c r="G2036" s="38" t="s">
        <v>14</v>
      </c>
      <c r="H2036" s="36" t="s">
        <v>781</v>
      </c>
      <c r="I2036" s="4" t="s">
        <v>782</v>
      </c>
      <c r="J2036" s="4" t="s">
        <v>783</v>
      </c>
      <c r="K2036" s="4" t="s">
        <v>784</v>
      </c>
      <c r="L2036" s="4" t="s">
        <v>785</v>
      </c>
      <c r="M2036" s="4" t="s">
        <v>22</v>
      </c>
      <c r="N2036" s="35" t="s">
        <v>24</v>
      </c>
    </row>
    <row r="2037" spans="3:14" x14ac:dyDescent="0.2">
      <c r="D2037" s="99"/>
      <c r="E2037" s="100"/>
      <c r="F2037" s="100"/>
      <c r="G2037" s="40"/>
      <c r="H2037" s="42"/>
      <c r="I2037" s="8"/>
      <c r="J2037" s="8"/>
      <c r="K2037" s="8"/>
      <c r="L2037" s="8"/>
      <c r="M2037" s="8"/>
      <c r="N2037" s="39"/>
    </row>
    <row r="2038" spans="3:14" x14ac:dyDescent="0.2">
      <c r="D2038" s="48"/>
      <c r="E2038" s="47" t="s">
        <v>14</v>
      </c>
      <c r="F2038" s="51"/>
      <c r="G2038" s="37">
        <v>7000</v>
      </c>
      <c r="H2038" s="16">
        <v>5301</v>
      </c>
      <c r="I2038" s="16">
        <v>406</v>
      </c>
      <c r="J2038" s="16">
        <v>1152</v>
      </c>
      <c r="K2038" s="16">
        <v>57</v>
      </c>
      <c r="L2038" s="16">
        <v>53</v>
      </c>
      <c r="M2038" s="16">
        <v>23</v>
      </c>
      <c r="N2038" s="57">
        <v>8</v>
      </c>
    </row>
    <row r="2039" spans="3:14" x14ac:dyDescent="0.2">
      <c r="D2039" s="101" t="s">
        <v>25</v>
      </c>
      <c r="E2039" s="26" t="s">
        <v>26</v>
      </c>
      <c r="F2039" s="25"/>
      <c r="G2039" s="28">
        <v>308</v>
      </c>
      <c r="H2039" s="30">
        <v>230</v>
      </c>
      <c r="I2039" s="3">
        <v>10</v>
      </c>
      <c r="J2039" s="3">
        <v>57</v>
      </c>
      <c r="K2039" s="3">
        <v>8</v>
      </c>
      <c r="L2039" s="3">
        <v>2</v>
      </c>
      <c r="M2039" s="3">
        <v>1</v>
      </c>
      <c r="N2039" s="32">
        <v>0</v>
      </c>
    </row>
    <row r="2040" spans="3:14" x14ac:dyDescent="0.2">
      <c r="D2040" s="102"/>
      <c r="E2040" s="5" t="s">
        <v>27</v>
      </c>
      <c r="F2040" s="6"/>
      <c r="G2040" s="7">
        <v>504</v>
      </c>
      <c r="H2040" s="10">
        <v>418</v>
      </c>
      <c r="I2040" s="1">
        <v>10</v>
      </c>
      <c r="J2040" s="1">
        <v>67</v>
      </c>
      <c r="K2040" s="1">
        <v>3</v>
      </c>
      <c r="L2040" s="1">
        <v>4</v>
      </c>
      <c r="M2040" s="1">
        <v>2</v>
      </c>
      <c r="N2040" s="17">
        <v>0</v>
      </c>
    </row>
    <row r="2041" spans="3:14" x14ac:dyDescent="0.2">
      <c r="D2041" s="102"/>
      <c r="E2041" s="5" t="s">
        <v>28</v>
      </c>
      <c r="F2041" s="6"/>
      <c r="G2041" s="7">
        <v>1554</v>
      </c>
      <c r="H2041" s="10">
        <v>1214</v>
      </c>
      <c r="I2041" s="1">
        <v>82</v>
      </c>
      <c r="J2041" s="1">
        <v>227</v>
      </c>
      <c r="K2041" s="1">
        <v>12</v>
      </c>
      <c r="L2041" s="1">
        <v>13</v>
      </c>
      <c r="M2041" s="1">
        <v>4</v>
      </c>
      <c r="N2041" s="17">
        <v>2</v>
      </c>
    </row>
    <row r="2042" spans="3:14" x14ac:dyDescent="0.2">
      <c r="D2042" s="102"/>
      <c r="E2042" s="5" t="s">
        <v>29</v>
      </c>
      <c r="F2042" s="6"/>
      <c r="G2042" s="7">
        <v>840</v>
      </c>
      <c r="H2042" s="10">
        <v>502</v>
      </c>
      <c r="I2042" s="1">
        <v>132</v>
      </c>
      <c r="J2042" s="1">
        <v>180</v>
      </c>
      <c r="K2042" s="1">
        <v>9</v>
      </c>
      <c r="L2042" s="1">
        <v>12</v>
      </c>
      <c r="M2042" s="1">
        <v>3</v>
      </c>
      <c r="N2042" s="17">
        <v>2</v>
      </c>
    </row>
    <row r="2043" spans="3:14" x14ac:dyDescent="0.2">
      <c r="D2043" s="102"/>
      <c r="E2043" s="5" t="s">
        <v>30</v>
      </c>
      <c r="F2043" s="6"/>
      <c r="G2043" s="7">
        <v>280</v>
      </c>
      <c r="H2043" s="10">
        <v>236</v>
      </c>
      <c r="I2043" s="1">
        <v>4</v>
      </c>
      <c r="J2043" s="1">
        <v>35</v>
      </c>
      <c r="K2043" s="1">
        <v>0</v>
      </c>
      <c r="L2043" s="1">
        <v>2</v>
      </c>
      <c r="M2043" s="1">
        <v>2</v>
      </c>
      <c r="N2043" s="17">
        <v>1</v>
      </c>
    </row>
    <row r="2044" spans="3:14" x14ac:dyDescent="0.2">
      <c r="D2044" s="102"/>
      <c r="E2044" s="5" t="s">
        <v>31</v>
      </c>
      <c r="F2044" s="6"/>
      <c r="G2044" s="7">
        <v>154</v>
      </c>
      <c r="H2044" s="10">
        <v>137</v>
      </c>
      <c r="I2044" s="1">
        <v>0</v>
      </c>
      <c r="J2044" s="1">
        <v>16</v>
      </c>
      <c r="K2044" s="1">
        <v>0</v>
      </c>
      <c r="L2044" s="1">
        <v>1</v>
      </c>
      <c r="M2044" s="1">
        <v>0</v>
      </c>
      <c r="N2044" s="17">
        <v>0</v>
      </c>
    </row>
    <row r="2045" spans="3:14" x14ac:dyDescent="0.2">
      <c r="D2045" s="102"/>
      <c r="E2045" s="5" t="s">
        <v>32</v>
      </c>
      <c r="F2045" s="6"/>
      <c r="G2045" s="7">
        <v>826</v>
      </c>
      <c r="H2045" s="10">
        <v>668</v>
      </c>
      <c r="I2045" s="1">
        <v>27</v>
      </c>
      <c r="J2045" s="1">
        <v>121</v>
      </c>
      <c r="K2045" s="1">
        <v>3</v>
      </c>
      <c r="L2045" s="1">
        <v>2</v>
      </c>
      <c r="M2045" s="1">
        <v>5</v>
      </c>
      <c r="N2045" s="17">
        <v>0</v>
      </c>
    </row>
    <row r="2046" spans="3:14" x14ac:dyDescent="0.2">
      <c r="D2046" s="102"/>
      <c r="E2046" s="5" t="s">
        <v>33</v>
      </c>
      <c r="F2046" s="6"/>
      <c r="G2046" s="7">
        <v>672</v>
      </c>
      <c r="H2046" s="10">
        <v>539</v>
      </c>
      <c r="I2046" s="1">
        <v>36</v>
      </c>
      <c r="J2046" s="1">
        <v>89</v>
      </c>
      <c r="K2046" s="1">
        <v>4</v>
      </c>
      <c r="L2046" s="1">
        <v>3</v>
      </c>
      <c r="M2046" s="1">
        <v>1</v>
      </c>
      <c r="N2046" s="17">
        <v>0</v>
      </c>
    </row>
    <row r="2047" spans="3:14" x14ac:dyDescent="0.2">
      <c r="D2047" s="102"/>
      <c r="E2047" s="5" t="s">
        <v>34</v>
      </c>
      <c r="F2047" s="6"/>
      <c r="G2047" s="7">
        <v>462</v>
      </c>
      <c r="H2047" s="10">
        <v>296</v>
      </c>
      <c r="I2047" s="1">
        <v>66</v>
      </c>
      <c r="J2047" s="1">
        <v>93</v>
      </c>
      <c r="K2047" s="1">
        <v>4</v>
      </c>
      <c r="L2047" s="1">
        <v>3</v>
      </c>
      <c r="M2047" s="1">
        <v>0</v>
      </c>
      <c r="N2047" s="17">
        <v>0</v>
      </c>
    </row>
    <row r="2048" spans="3:14" x14ac:dyDescent="0.2">
      <c r="D2048" s="102"/>
      <c r="E2048" s="5" t="s">
        <v>35</v>
      </c>
      <c r="F2048" s="6"/>
      <c r="G2048" s="7">
        <v>406</v>
      </c>
      <c r="H2048" s="10">
        <v>326</v>
      </c>
      <c r="I2048" s="1">
        <v>11</v>
      </c>
      <c r="J2048" s="1">
        <v>61</v>
      </c>
      <c r="K2048" s="1">
        <v>4</v>
      </c>
      <c r="L2048" s="1">
        <v>3</v>
      </c>
      <c r="M2048" s="1">
        <v>0</v>
      </c>
      <c r="N2048" s="17">
        <v>1</v>
      </c>
    </row>
    <row r="2049" spans="2:19" x14ac:dyDescent="0.2">
      <c r="D2049" s="102"/>
      <c r="E2049" s="5" t="s">
        <v>36</v>
      </c>
      <c r="F2049" s="6"/>
      <c r="G2049" s="7">
        <v>210</v>
      </c>
      <c r="H2049" s="10">
        <v>163</v>
      </c>
      <c r="I2049" s="1">
        <v>7</v>
      </c>
      <c r="J2049" s="1">
        <v>35</v>
      </c>
      <c r="K2049" s="1">
        <v>2</v>
      </c>
      <c r="L2049" s="1">
        <v>1</v>
      </c>
      <c r="M2049" s="1">
        <v>2</v>
      </c>
      <c r="N2049" s="17">
        <v>0</v>
      </c>
    </row>
    <row r="2050" spans="2:19" x14ac:dyDescent="0.2">
      <c r="D2050" s="102"/>
      <c r="E2050" s="5" t="s">
        <v>37</v>
      </c>
      <c r="F2050" s="6"/>
      <c r="G2050" s="7">
        <v>714</v>
      </c>
      <c r="H2050" s="10">
        <v>538</v>
      </c>
      <c r="I2050" s="1">
        <v>21</v>
      </c>
      <c r="J2050" s="1">
        <v>140</v>
      </c>
      <c r="K2050" s="1">
        <v>8</v>
      </c>
      <c r="L2050" s="1">
        <v>4</v>
      </c>
      <c r="M2050" s="1">
        <v>2</v>
      </c>
      <c r="N2050" s="17">
        <v>1</v>
      </c>
    </row>
    <row r="2051" spans="2:19" x14ac:dyDescent="0.2">
      <c r="D2051" s="102"/>
      <c r="E2051" s="5" t="s">
        <v>38</v>
      </c>
      <c r="F2051" s="6"/>
      <c r="G2051" s="7">
        <v>70</v>
      </c>
      <c r="H2051" s="10">
        <v>34</v>
      </c>
      <c r="I2051" s="1">
        <v>0</v>
      </c>
      <c r="J2051" s="1">
        <v>31</v>
      </c>
      <c r="K2051" s="1">
        <v>0</v>
      </c>
      <c r="L2051" s="1">
        <v>3</v>
      </c>
      <c r="M2051" s="1">
        <v>1</v>
      </c>
      <c r="N2051" s="17">
        <v>1</v>
      </c>
    </row>
    <row r="2052" spans="2:19" x14ac:dyDescent="0.2">
      <c r="D2052" s="101" t="s">
        <v>39</v>
      </c>
      <c r="E2052" s="26" t="s">
        <v>40</v>
      </c>
      <c r="F2052" s="25"/>
      <c r="G2052" s="28">
        <v>2044</v>
      </c>
      <c r="H2052" s="30">
        <v>1384</v>
      </c>
      <c r="I2052" s="3">
        <v>223</v>
      </c>
      <c r="J2052" s="3">
        <v>392</v>
      </c>
      <c r="K2052" s="3">
        <v>18</v>
      </c>
      <c r="L2052" s="3">
        <v>17</v>
      </c>
      <c r="M2052" s="3">
        <v>8</v>
      </c>
      <c r="N2052" s="32">
        <v>2</v>
      </c>
    </row>
    <row r="2053" spans="2:19" x14ac:dyDescent="0.2">
      <c r="D2053" s="102"/>
      <c r="E2053" s="5" t="s">
        <v>41</v>
      </c>
      <c r="F2053" s="6"/>
      <c r="G2053" s="7">
        <v>2156</v>
      </c>
      <c r="H2053" s="10">
        <v>1604</v>
      </c>
      <c r="I2053" s="1">
        <v>126</v>
      </c>
      <c r="J2053" s="1">
        <v>384</v>
      </c>
      <c r="K2053" s="1">
        <v>21</v>
      </c>
      <c r="L2053" s="1">
        <v>17</v>
      </c>
      <c r="M2053" s="1">
        <v>4</v>
      </c>
      <c r="N2053" s="17">
        <v>0</v>
      </c>
    </row>
    <row r="2054" spans="2:19" x14ac:dyDescent="0.2">
      <c r="D2054" s="102"/>
      <c r="E2054" s="5" t="s">
        <v>42</v>
      </c>
      <c r="F2054" s="6"/>
      <c r="G2054" s="7">
        <v>1680</v>
      </c>
      <c r="H2054" s="10">
        <v>1354</v>
      </c>
      <c r="I2054" s="1">
        <v>46</v>
      </c>
      <c r="J2054" s="1">
        <v>247</v>
      </c>
      <c r="K2054" s="1">
        <v>11</v>
      </c>
      <c r="L2054" s="1">
        <v>14</v>
      </c>
      <c r="M2054" s="1">
        <v>5</v>
      </c>
      <c r="N2054" s="17">
        <v>3</v>
      </c>
    </row>
    <row r="2055" spans="2:19" x14ac:dyDescent="0.2">
      <c r="D2055" s="102"/>
      <c r="E2055" s="5" t="s">
        <v>43</v>
      </c>
      <c r="F2055" s="6"/>
      <c r="G2055" s="7">
        <v>518</v>
      </c>
      <c r="H2055" s="10">
        <v>446</v>
      </c>
      <c r="I2055" s="1">
        <v>6</v>
      </c>
      <c r="J2055" s="1">
        <v>61</v>
      </c>
      <c r="K2055" s="1">
        <v>1</v>
      </c>
      <c r="L2055" s="1">
        <v>1</v>
      </c>
      <c r="M2055" s="1">
        <v>2</v>
      </c>
      <c r="N2055" s="17">
        <v>1</v>
      </c>
    </row>
    <row r="2056" spans="2:19" x14ac:dyDescent="0.2">
      <c r="D2056" s="103"/>
      <c r="E2056" s="50" t="s">
        <v>44</v>
      </c>
      <c r="F2056" s="53"/>
      <c r="G2056" s="49">
        <v>602</v>
      </c>
      <c r="H2056" s="62">
        <v>513</v>
      </c>
      <c r="I2056" s="22">
        <v>5</v>
      </c>
      <c r="J2056" s="22">
        <v>68</v>
      </c>
      <c r="K2056" s="22">
        <v>6</v>
      </c>
      <c r="L2056" s="22">
        <v>4</v>
      </c>
      <c r="M2056" s="22">
        <v>4</v>
      </c>
      <c r="N2056" s="68">
        <v>2</v>
      </c>
    </row>
    <row r="2058" spans="2:19" x14ac:dyDescent="0.2">
      <c r="B2058" s="34" t="str">
        <f xml:space="preserve"> HYPERLINK("#'目次'!B86", "[80]")</f>
        <v>[80]</v>
      </c>
      <c r="C2058" s="27" t="s">
        <v>788</v>
      </c>
    </row>
    <row r="2061" spans="2:19" x14ac:dyDescent="0.2">
      <c r="C2061" s="27" t="s">
        <v>13</v>
      </c>
    </row>
    <row r="2062" spans="2:19" ht="24" x14ac:dyDescent="0.2">
      <c r="D2062" s="97"/>
      <c r="E2062" s="98"/>
      <c r="F2062" s="98"/>
      <c r="G2062" s="38" t="s">
        <v>14</v>
      </c>
      <c r="H2062" s="36" t="s">
        <v>789</v>
      </c>
      <c r="I2062" s="4" t="s">
        <v>790</v>
      </c>
      <c r="J2062" s="4" t="s">
        <v>791</v>
      </c>
      <c r="K2062" s="4" t="s">
        <v>792</v>
      </c>
      <c r="L2062" s="4" t="s">
        <v>793</v>
      </c>
      <c r="M2062" s="4" t="s">
        <v>794</v>
      </c>
      <c r="N2062" s="4" t="s">
        <v>795</v>
      </c>
      <c r="O2062" s="4" t="s">
        <v>796</v>
      </c>
      <c r="P2062" s="4" t="s">
        <v>797</v>
      </c>
      <c r="Q2062" s="4" t="s">
        <v>24</v>
      </c>
      <c r="R2062" s="4" t="s">
        <v>61</v>
      </c>
      <c r="S2062" s="35" t="s">
        <v>62</v>
      </c>
    </row>
    <row r="2063" spans="2:19" x14ac:dyDescent="0.2">
      <c r="D2063" s="99"/>
      <c r="E2063" s="100"/>
      <c r="F2063" s="100"/>
      <c r="G2063" s="40"/>
      <c r="H2063" s="77" t="s">
        <v>798</v>
      </c>
      <c r="I2063" s="43" t="s">
        <v>799</v>
      </c>
      <c r="J2063" s="43" t="s">
        <v>800</v>
      </c>
      <c r="K2063" s="43" t="s">
        <v>801</v>
      </c>
      <c r="L2063" s="43" t="s">
        <v>63</v>
      </c>
      <c r="M2063" s="43" t="s">
        <v>802</v>
      </c>
      <c r="N2063" s="43" t="s">
        <v>803</v>
      </c>
      <c r="O2063" s="43" t="s">
        <v>804</v>
      </c>
      <c r="P2063" s="43" t="s">
        <v>805</v>
      </c>
      <c r="Q2063" s="8"/>
      <c r="R2063" s="8"/>
      <c r="S2063" s="39"/>
    </row>
    <row r="2064" spans="2:19" x14ac:dyDescent="0.2">
      <c r="D2064" s="48"/>
      <c r="E2064" s="47" t="s">
        <v>14</v>
      </c>
      <c r="F2064" s="51"/>
      <c r="G2064" s="37">
        <v>7000</v>
      </c>
      <c r="H2064" s="16">
        <v>779</v>
      </c>
      <c r="I2064" s="16">
        <v>2019</v>
      </c>
      <c r="J2064" s="16">
        <v>1566</v>
      </c>
      <c r="K2064" s="16">
        <v>1615</v>
      </c>
      <c r="L2064" s="16">
        <v>702</v>
      </c>
      <c r="M2064" s="16">
        <v>210</v>
      </c>
      <c r="N2064" s="16">
        <v>59</v>
      </c>
      <c r="O2064" s="16">
        <v>20</v>
      </c>
      <c r="P2064" s="16">
        <v>8</v>
      </c>
      <c r="Q2064" s="16">
        <v>22</v>
      </c>
      <c r="R2064" s="20">
        <v>3.065348237317</v>
      </c>
      <c r="S2064" s="58">
        <v>1.3727792824809999</v>
      </c>
    </row>
    <row r="2065" spans="4:19" x14ac:dyDescent="0.2">
      <c r="D2065" s="101" t="s">
        <v>25</v>
      </c>
      <c r="E2065" s="26" t="s">
        <v>26</v>
      </c>
      <c r="F2065" s="25"/>
      <c r="G2065" s="28">
        <v>308</v>
      </c>
      <c r="H2065" s="30">
        <v>63</v>
      </c>
      <c r="I2065" s="3">
        <v>92</v>
      </c>
      <c r="J2065" s="3">
        <v>64</v>
      </c>
      <c r="K2065" s="3">
        <v>59</v>
      </c>
      <c r="L2065" s="3">
        <v>19</v>
      </c>
      <c r="M2065" s="3">
        <v>10</v>
      </c>
      <c r="N2065" s="3">
        <v>1</v>
      </c>
      <c r="O2065" s="3">
        <v>0</v>
      </c>
      <c r="P2065" s="3">
        <v>0</v>
      </c>
      <c r="Q2065" s="3">
        <v>0</v>
      </c>
      <c r="R2065" s="19">
        <v>2.7175324675320001</v>
      </c>
      <c r="S2065" s="56">
        <v>1.348911688159</v>
      </c>
    </row>
    <row r="2066" spans="4:19" x14ac:dyDescent="0.2">
      <c r="D2066" s="102"/>
      <c r="E2066" s="5" t="s">
        <v>27</v>
      </c>
      <c r="F2066" s="6"/>
      <c r="G2066" s="7">
        <v>504</v>
      </c>
      <c r="H2066" s="10">
        <v>58</v>
      </c>
      <c r="I2066" s="1">
        <v>155</v>
      </c>
      <c r="J2066" s="1">
        <v>108</v>
      </c>
      <c r="K2066" s="1">
        <v>108</v>
      </c>
      <c r="L2066" s="1">
        <v>58</v>
      </c>
      <c r="M2066" s="1">
        <v>14</v>
      </c>
      <c r="N2066" s="1">
        <v>1</v>
      </c>
      <c r="O2066" s="1">
        <v>2</v>
      </c>
      <c r="P2066" s="1">
        <v>0</v>
      </c>
      <c r="Q2066" s="1">
        <v>0</v>
      </c>
      <c r="R2066" s="12">
        <v>3.0178571428569998</v>
      </c>
      <c r="S2066" s="31">
        <v>1.3502199157400001</v>
      </c>
    </row>
    <row r="2067" spans="4:19" x14ac:dyDescent="0.2">
      <c r="D2067" s="102"/>
      <c r="E2067" s="5" t="s">
        <v>28</v>
      </c>
      <c r="F2067" s="6"/>
      <c r="G2067" s="7">
        <v>1554</v>
      </c>
      <c r="H2067" s="10">
        <v>135</v>
      </c>
      <c r="I2067" s="1">
        <v>442</v>
      </c>
      <c r="J2067" s="1">
        <v>364</v>
      </c>
      <c r="K2067" s="1">
        <v>394</v>
      </c>
      <c r="L2067" s="1">
        <v>160</v>
      </c>
      <c r="M2067" s="1">
        <v>37</v>
      </c>
      <c r="N2067" s="1">
        <v>12</v>
      </c>
      <c r="O2067" s="1">
        <v>4</v>
      </c>
      <c r="P2067" s="1">
        <v>1</v>
      </c>
      <c r="Q2067" s="1">
        <v>5</v>
      </c>
      <c r="R2067" s="12">
        <v>3.120723047127</v>
      </c>
      <c r="S2067" s="31">
        <v>1.309059851729</v>
      </c>
    </row>
    <row r="2068" spans="4:19" x14ac:dyDescent="0.2">
      <c r="D2068" s="102"/>
      <c r="E2068" s="5" t="s">
        <v>29</v>
      </c>
      <c r="F2068" s="6"/>
      <c r="G2068" s="7">
        <v>840</v>
      </c>
      <c r="H2068" s="10">
        <v>99</v>
      </c>
      <c r="I2068" s="1">
        <v>189</v>
      </c>
      <c r="J2068" s="1">
        <v>207</v>
      </c>
      <c r="K2068" s="1">
        <v>225</v>
      </c>
      <c r="L2068" s="1">
        <v>82</v>
      </c>
      <c r="M2068" s="1">
        <v>28</v>
      </c>
      <c r="N2068" s="1">
        <v>7</v>
      </c>
      <c r="O2068" s="1">
        <v>1</v>
      </c>
      <c r="P2068" s="1">
        <v>0</v>
      </c>
      <c r="Q2068" s="1">
        <v>2</v>
      </c>
      <c r="R2068" s="12">
        <v>3.1420047732700001</v>
      </c>
      <c r="S2068" s="31">
        <v>1.342397239429</v>
      </c>
    </row>
    <row r="2069" spans="4:19" x14ac:dyDescent="0.2">
      <c r="D2069" s="102"/>
      <c r="E2069" s="5" t="s">
        <v>30</v>
      </c>
      <c r="F2069" s="6"/>
      <c r="G2069" s="7">
        <v>280</v>
      </c>
      <c r="H2069" s="10">
        <v>38</v>
      </c>
      <c r="I2069" s="1">
        <v>91</v>
      </c>
      <c r="J2069" s="1">
        <v>62</v>
      </c>
      <c r="K2069" s="1">
        <v>53</v>
      </c>
      <c r="L2069" s="1">
        <v>22</v>
      </c>
      <c r="M2069" s="1">
        <v>13</v>
      </c>
      <c r="N2069" s="1">
        <v>0</v>
      </c>
      <c r="O2069" s="1">
        <v>0</v>
      </c>
      <c r="P2069" s="1">
        <v>0</v>
      </c>
      <c r="Q2069" s="1">
        <v>1</v>
      </c>
      <c r="R2069" s="12">
        <v>2.8888888888889999</v>
      </c>
      <c r="S2069" s="31">
        <v>1.3354224970840001</v>
      </c>
    </row>
    <row r="2070" spans="4:19" x14ac:dyDescent="0.2">
      <c r="D2070" s="102"/>
      <c r="E2070" s="5" t="s">
        <v>31</v>
      </c>
      <c r="F2070" s="6"/>
      <c r="G2070" s="7">
        <v>154</v>
      </c>
      <c r="H2070" s="10">
        <v>12</v>
      </c>
      <c r="I2070" s="1">
        <v>37</v>
      </c>
      <c r="J2070" s="1">
        <v>40</v>
      </c>
      <c r="K2070" s="1">
        <v>37</v>
      </c>
      <c r="L2070" s="1">
        <v>18</v>
      </c>
      <c r="M2070" s="1">
        <v>6</v>
      </c>
      <c r="N2070" s="1">
        <v>3</v>
      </c>
      <c r="O2070" s="1">
        <v>1</v>
      </c>
      <c r="P2070" s="1">
        <v>0</v>
      </c>
      <c r="Q2070" s="1">
        <v>0</v>
      </c>
      <c r="R2070" s="12">
        <v>3.3051948051950002</v>
      </c>
      <c r="S2070" s="31">
        <v>1.4111242735130001</v>
      </c>
    </row>
    <row r="2071" spans="4:19" x14ac:dyDescent="0.2">
      <c r="D2071" s="102"/>
      <c r="E2071" s="5" t="s">
        <v>32</v>
      </c>
      <c r="F2071" s="6"/>
      <c r="G2071" s="7">
        <v>826</v>
      </c>
      <c r="H2071" s="10">
        <v>76</v>
      </c>
      <c r="I2071" s="1">
        <v>206</v>
      </c>
      <c r="J2071" s="1">
        <v>198</v>
      </c>
      <c r="K2071" s="1">
        <v>190</v>
      </c>
      <c r="L2071" s="1">
        <v>105</v>
      </c>
      <c r="M2071" s="1">
        <v>32</v>
      </c>
      <c r="N2071" s="1">
        <v>11</v>
      </c>
      <c r="O2071" s="1">
        <v>4</v>
      </c>
      <c r="P2071" s="1">
        <v>0</v>
      </c>
      <c r="Q2071" s="1">
        <v>4</v>
      </c>
      <c r="R2071" s="12">
        <v>3.2457420924570002</v>
      </c>
      <c r="S2071" s="31">
        <v>1.410061213026</v>
      </c>
    </row>
    <row r="2072" spans="4:19" x14ac:dyDescent="0.2">
      <c r="D2072" s="102"/>
      <c r="E2072" s="5" t="s">
        <v>33</v>
      </c>
      <c r="F2072" s="6"/>
      <c r="G2072" s="7">
        <v>672</v>
      </c>
      <c r="H2072" s="10">
        <v>84</v>
      </c>
      <c r="I2072" s="1">
        <v>200</v>
      </c>
      <c r="J2072" s="1">
        <v>134</v>
      </c>
      <c r="K2072" s="1">
        <v>155</v>
      </c>
      <c r="L2072" s="1">
        <v>63</v>
      </c>
      <c r="M2072" s="1">
        <v>23</v>
      </c>
      <c r="N2072" s="1">
        <v>8</v>
      </c>
      <c r="O2072" s="1">
        <v>2</v>
      </c>
      <c r="P2072" s="1">
        <v>2</v>
      </c>
      <c r="Q2072" s="1">
        <v>1</v>
      </c>
      <c r="R2072" s="12">
        <v>3.0536512667659998</v>
      </c>
      <c r="S2072" s="31">
        <v>1.443454084336</v>
      </c>
    </row>
    <row r="2073" spans="4:19" x14ac:dyDescent="0.2">
      <c r="D2073" s="102"/>
      <c r="E2073" s="5" t="s">
        <v>34</v>
      </c>
      <c r="F2073" s="6"/>
      <c r="G2073" s="7">
        <v>462</v>
      </c>
      <c r="H2073" s="10">
        <v>45</v>
      </c>
      <c r="I2073" s="1">
        <v>150</v>
      </c>
      <c r="J2073" s="1">
        <v>96</v>
      </c>
      <c r="K2073" s="1">
        <v>113</v>
      </c>
      <c r="L2073" s="1">
        <v>42</v>
      </c>
      <c r="M2073" s="1">
        <v>10</v>
      </c>
      <c r="N2073" s="1">
        <v>5</v>
      </c>
      <c r="O2073" s="1">
        <v>0</v>
      </c>
      <c r="P2073" s="1">
        <v>1</v>
      </c>
      <c r="Q2073" s="1">
        <v>0</v>
      </c>
      <c r="R2073" s="12">
        <v>3.0281385281389999</v>
      </c>
      <c r="S2073" s="31">
        <v>1.3295136297279999</v>
      </c>
    </row>
    <row r="2074" spans="4:19" x14ac:dyDescent="0.2">
      <c r="D2074" s="102"/>
      <c r="E2074" s="5" t="s">
        <v>35</v>
      </c>
      <c r="F2074" s="6"/>
      <c r="G2074" s="7">
        <v>406</v>
      </c>
      <c r="H2074" s="10">
        <v>44</v>
      </c>
      <c r="I2074" s="1">
        <v>124</v>
      </c>
      <c r="J2074" s="1">
        <v>88</v>
      </c>
      <c r="K2074" s="1">
        <v>80</v>
      </c>
      <c r="L2074" s="1">
        <v>43</v>
      </c>
      <c r="M2074" s="1">
        <v>13</v>
      </c>
      <c r="N2074" s="1">
        <v>5</v>
      </c>
      <c r="O2074" s="1">
        <v>2</v>
      </c>
      <c r="P2074" s="1">
        <v>3</v>
      </c>
      <c r="Q2074" s="1">
        <v>4</v>
      </c>
      <c r="R2074" s="12">
        <v>3.101990049751</v>
      </c>
      <c r="S2074" s="31">
        <v>1.498604996396</v>
      </c>
    </row>
    <row r="2075" spans="4:19" x14ac:dyDescent="0.2">
      <c r="D2075" s="102"/>
      <c r="E2075" s="5" t="s">
        <v>36</v>
      </c>
      <c r="F2075" s="6"/>
      <c r="G2075" s="7">
        <v>210</v>
      </c>
      <c r="H2075" s="10">
        <v>31</v>
      </c>
      <c r="I2075" s="1">
        <v>76</v>
      </c>
      <c r="J2075" s="1">
        <v>50</v>
      </c>
      <c r="K2075" s="1">
        <v>34</v>
      </c>
      <c r="L2075" s="1">
        <v>15</v>
      </c>
      <c r="M2075" s="1">
        <v>2</v>
      </c>
      <c r="N2075" s="1">
        <v>1</v>
      </c>
      <c r="O2075" s="1">
        <v>0</v>
      </c>
      <c r="P2075" s="1">
        <v>1</v>
      </c>
      <c r="Q2075" s="1">
        <v>0</v>
      </c>
      <c r="R2075" s="12">
        <v>2.72380952381</v>
      </c>
      <c r="S2075" s="31">
        <v>1.2872653783100001</v>
      </c>
    </row>
    <row r="2076" spans="4:19" x14ac:dyDescent="0.2">
      <c r="D2076" s="102"/>
      <c r="E2076" s="5" t="s">
        <v>37</v>
      </c>
      <c r="F2076" s="6"/>
      <c r="G2076" s="7">
        <v>714</v>
      </c>
      <c r="H2076" s="10">
        <v>78</v>
      </c>
      <c r="I2076" s="1">
        <v>241</v>
      </c>
      <c r="J2076" s="1">
        <v>139</v>
      </c>
      <c r="K2076" s="1">
        <v>155</v>
      </c>
      <c r="L2076" s="1">
        <v>71</v>
      </c>
      <c r="M2076" s="1">
        <v>18</v>
      </c>
      <c r="N2076" s="1">
        <v>5</v>
      </c>
      <c r="O2076" s="1">
        <v>4</v>
      </c>
      <c r="P2076" s="1">
        <v>0</v>
      </c>
      <c r="Q2076" s="1">
        <v>3</v>
      </c>
      <c r="R2076" s="12">
        <v>2.9915611814349998</v>
      </c>
      <c r="S2076" s="31">
        <v>1.369729698657</v>
      </c>
    </row>
    <row r="2077" spans="4:19" x14ac:dyDescent="0.2">
      <c r="D2077" s="102"/>
      <c r="E2077" s="5" t="s">
        <v>38</v>
      </c>
      <c r="F2077" s="6"/>
      <c r="G2077" s="7">
        <v>70</v>
      </c>
      <c r="H2077" s="10">
        <v>16</v>
      </c>
      <c r="I2077" s="1">
        <v>16</v>
      </c>
      <c r="J2077" s="1">
        <v>16</v>
      </c>
      <c r="K2077" s="1">
        <v>12</v>
      </c>
      <c r="L2077" s="1">
        <v>4</v>
      </c>
      <c r="M2077" s="1">
        <v>4</v>
      </c>
      <c r="N2077" s="1">
        <v>0</v>
      </c>
      <c r="O2077" s="1">
        <v>0</v>
      </c>
      <c r="P2077" s="1">
        <v>0</v>
      </c>
      <c r="Q2077" s="1">
        <v>2</v>
      </c>
      <c r="R2077" s="12">
        <v>2.7647058823530002</v>
      </c>
      <c r="S2077" s="31">
        <v>1.436065366557</v>
      </c>
    </row>
    <row r="2078" spans="4:19" x14ac:dyDescent="0.2">
      <c r="D2078" s="101" t="s">
        <v>39</v>
      </c>
      <c r="E2078" s="26" t="s">
        <v>40</v>
      </c>
      <c r="F2078" s="25"/>
      <c r="G2078" s="28">
        <v>2044</v>
      </c>
      <c r="H2078" s="30">
        <v>232</v>
      </c>
      <c r="I2078" s="3">
        <v>543</v>
      </c>
      <c r="J2078" s="3">
        <v>484</v>
      </c>
      <c r="K2078" s="3">
        <v>484</v>
      </c>
      <c r="L2078" s="3">
        <v>227</v>
      </c>
      <c r="M2078" s="3">
        <v>52</v>
      </c>
      <c r="N2078" s="3">
        <v>16</v>
      </c>
      <c r="O2078" s="3">
        <v>3</v>
      </c>
      <c r="P2078" s="3">
        <v>1</v>
      </c>
      <c r="Q2078" s="3">
        <v>2</v>
      </c>
      <c r="R2078" s="19">
        <v>3.084231145935</v>
      </c>
      <c r="S2078" s="56">
        <v>1.3430840449000001</v>
      </c>
    </row>
    <row r="2079" spans="4:19" x14ac:dyDescent="0.2">
      <c r="D2079" s="102"/>
      <c r="E2079" s="5" t="s">
        <v>41</v>
      </c>
      <c r="F2079" s="6"/>
      <c r="G2079" s="7">
        <v>2156</v>
      </c>
      <c r="H2079" s="10">
        <v>233</v>
      </c>
      <c r="I2079" s="1">
        <v>644</v>
      </c>
      <c r="J2079" s="1">
        <v>479</v>
      </c>
      <c r="K2079" s="1">
        <v>511</v>
      </c>
      <c r="L2079" s="1">
        <v>202</v>
      </c>
      <c r="M2079" s="1">
        <v>55</v>
      </c>
      <c r="N2079" s="1">
        <v>19</v>
      </c>
      <c r="O2079" s="1">
        <v>6</v>
      </c>
      <c r="P2079" s="1">
        <v>4</v>
      </c>
      <c r="Q2079" s="1">
        <v>3</v>
      </c>
      <c r="R2079" s="12">
        <v>3.046446818393</v>
      </c>
      <c r="S2079" s="31">
        <v>1.3601991804769999</v>
      </c>
    </row>
    <row r="2080" spans="4:19" x14ac:dyDescent="0.2">
      <c r="D2080" s="102"/>
      <c r="E2080" s="5" t="s">
        <v>42</v>
      </c>
      <c r="F2080" s="6"/>
      <c r="G2080" s="7">
        <v>1680</v>
      </c>
      <c r="H2080" s="10">
        <v>193</v>
      </c>
      <c r="I2080" s="1">
        <v>493</v>
      </c>
      <c r="J2080" s="1">
        <v>364</v>
      </c>
      <c r="K2080" s="1">
        <v>372</v>
      </c>
      <c r="L2080" s="1">
        <v>170</v>
      </c>
      <c r="M2080" s="1">
        <v>56</v>
      </c>
      <c r="N2080" s="1">
        <v>13</v>
      </c>
      <c r="O2080" s="1">
        <v>7</v>
      </c>
      <c r="P2080" s="1">
        <v>0</v>
      </c>
      <c r="Q2080" s="1">
        <v>12</v>
      </c>
      <c r="R2080" s="12">
        <v>3.0527577937650001</v>
      </c>
      <c r="S2080" s="31">
        <v>1.384947625201</v>
      </c>
    </row>
    <row r="2081" spans="2:19" x14ac:dyDescent="0.2">
      <c r="D2081" s="102"/>
      <c r="E2081" s="5" t="s">
        <v>43</v>
      </c>
      <c r="F2081" s="6"/>
      <c r="G2081" s="7">
        <v>518</v>
      </c>
      <c r="H2081" s="10">
        <v>70</v>
      </c>
      <c r="I2081" s="1">
        <v>157</v>
      </c>
      <c r="J2081" s="1">
        <v>101</v>
      </c>
      <c r="K2081" s="1">
        <v>104</v>
      </c>
      <c r="L2081" s="1">
        <v>52</v>
      </c>
      <c r="M2081" s="1">
        <v>22</v>
      </c>
      <c r="N2081" s="1">
        <v>7</v>
      </c>
      <c r="O2081" s="1">
        <v>2</v>
      </c>
      <c r="P2081" s="1">
        <v>2</v>
      </c>
      <c r="Q2081" s="1">
        <v>1</v>
      </c>
      <c r="R2081" s="12">
        <v>3.0522243713730002</v>
      </c>
      <c r="S2081" s="31">
        <v>1.510498362668</v>
      </c>
    </row>
    <row r="2082" spans="2:19" x14ac:dyDescent="0.2">
      <c r="D2082" s="103"/>
      <c r="E2082" s="50" t="s">
        <v>44</v>
      </c>
      <c r="F2082" s="53"/>
      <c r="G2082" s="49">
        <v>602</v>
      </c>
      <c r="H2082" s="62">
        <v>51</v>
      </c>
      <c r="I2082" s="22">
        <v>182</v>
      </c>
      <c r="J2082" s="22">
        <v>138</v>
      </c>
      <c r="K2082" s="22">
        <v>144</v>
      </c>
      <c r="L2082" s="22">
        <v>51</v>
      </c>
      <c r="M2082" s="22">
        <v>25</v>
      </c>
      <c r="N2082" s="22">
        <v>4</v>
      </c>
      <c r="O2082" s="22">
        <v>2</v>
      </c>
      <c r="P2082" s="22">
        <v>1</v>
      </c>
      <c r="Q2082" s="22">
        <v>4</v>
      </c>
      <c r="R2082" s="23">
        <v>3.115384615385</v>
      </c>
      <c r="S2082" s="64">
        <v>1.3569087812739999</v>
      </c>
    </row>
    <row r="2084" spans="2:19" x14ac:dyDescent="0.2">
      <c r="B2084" s="34" t="str">
        <f xml:space="preserve"> HYPERLINK("#'目次'!B87", "[81]")</f>
        <v>[81]</v>
      </c>
      <c r="C2084" s="27" t="s">
        <v>808</v>
      </c>
    </row>
    <row r="2087" spans="2:19" x14ac:dyDescent="0.2">
      <c r="C2087" s="27" t="s">
        <v>13</v>
      </c>
    </row>
    <row r="2088" spans="2:19" x14ac:dyDescent="0.2">
      <c r="D2088" s="97"/>
      <c r="E2088" s="98"/>
      <c r="F2088" s="98"/>
      <c r="G2088" s="38" t="s">
        <v>14</v>
      </c>
      <c r="H2088" s="36" t="s">
        <v>809</v>
      </c>
      <c r="I2088" s="4" t="s">
        <v>810</v>
      </c>
      <c r="J2088" s="4" t="s">
        <v>790</v>
      </c>
      <c r="K2088" s="4" t="s">
        <v>791</v>
      </c>
      <c r="L2088" s="4" t="s">
        <v>792</v>
      </c>
      <c r="M2088" s="4" t="s">
        <v>811</v>
      </c>
      <c r="N2088" s="4" t="s">
        <v>24</v>
      </c>
      <c r="O2088" s="4" t="s">
        <v>61</v>
      </c>
      <c r="P2088" s="35" t="s">
        <v>62</v>
      </c>
    </row>
    <row r="2089" spans="2:19" x14ac:dyDescent="0.2">
      <c r="D2089" s="99"/>
      <c r="E2089" s="100"/>
      <c r="F2089" s="100"/>
      <c r="G2089" s="40"/>
      <c r="H2089" s="77" t="s">
        <v>812</v>
      </c>
      <c r="I2089" s="43" t="s">
        <v>798</v>
      </c>
      <c r="J2089" s="43" t="s">
        <v>799</v>
      </c>
      <c r="K2089" s="43" t="s">
        <v>800</v>
      </c>
      <c r="L2089" s="43" t="s">
        <v>801</v>
      </c>
      <c r="M2089" s="43" t="s">
        <v>63</v>
      </c>
      <c r="N2089" s="8"/>
      <c r="O2089" s="8"/>
      <c r="P2089" s="39"/>
    </row>
    <row r="2090" spans="2:19" x14ac:dyDescent="0.2">
      <c r="D2090" s="48"/>
      <c r="E2090" s="47" t="s">
        <v>14</v>
      </c>
      <c r="F2090" s="51"/>
      <c r="G2090" s="37">
        <v>7000</v>
      </c>
      <c r="H2090" s="16">
        <v>3846</v>
      </c>
      <c r="I2090" s="16">
        <v>923</v>
      </c>
      <c r="J2090" s="16">
        <v>1299</v>
      </c>
      <c r="K2090" s="16">
        <v>505</v>
      </c>
      <c r="L2090" s="16">
        <v>169</v>
      </c>
      <c r="M2090" s="16">
        <v>156</v>
      </c>
      <c r="N2090" s="16">
        <v>102</v>
      </c>
      <c r="O2090" s="20">
        <v>0.94114236010399999</v>
      </c>
      <c r="P2090" s="58">
        <v>1.2718432913740001</v>
      </c>
    </row>
    <row r="2091" spans="2:19" x14ac:dyDescent="0.2">
      <c r="D2091" s="101" t="s">
        <v>25</v>
      </c>
      <c r="E2091" s="26" t="s">
        <v>26</v>
      </c>
      <c r="F2091" s="25"/>
      <c r="G2091" s="28">
        <v>308</v>
      </c>
      <c r="H2091" s="30">
        <v>180</v>
      </c>
      <c r="I2091" s="3">
        <v>38</v>
      </c>
      <c r="J2091" s="3">
        <v>54</v>
      </c>
      <c r="K2091" s="3">
        <v>15</v>
      </c>
      <c r="L2091" s="3">
        <v>12</v>
      </c>
      <c r="M2091" s="3">
        <v>6</v>
      </c>
      <c r="N2091" s="3">
        <v>3</v>
      </c>
      <c r="O2091" s="19">
        <v>0.88196721311500004</v>
      </c>
      <c r="P2091" s="56">
        <v>1.272342385707</v>
      </c>
    </row>
    <row r="2092" spans="2:19" x14ac:dyDescent="0.2">
      <c r="D2092" s="102"/>
      <c r="E2092" s="5" t="s">
        <v>27</v>
      </c>
      <c r="F2092" s="6"/>
      <c r="G2092" s="7">
        <v>504</v>
      </c>
      <c r="H2092" s="10">
        <v>317</v>
      </c>
      <c r="I2092" s="1">
        <v>57</v>
      </c>
      <c r="J2092" s="1">
        <v>82</v>
      </c>
      <c r="K2092" s="1">
        <v>27</v>
      </c>
      <c r="L2092" s="1">
        <v>9</v>
      </c>
      <c r="M2092" s="1">
        <v>4</v>
      </c>
      <c r="N2092" s="1">
        <v>8</v>
      </c>
      <c r="O2092" s="12">
        <v>0.72177419354799999</v>
      </c>
      <c r="P2092" s="31">
        <v>1.112252907237</v>
      </c>
    </row>
    <row r="2093" spans="2:19" x14ac:dyDescent="0.2">
      <c r="D2093" s="102"/>
      <c r="E2093" s="5" t="s">
        <v>28</v>
      </c>
      <c r="F2093" s="6"/>
      <c r="G2093" s="7">
        <v>1554</v>
      </c>
      <c r="H2093" s="10">
        <v>869</v>
      </c>
      <c r="I2093" s="1">
        <v>216</v>
      </c>
      <c r="J2093" s="1">
        <v>274</v>
      </c>
      <c r="K2093" s="1">
        <v>106</v>
      </c>
      <c r="L2093" s="1">
        <v>38</v>
      </c>
      <c r="M2093" s="1">
        <v>30</v>
      </c>
      <c r="N2093" s="1">
        <v>21</v>
      </c>
      <c r="O2093" s="12">
        <v>0.90280495759900004</v>
      </c>
      <c r="P2093" s="31">
        <v>1.2445623249740001</v>
      </c>
    </row>
    <row r="2094" spans="2:19" x14ac:dyDescent="0.2">
      <c r="D2094" s="102"/>
      <c r="E2094" s="5" t="s">
        <v>29</v>
      </c>
      <c r="F2094" s="6"/>
      <c r="G2094" s="7">
        <v>840</v>
      </c>
      <c r="H2094" s="10">
        <v>474</v>
      </c>
      <c r="I2094" s="1">
        <v>100</v>
      </c>
      <c r="J2094" s="1">
        <v>168</v>
      </c>
      <c r="K2094" s="1">
        <v>58</v>
      </c>
      <c r="L2094" s="1">
        <v>13</v>
      </c>
      <c r="M2094" s="1">
        <v>14</v>
      </c>
      <c r="N2094" s="1">
        <v>13</v>
      </c>
      <c r="O2094" s="12">
        <v>0.88512696493300003</v>
      </c>
      <c r="P2094" s="31">
        <v>1.206635754825</v>
      </c>
    </row>
    <row r="2095" spans="2:19" x14ac:dyDescent="0.2">
      <c r="D2095" s="102"/>
      <c r="E2095" s="5" t="s">
        <v>30</v>
      </c>
      <c r="F2095" s="6"/>
      <c r="G2095" s="7">
        <v>280</v>
      </c>
      <c r="H2095" s="10">
        <v>177</v>
      </c>
      <c r="I2095" s="1">
        <v>38</v>
      </c>
      <c r="J2095" s="1">
        <v>45</v>
      </c>
      <c r="K2095" s="1">
        <v>9</v>
      </c>
      <c r="L2095" s="1">
        <v>2</v>
      </c>
      <c r="M2095" s="1">
        <v>6</v>
      </c>
      <c r="N2095" s="1">
        <v>3</v>
      </c>
      <c r="O2095" s="12">
        <v>0.696750902527</v>
      </c>
      <c r="P2095" s="31">
        <v>1.118481235288</v>
      </c>
    </row>
    <row r="2096" spans="2:19" x14ac:dyDescent="0.2">
      <c r="D2096" s="102"/>
      <c r="E2096" s="5" t="s">
        <v>31</v>
      </c>
      <c r="F2096" s="6"/>
      <c r="G2096" s="7">
        <v>154</v>
      </c>
      <c r="H2096" s="10">
        <v>84</v>
      </c>
      <c r="I2096" s="1">
        <v>24</v>
      </c>
      <c r="J2096" s="1">
        <v>29</v>
      </c>
      <c r="K2096" s="1">
        <v>10</v>
      </c>
      <c r="L2096" s="1">
        <v>2</v>
      </c>
      <c r="M2096" s="1">
        <v>2</v>
      </c>
      <c r="N2096" s="1">
        <v>3</v>
      </c>
      <c r="O2096" s="12">
        <v>0.86092715231799999</v>
      </c>
      <c r="P2096" s="31">
        <v>1.1510993023909999</v>
      </c>
    </row>
    <row r="2097" spans="2:16" x14ac:dyDescent="0.2">
      <c r="D2097" s="102"/>
      <c r="E2097" s="5" t="s">
        <v>32</v>
      </c>
      <c r="F2097" s="6"/>
      <c r="G2097" s="7">
        <v>826</v>
      </c>
      <c r="H2097" s="10">
        <v>435</v>
      </c>
      <c r="I2097" s="1">
        <v>104</v>
      </c>
      <c r="J2097" s="1">
        <v>185</v>
      </c>
      <c r="K2097" s="1">
        <v>64</v>
      </c>
      <c r="L2097" s="1">
        <v>15</v>
      </c>
      <c r="M2097" s="1">
        <v>17</v>
      </c>
      <c r="N2097" s="1">
        <v>6</v>
      </c>
      <c r="O2097" s="12">
        <v>0.98902439024400002</v>
      </c>
      <c r="P2097" s="31">
        <v>1.2508052135850001</v>
      </c>
    </row>
    <row r="2098" spans="2:16" x14ac:dyDescent="0.2">
      <c r="D2098" s="102"/>
      <c r="E2098" s="5" t="s">
        <v>33</v>
      </c>
      <c r="F2098" s="6"/>
      <c r="G2098" s="7">
        <v>672</v>
      </c>
      <c r="H2098" s="10">
        <v>357</v>
      </c>
      <c r="I2098" s="1">
        <v>83</v>
      </c>
      <c r="J2098" s="1">
        <v>134</v>
      </c>
      <c r="K2098" s="1">
        <v>55</v>
      </c>
      <c r="L2098" s="1">
        <v>23</v>
      </c>
      <c r="M2098" s="1">
        <v>16</v>
      </c>
      <c r="N2098" s="1">
        <v>4</v>
      </c>
      <c r="O2098" s="12">
        <v>1.02994011976</v>
      </c>
      <c r="P2098" s="31">
        <v>1.3253635799920001</v>
      </c>
    </row>
    <row r="2099" spans="2:16" x14ac:dyDescent="0.2">
      <c r="D2099" s="102"/>
      <c r="E2099" s="5" t="s">
        <v>34</v>
      </c>
      <c r="F2099" s="6"/>
      <c r="G2099" s="7">
        <v>462</v>
      </c>
      <c r="H2099" s="10">
        <v>244</v>
      </c>
      <c r="I2099" s="1">
        <v>58</v>
      </c>
      <c r="J2099" s="1">
        <v>91</v>
      </c>
      <c r="K2099" s="1">
        <v>38</v>
      </c>
      <c r="L2099" s="1">
        <v>13</v>
      </c>
      <c r="M2099" s="1">
        <v>14</v>
      </c>
      <c r="N2099" s="1">
        <v>4</v>
      </c>
      <c r="O2099" s="12">
        <v>1.0393013100440001</v>
      </c>
      <c r="P2099" s="31">
        <v>1.3439924363769999</v>
      </c>
    </row>
    <row r="2100" spans="2:16" x14ac:dyDescent="0.2">
      <c r="D2100" s="102"/>
      <c r="E2100" s="5" t="s">
        <v>35</v>
      </c>
      <c r="F2100" s="6"/>
      <c r="G2100" s="7">
        <v>406</v>
      </c>
      <c r="H2100" s="10">
        <v>201</v>
      </c>
      <c r="I2100" s="1">
        <v>61</v>
      </c>
      <c r="J2100" s="1">
        <v>67</v>
      </c>
      <c r="K2100" s="1">
        <v>35</v>
      </c>
      <c r="L2100" s="1">
        <v>13</v>
      </c>
      <c r="M2100" s="1">
        <v>21</v>
      </c>
      <c r="N2100" s="1">
        <v>8</v>
      </c>
      <c r="O2100" s="12">
        <v>1.14824120603</v>
      </c>
      <c r="P2100" s="31">
        <v>1.4633322000660001</v>
      </c>
    </row>
    <row r="2101" spans="2:16" x14ac:dyDescent="0.2">
      <c r="D2101" s="102"/>
      <c r="E2101" s="5" t="s">
        <v>36</v>
      </c>
      <c r="F2101" s="6"/>
      <c r="G2101" s="7">
        <v>210</v>
      </c>
      <c r="H2101" s="10">
        <v>101</v>
      </c>
      <c r="I2101" s="1">
        <v>35</v>
      </c>
      <c r="J2101" s="1">
        <v>41</v>
      </c>
      <c r="K2101" s="1">
        <v>16</v>
      </c>
      <c r="L2101" s="1">
        <v>3</v>
      </c>
      <c r="M2101" s="1">
        <v>7</v>
      </c>
      <c r="N2101" s="1">
        <v>7</v>
      </c>
      <c r="O2101" s="12">
        <v>1.0443349753690001</v>
      </c>
      <c r="P2101" s="31">
        <v>1.302897463011</v>
      </c>
    </row>
    <row r="2102" spans="2:16" x14ac:dyDescent="0.2">
      <c r="D2102" s="102"/>
      <c r="E2102" s="5" t="s">
        <v>37</v>
      </c>
      <c r="F2102" s="6"/>
      <c r="G2102" s="7">
        <v>714</v>
      </c>
      <c r="H2102" s="10">
        <v>369</v>
      </c>
      <c r="I2102" s="1">
        <v>97</v>
      </c>
      <c r="J2102" s="1">
        <v>120</v>
      </c>
      <c r="K2102" s="1">
        <v>69</v>
      </c>
      <c r="L2102" s="1">
        <v>23</v>
      </c>
      <c r="M2102" s="1">
        <v>16</v>
      </c>
      <c r="N2102" s="1">
        <v>20</v>
      </c>
      <c r="O2102" s="12">
        <v>1.0317002881840001</v>
      </c>
      <c r="P2102" s="31">
        <v>1.329829891865</v>
      </c>
    </row>
    <row r="2103" spans="2:16" x14ac:dyDescent="0.2">
      <c r="D2103" s="102"/>
      <c r="E2103" s="5" t="s">
        <v>38</v>
      </c>
      <c r="F2103" s="6"/>
      <c r="G2103" s="7">
        <v>70</v>
      </c>
      <c r="H2103" s="10">
        <v>38</v>
      </c>
      <c r="I2103" s="1">
        <v>12</v>
      </c>
      <c r="J2103" s="1">
        <v>9</v>
      </c>
      <c r="K2103" s="1">
        <v>3</v>
      </c>
      <c r="L2103" s="1">
        <v>3</v>
      </c>
      <c r="M2103" s="1">
        <v>3</v>
      </c>
      <c r="N2103" s="1">
        <v>2</v>
      </c>
      <c r="O2103" s="12">
        <v>0.97058823529399996</v>
      </c>
      <c r="P2103" s="31">
        <v>1.4034682694639999</v>
      </c>
    </row>
    <row r="2104" spans="2:16" x14ac:dyDescent="0.2">
      <c r="D2104" s="101" t="s">
        <v>39</v>
      </c>
      <c r="E2104" s="26" t="s">
        <v>40</v>
      </c>
      <c r="F2104" s="25"/>
      <c r="G2104" s="28">
        <v>2044</v>
      </c>
      <c r="H2104" s="30">
        <v>1104</v>
      </c>
      <c r="I2104" s="3">
        <v>268</v>
      </c>
      <c r="J2104" s="3">
        <v>392</v>
      </c>
      <c r="K2104" s="3">
        <v>172</v>
      </c>
      <c r="L2104" s="3">
        <v>46</v>
      </c>
      <c r="M2104" s="3">
        <v>43</v>
      </c>
      <c r="N2104" s="3">
        <v>19</v>
      </c>
      <c r="O2104" s="19">
        <v>0.97135802469099997</v>
      </c>
      <c r="P2104" s="56">
        <v>1.273536684447</v>
      </c>
    </row>
    <row r="2105" spans="2:16" x14ac:dyDescent="0.2">
      <c r="D2105" s="102"/>
      <c r="E2105" s="5" t="s">
        <v>41</v>
      </c>
      <c r="F2105" s="6"/>
      <c r="G2105" s="7">
        <v>2156</v>
      </c>
      <c r="H2105" s="10">
        <v>1169</v>
      </c>
      <c r="I2105" s="1">
        <v>307</v>
      </c>
      <c r="J2105" s="1">
        <v>407</v>
      </c>
      <c r="K2105" s="1">
        <v>140</v>
      </c>
      <c r="L2105" s="1">
        <v>52</v>
      </c>
      <c r="M2105" s="1">
        <v>52</v>
      </c>
      <c r="N2105" s="1">
        <v>29</v>
      </c>
      <c r="O2105" s="12">
        <v>0.94452280206899997</v>
      </c>
      <c r="P2105" s="31">
        <v>1.269780713726</v>
      </c>
    </row>
    <row r="2106" spans="2:16" x14ac:dyDescent="0.2">
      <c r="D2106" s="102"/>
      <c r="E2106" s="5" t="s">
        <v>42</v>
      </c>
      <c r="F2106" s="6"/>
      <c r="G2106" s="7">
        <v>1680</v>
      </c>
      <c r="H2106" s="10">
        <v>954</v>
      </c>
      <c r="I2106" s="1">
        <v>194</v>
      </c>
      <c r="J2106" s="1">
        <v>295</v>
      </c>
      <c r="K2106" s="1">
        <v>129</v>
      </c>
      <c r="L2106" s="1">
        <v>45</v>
      </c>
      <c r="M2106" s="1">
        <v>38</v>
      </c>
      <c r="N2106" s="1">
        <v>25</v>
      </c>
      <c r="O2106" s="12">
        <v>0.93111782477299998</v>
      </c>
      <c r="P2106" s="31">
        <v>1.2937561960740001</v>
      </c>
    </row>
    <row r="2107" spans="2:16" x14ac:dyDescent="0.2">
      <c r="D2107" s="102"/>
      <c r="E2107" s="5" t="s">
        <v>43</v>
      </c>
      <c r="F2107" s="6"/>
      <c r="G2107" s="7">
        <v>518</v>
      </c>
      <c r="H2107" s="10">
        <v>281</v>
      </c>
      <c r="I2107" s="1">
        <v>66</v>
      </c>
      <c r="J2107" s="1">
        <v>96</v>
      </c>
      <c r="K2107" s="1">
        <v>36</v>
      </c>
      <c r="L2107" s="1">
        <v>16</v>
      </c>
      <c r="M2107" s="1">
        <v>10</v>
      </c>
      <c r="N2107" s="1">
        <v>13</v>
      </c>
      <c r="O2107" s="12">
        <v>0.95049504950499997</v>
      </c>
      <c r="P2107" s="31">
        <v>1.2771893462649999</v>
      </c>
    </row>
    <row r="2108" spans="2:16" x14ac:dyDescent="0.2">
      <c r="D2108" s="103"/>
      <c r="E2108" s="50" t="s">
        <v>44</v>
      </c>
      <c r="F2108" s="53"/>
      <c r="G2108" s="49">
        <v>602</v>
      </c>
      <c r="H2108" s="62">
        <v>338</v>
      </c>
      <c r="I2108" s="22">
        <v>88</v>
      </c>
      <c r="J2108" s="22">
        <v>109</v>
      </c>
      <c r="K2108" s="22">
        <v>28</v>
      </c>
      <c r="L2108" s="22">
        <v>10</v>
      </c>
      <c r="M2108" s="22">
        <v>13</v>
      </c>
      <c r="N2108" s="22">
        <v>16</v>
      </c>
      <c r="O2108" s="23">
        <v>0.84470989761100002</v>
      </c>
      <c r="P2108" s="64">
        <v>1.199309101935</v>
      </c>
    </row>
    <row r="2110" spans="2:16" x14ac:dyDescent="0.2">
      <c r="B2110" s="34" t="str">
        <f xml:space="preserve"> HYPERLINK("#'目次'!B88", "[82]")</f>
        <v>[82]</v>
      </c>
      <c r="C2110" s="27" t="s">
        <v>815</v>
      </c>
    </row>
    <row r="2113" spans="3:20" x14ac:dyDescent="0.2">
      <c r="C2113" s="27" t="s">
        <v>13</v>
      </c>
    </row>
    <row r="2114" spans="3:20" ht="36" x14ac:dyDescent="0.2">
      <c r="D2114" s="97"/>
      <c r="E2114" s="98"/>
      <c r="F2114" s="98"/>
      <c r="G2114" s="38" t="s">
        <v>14</v>
      </c>
      <c r="H2114" s="36" t="s">
        <v>739</v>
      </c>
      <c r="I2114" s="4" t="s">
        <v>740</v>
      </c>
      <c r="J2114" s="4" t="s">
        <v>741</v>
      </c>
      <c r="K2114" s="4" t="s">
        <v>742</v>
      </c>
      <c r="L2114" s="4" t="s">
        <v>743</v>
      </c>
      <c r="M2114" s="4" t="s">
        <v>744</v>
      </c>
      <c r="N2114" s="4" t="s">
        <v>745</v>
      </c>
      <c r="O2114" s="4" t="s">
        <v>746</v>
      </c>
      <c r="P2114" s="4" t="s">
        <v>747</v>
      </c>
      <c r="Q2114" s="4" t="s">
        <v>748</v>
      </c>
      <c r="R2114" s="4" t="s">
        <v>24</v>
      </c>
      <c r="S2114" s="4" t="s">
        <v>61</v>
      </c>
      <c r="T2114" s="35" t="s">
        <v>62</v>
      </c>
    </row>
    <row r="2115" spans="3:20" x14ac:dyDescent="0.2">
      <c r="D2115" s="99"/>
      <c r="E2115" s="100"/>
      <c r="F2115" s="100"/>
      <c r="G2115" s="40"/>
      <c r="H2115" s="77" t="s">
        <v>749</v>
      </c>
      <c r="I2115" s="43" t="s">
        <v>750</v>
      </c>
      <c r="J2115" s="43" t="s">
        <v>751</v>
      </c>
      <c r="K2115" s="43" t="s">
        <v>752</v>
      </c>
      <c r="L2115" s="43" t="s">
        <v>753</v>
      </c>
      <c r="M2115" s="43" t="s">
        <v>754</v>
      </c>
      <c r="N2115" s="43" t="s">
        <v>755</v>
      </c>
      <c r="O2115" s="43" t="s">
        <v>756</v>
      </c>
      <c r="P2115" s="43" t="s">
        <v>757</v>
      </c>
      <c r="Q2115" s="43" t="s">
        <v>758</v>
      </c>
      <c r="R2115" s="8"/>
      <c r="S2115" s="8"/>
      <c r="T2115" s="39"/>
    </row>
    <row r="2116" spans="3:20" x14ac:dyDescent="0.2">
      <c r="D2116" s="48"/>
      <c r="E2116" s="47" t="s">
        <v>14</v>
      </c>
      <c r="F2116" s="51"/>
      <c r="G2116" s="37">
        <v>7000</v>
      </c>
      <c r="H2116" s="16">
        <v>211</v>
      </c>
      <c r="I2116" s="16">
        <v>526</v>
      </c>
      <c r="J2116" s="16">
        <v>779</v>
      </c>
      <c r="K2116" s="16">
        <v>772</v>
      </c>
      <c r="L2116" s="16">
        <v>870</v>
      </c>
      <c r="M2116" s="16">
        <v>1221</v>
      </c>
      <c r="N2116" s="16">
        <v>1044</v>
      </c>
      <c r="O2116" s="16">
        <v>565</v>
      </c>
      <c r="P2116" s="16">
        <v>108</v>
      </c>
      <c r="Q2116" s="16">
        <v>61</v>
      </c>
      <c r="R2116" s="16">
        <v>843</v>
      </c>
      <c r="S2116" s="20">
        <v>584.44047425694305</v>
      </c>
      <c r="T2116" s="58">
        <v>391.76379256198402</v>
      </c>
    </row>
    <row r="2117" spans="3:20" x14ac:dyDescent="0.2">
      <c r="D2117" s="101" t="s">
        <v>25</v>
      </c>
      <c r="E2117" s="26" t="s">
        <v>26</v>
      </c>
      <c r="F2117" s="25"/>
      <c r="G2117" s="28">
        <v>308</v>
      </c>
      <c r="H2117" s="30">
        <v>13</v>
      </c>
      <c r="I2117" s="3">
        <v>50</v>
      </c>
      <c r="J2117" s="3">
        <v>40</v>
      </c>
      <c r="K2117" s="3">
        <v>26</v>
      </c>
      <c r="L2117" s="3">
        <v>30</v>
      </c>
      <c r="M2117" s="3">
        <v>53</v>
      </c>
      <c r="N2117" s="3">
        <v>50</v>
      </c>
      <c r="O2117" s="3">
        <v>13</v>
      </c>
      <c r="P2117" s="3">
        <v>1</v>
      </c>
      <c r="Q2117" s="3">
        <v>2</v>
      </c>
      <c r="R2117" s="3">
        <v>30</v>
      </c>
      <c r="S2117" s="19">
        <v>494.78417266187103</v>
      </c>
      <c r="T2117" s="56">
        <v>347.47256529744499</v>
      </c>
    </row>
    <row r="2118" spans="3:20" x14ac:dyDescent="0.2">
      <c r="D2118" s="102"/>
      <c r="E2118" s="5" t="s">
        <v>27</v>
      </c>
      <c r="F2118" s="6"/>
      <c r="G2118" s="7">
        <v>504</v>
      </c>
      <c r="H2118" s="10">
        <v>20</v>
      </c>
      <c r="I2118" s="1">
        <v>46</v>
      </c>
      <c r="J2118" s="1">
        <v>56</v>
      </c>
      <c r="K2118" s="1">
        <v>64</v>
      </c>
      <c r="L2118" s="1">
        <v>66</v>
      </c>
      <c r="M2118" s="1">
        <v>66</v>
      </c>
      <c r="N2118" s="1">
        <v>87</v>
      </c>
      <c r="O2118" s="1">
        <v>39</v>
      </c>
      <c r="P2118" s="1">
        <v>8</v>
      </c>
      <c r="Q2118" s="1">
        <v>1</v>
      </c>
      <c r="R2118" s="1">
        <v>51</v>
      </c>
      <c r="S2118" s="12">
        <v>557.505518763797</v>
      </c>
      <c r="T2118" s="31">
        <v>370.27965458079802</v>
      </c>
    </row>
    <row r="2119" spans="3:20" x14ac:dyDescent="0.2">
      <c r="D2119" s="102"/>
      <c r="E2119" s="5" t="s">
        <v>28</v>
      </c>
      <c r="F2119" s="6"/>
      <c r="G2119" s="7">
        <v>1554</v>
      </c>
      <c r="H2119" s="10">
        <v>40</v>
      </c>
      <c r="I2119" s="1">
        <v>69</v>
      </c>
      <c r="J2119" s="1">
        <v>130</v>
      </c>
      <c r="K2119" s="1">
        <v>153</v>
      </c>
      <c r="L2119" s="1">
        <v>189</v>
      </c>
      <c r="M2119" s="1">
        <v>293</v>
      </c>
      <c r="N2119" s="1">
        <v>251</v>
      </c>
      <c r="O2119" s="1">
        <v>149</v>
      </c>
      <c r="P2119" s="1">
        <v>36</v>
      </c>
      <c r="Q2119" s="1">
        <v>17</v>
      </c>
      <c r="R2119" s="1">
        <v>227</v>
      </c>
      <c r="S2119" s="12">
        <v>648.15373021853804</v>
      </c>
      <c r="T2119" s="31">
        <v>412.01617661908199</v>
      </c>
    </row>
    <row r="2120" spans="3:20" x14ac:dyDescent="0.2">
      <c r="D2120" s="102"/>
      <c r="E2120" s="5" t="s">
        <v>29</v>
      </c>
      <c r="F2120" s="6"/>
      <c r="G2120" s="7">
        <v>840</v>
      </c>
      <c r="H2120" s="10">
        <v>22</v>
      </c>
      <c r="I2120" s="1">
        <v>38</v>
      </c>
      <c r="J2120" s="1">
        <v>83</v>
      </c>
      <c r="K2120" s="1">
        <v>81</v>
      </c>
      <c r="L2120" s="1">
        <v>105</v>
      </c>
      <c r="M2120" s="1">
        <v>160</v>
      </c>
      <c r="N2120" s="1">
        <v>160</v>
      </c>
      <c r="O2120" s="1">
        <v>93</v>
      </c>
      <c r="P2120" s="1">
        <v>21</v>
      </c>
      <c r="Q2120" s="1">
        <v>14</v>
      </c>
      <c r="R2120" s="1">
        <v>63</v>
      </c>
      <c r="S2120" s="12">
        <v>668.790218790219</v>
      </c>
      <c r="T2120" s="31">
        <v>429.66818900826303</v>
      </c>
    </row>
    <row r="2121" spans="3:20" x14ac:dyDescent="0.2">
      <c r="D2121" s="102"/>
      <c r="E2121" s="5" t="s">
        <v>30</v>
      </c>
      <c r="F2121" s="6"/>
      <c r="G2121" s="7">
        <v>280</v>
      </c>
      <c r="H2121" s="10">
        <v>4</v>
      </c>
      <c r="I2121" s="1">
        <v>15</v>
      </c>
      <c r="J2121" s="1">
        <v>41</v>
      </c>
      <c r="K2121" s="1">
        <v>32</v>
      </c>
      <c r="L2121" s="1">
        <v>31</v>
      </c>
      <c r="M2121" s="1">
        <v>47</v>
      </c>
      <c r="N2121" s="1">
        <v>44</v>
      </c>
      <c r="O2121" s="1">
        <v>23</v>
      </c>
      <c r="P2121" s="1">
        <v>5</v>
      </c>
      <c r="Q2121" s="1">
        <v>1</v>
      </c>
      <c r="R2121" s="1">
        <v>37</v>
      </c>
      <c r="S2121" s="12">
        <v>589.30041152263402</v>
      </c>
      <c r="T2121" s="31">
        <v>372.63482422078198</v>
      </c>
    </row>
    <row r="2122" spans="3:20" x14ac:dyDescent="0.2">
      <c r="D2122" s="102"/>
      <c r="E2122" s="5" t="s">
        <v>31</v>
      </c>
      <c r="F2122" s="6"/>
      <c r="G2122" s="7">
        <v>154</v>
      </c>
      <c r="H2122" s="10">
        <v>3</v>
      </c>
      <c r="I2122" s="1">
        <v>2</v>
      </c>
      <c r="J2122" s="1">
        <v>16</v>
      </c>
      <c r="K2122" s="1">
        <v>20</v>
      </c>
      <c r="L2122" s="1">
        <v>19</v>
      </c>
      <c r="M2122" s="1">
        <v>18</v>
      </c>
      <c r="N2122" s="1">
        <v>32</v>
      </c>
      <c r="O2122" s="1">
        <v>15</v>
      </c>
      <c r="P2122" s="1">
        <v>4</v>
      </c>
      <c r="Q2122" s="1">
        <v>3</v>
      </c>
      <c r="R2122" s="1">
        <v>22</v>
      </c>
      <c r="S2122" s="12">
        <v>685.60606060606096</v>
      </c>
      <c r="T2122" s="31">
        <v>441.91089458300098</v>
      </c>
    </row>
    <row r="2123" spans="3:20" x14ac:dyDescent="0.2">
      <c r="D2123" s="102"/>
      <c r="E2123" s="5" t="s">
        <v>32</v>
      </c>
      <c r="F2123" s="6"/>
      <c r="G2123" s="7">
        <v>826</v>
      </c>
      <c r="H2123" s="10">
        <v>22</v>
      </c>
      <c r="I2123" s="1">
        <v>60</v>
      </c>
      <c r="J2123" s="1">
        <v>70</v>
      </c>
      <c r="K2123" s="1">
        <v>91</v>
      </c>
      <c r="L2123" s="1">
        <v>98</v>
      </c>
      <c r="M2123" s="1">
        <v>156</v>
      </c>
      <c r="N2123" s="1">
        <v>132</v>
      </c>
      <c r="O2123" s="1">
        <v>72</v>
      </c>
      <c r="P2123" s="1">
        <v>8</v>
      </c>
      <c r="Q2123" s="1">
        <v>11</v>
      </c>
      <c r="R2123" s="1">
        <v>106</v>
      </c>
      <c r="S2123" s="12">
        <v>608.47222222222194</v>
      </c>
      <c r="T2123" s="31">
        <v>398.64060576128998</v>
      </c>
    </row>
    <row r="2124" spans="3:20" x14ac:dyDescent="0.2">
      <c r="D2124" s="102"/>
      <c r="E2124" s="5" t="s">
        <v>33</v>
      </c>
      <c r="F2124" s="6"/>
      <c r="G2124" s="7">
        <v>672</v>
      </c>
      <c r="H2124" s="10">
        <v>16</v>
      </c>
      <c r="I2124" s="1">
        <v>72</v>
      </c>
      <c r="J2124" s="1">
        <v>88</v>
      </c>
      <c r="K2124" s="1">
        <v>79</v>
      </c>
      <c r="L2124" s="1">
        <v>95</v>
      </c>
      <c r="M2124" s="1">
        <v>121</v>
      </c>
      <c r="N2124" s="1">
        <v>67</v>
      </c>
      <c r="O2124" s="1">
        <v>51</v>
      </c>
      <c r="P2124" s="1">
        <v>3</v>
      </c>
      <c r="Q2124" s="1">
        <v>4</v>
      </c>
      <c r="R2124" s="1">
        <v>76</v>
      </c>
      <c r="S2124" s="12">
        <v>522.734899328859</v>
      </c>
      <c r="T2124" s="31">
        <v>353.100937415229</v>
      </c>
    </row>
    <row r="2125" spans="3:20" x14ac:dyDescent="0.2">
      <c r="D2125" s="102"/>
      <c r="E2125" s="5" t="s">
        <v>34</v>
      </c>
      <c r="F2125" s="6"/>
      <c r="G2125" s="7">
        <v>462</v>
      </c>
      <c r="H2125" s="10">
        <v>14</v>
      </c>
      <c r="I2125" s="1">
        <v>41</v>
      </c>
      <c r="J2125" s="1">
        <v>59</v>
      </c>
      <c r="K2125" s="1">
        <v>47</v>
      </c>
      <c r="L2125" s="1">
        <v>70</v>
      </c>
      <c r="M2125" s="1">
        <v>87</v>
      </c>
      <c r="N2125" s="1">
        <v>65</v>
      </c>
      <c r="O2125" s="1">
        <v>36</v>
      </c>
      <c r="P2125" s="1">
        <v>7</v>
      </c>
      <c r="Q2125" s="1">
        <v>2</v>
      </c>
      <c r="R2125" s="1">
        <v>34</v>
      </c>
      <c r="S2125" s="12">
        <v>557.82710280373794</v>
      </c>
      <c r="T2125" s="31">
        <v>366.504322900413</v>
      </c>
    </row>
    <row r="2126" spans="3:20" x14ac:dyDescent="0.2">
      <c r="D2126" s="102"/>
      <c r="E2126" s="5" t="s">
        <v>35</v>
      </c>
      <c r="F2126" s="6"/>
      <c r="G2126" s="7">
        <v>406</v>
      </c>
      <c r="H2126" s="10">
        <v>12</v>
      </c>
      <c r="I2126" s="1">
        <v>24</v>
      </c>
      <c r="J2126" s="1">
        <v>47</v>
      </c>
      <c r="K2126" s="1">
        <v>51</v>
      </c>
      <c r="L2126" s="1">
        <v>37</v>
      </c>
      <c r="M2126" s="1">
        <v>78</v>
      </c>
      <c r="N2126" s="1">
        <v>62</v>
      </c>
      <c r="O2126" s="1">
        <v>33</v>
      </c>
      <c r="P2126" s="1">
        <v>7</v>
      </c>
      <c r="Q2126" s="1">
        <v>3</v>
      </c>
      <c r="R2126" s="1">
        <v>52</v>
      </c>
      <c r="S2126" s="12">
        <v>593.785310734463</v>
      </c>
      <c r="T2126" s="31">
        <v>388.74100597663801</v>
      </c>
    </row>
    <row r="2127" spans="3:20" x14ac:dyDescent="0.2">
      <c r="D2127" s="102"/>
      <c r="E2127" s="5" t="s">
        <v>36</v>
      </c>
      <c r="F2127" s="6"/>
      <c r="G2127" s="7">
        <v>210</v>
      </c>
      <c r="H2127" s="10">
        <v>12</v>
      </c>
      <c r="I2127" s="1">
        <v>13</v>
      </c>
      <c r="J2127" s="1">
        <v>24</v>
      </c>
      <c r="K2127" s="1">
        <v>34</v>
      </c>
      <c r="L2127" s="1">
        <v>24</v>
      </c>
      <c r="M2127" s="1">
        <v>33</v>
      </c>
      <c r="N2127" s="1">
        <v>24</v>
      </c>
      <c r="O2127" s="1">
        <v>9</v>
      </c>
      <c r="P2127" s="1">
        <v>0</v>
      </c>
      <c r="Q2127" s="1">
        <v>1</v>
      </c>
      <c r="R2127" s="1">
        <v>36</v>
      </c>
      <c r="S2127" s="12">
        <v>488.21839080459802</v>
      </c>
      <c r="T2127" s="31">
        <v>319.10748109275698</v>
      </c>
    </row>
    <row r="2128" spans="3:20" x14ac:dyDescent="0.2">
      <c r="D2128" s="102"/>
      <c r="E2128" s="5" t="s">
        <v>37</v>
      </c>
      <c r="F2128" s="6"/>
      <c r="G2128" s="7">
        <v>714</v>
      </c>
      <c r="H2128" s="10">
        <v>26</v>
      </c>
      <c r="I2128" s="1">
        <v>83</v>
      </c>
      <c r="J2128" s="1">
        <v>110</v>
      </c>
      <c r="K2128" s="1">
        <v>85</v>
      </c>
      <c r="L2128" s="1">
        <v>102</v>
      </c>
      <c r="M2128" s="1">
        <v>105</v>
      </c>
      <c r="N2128" s="1">
        <v>68</v>
      </c>
      <c r="O2128" s="1">
        <v>29</v>
      </c>
      <c r="P2128" s="1">
        <v>8</v>
      </c>
      <c r="Q2128" s="1">
        <v>2</v>
      </c>
      <c r="R2128" s="1">
        <v>96</v>
      </c>
      <c r="S2128" s="12">
        <v>473.22006472491898</v>
      </c>
      <c r="T2128" s="31">
        <v>332.56211447751599</v>
      </c>
    </row>
    <row r="2129" spans="2:20" x14ac:dyDescent="0.2">
      <c r="D2129" s="102"/>
      <c r="E2129" s="5" t="s">
        <v>38</v>
      </c>
      <c r="F2129" s="6"/>
      <c r="G2129" s="7">
        <v>70</v>
      </c>
      <c r="H2129" s="10">
        <v>7</v>
      </c>
      <c r="I2129" s="1">
        <v>13</v>
      </c>
      <c r="J2129" s="1">
        <v>15</v>
      </c>
      <c r="K2129" s="1">
        <v>9</v>
      </c>
      <c r="L2129" s="1">
        <v>4</v>
      </c>
      <c r="M2129" s="1">
        <v>4</v>
      </c>
      <c r="N2129" s="1">
        <v>2</v>
      </c>
      <c r="O2129" s="1">
        <v>3</v>
      </c>
      <c r="P2129" s="1">
        <v>0</v>
      </c>
      <c r="Q2129" s="1">
        <v>0</v>
      </c>
      <c r="R2129" s="1">
        <v>13</v>
      </c>
      <c r="S2129" s="12">
        <v>330.70175438596499</v>
      </c>
      <c r="T2129" s="31">
        <v>280.93740108831298</v>
      </c>
    </row>
    <row r="2130" spans="2:20" x14ac:dyDescent="0.2">
      <c r="D2130" s="101" t="s">
        <v>39</v>
      </c>
      <c r="E2130" s="26" t="s">
        <v>40</v>
      </c>
      <c r="F2130" s="25"/>
      <c r="G2130" s="28">
        <v>2044</v>
      </c>
      <c r="H2130" s="30">
        <v>62</v>
      </c>
      <c r="I2130" s="3">
        <v>149</v>
      </c>
      <c r="J2130" s="3">
        <v>206</v>
      </c>
      <c r="K2130" s="3">
        <v>203</v>
      </c>
      <c r="L2130" s="3">
        <v>267</v>
      </c>
      <c r="M2130" s="3">
        <v>397</v>
      </c>
      <c r="N2130" s="3">
        <v>349</v>
      </c>
      <c r="O2130" s="3">
        <v>185</v>
      </c>
      <c r="P2130" s="3">
        <v>38</v>
      </c>
      <c r="Q2130" s="3">
        <v>23</v>
      </c>
      <c r="R2130" s="3">
        <v>165</v>
      </c>
      <c r="S2130" s="19">
        <v>613.35816923895698</v>
      </c>
      <c r="T2130" s="56">
        <v>403.13414897694901</v>
      </c>
    </row>
    <row r="2131" spans="2:20" x14ac:dyDescent="0.2">
      <c r="D2131" s="102"/>
      <c r="E2131" s="5" t="s">
        <v>41</v>
      </c>
      <c r="F2131" s="6"/>
      <c r="G2131" s="7">
        <v>2156</v>
      </c>
      <c r="H2131" s="10">
        <v>50</v>
      </c>
      <c r="I2131" s="1">
        <v>151</v>
      </c>
      <c r="J2131" s="1">
        <v>256</v>
      </c>
      <c r="K2131" s="1">
        <v>251</v>
      </c>
      <c r="L2131" s="1">
        <v>267</v>
      </c>
      <c r="M2131" s="1">
        <v>376</v>
      </c>
      <c r="N2131" s="1">
        <v>330</v>
      </c>
      <c r="O2131" s="1">
        <v>182</v>
      </c>
      <c r="P2131" s="1">
        <v>28</v>
      </c>
      <c r="Q2131" s="1">
        <v>18</v>
      </c>
      <c r="R2131" s="1">
        <v>247</v>
      </c>
      <c r="S2131" s="12">
        <v>586.82556312205304</v>
      </c>
      <c r="T2131" s="31">
        <v>384.33247657094398</v>
      </c>
    </row>
    <row r="2132" spans="2:20" x14ac:dyDescent="0.2">
      <c r="D2132" s="102"/>
      <c r="E2132" s="5" t="s">
        <v>42</v>
      </c>
      <c r="F2132" s="6"/>
      <c r="G2132" s="7">
        <v>1680</v>
      </c>
      <c r="H2132" s="10">
        <v>66</v>
      </c>
      <c r="I2132" s="1">
        <v>128</v>
      </c>
      <c r="J2132" s="1">
        <v>186</v>
      </c>
      <c r="K2132" s="1">
        <v>196</v>
      </c>
      <c r="L2132" s="1">
        <v>214</v>
      </c>
      <c r="M2132" s="1">
        <v>277</v>
      </c>
      <c r="N2132" s="1">
        <v>223</v>
      </c>
      <c r="O2132" s="1">
        <v>133</v>
      </c>
      <c r="P2132" s="1">
        <v>24</v>
      </c>
      <c r="Q2132" s="1">
        <v>8</v>
      </c>
      <c r="R2132" s="1">
        <v>225</v>
      </c>
      <c r="S2132" s="12">
        <v>560.75601374570397</v>
      </c>
      <c r="T2132" s="31">
        <v>377.31568485515999</v>
      </c>
    </row>
    <row r="2133" spans="2:20" x14ac:dyDescent="0.2">
      <c r="D2133" s="102"/>
      <c r="E2133" s="5" t="s">
        <v>43</v>
      </c>
      <c r="F2133" s="6"/>
      <c r="G2133" s="7">
        <v>518</v>
      </c>
      <c r="H2133" s="10">
        <v>21</v>
      </c>
      <c r="I2133" s="1">
        <v>55</v>
      </c>
      <c r="J2133" s="1">
        <v>69</v>
      </c>
      <c r="K2133" s="1">
        <v>53</v>
      </c>
      <c r="L2133" s="1">
        <v>61</v>
      </c>
      <c r="M2133" s="1">
        <v>74</v>
      </c>
      <c r="N2133" s="1">
        <v>67</v>
      </c>
      <c r="O2133" s="1">
        <v>30</v>
      </c>
      <c r="P2133" s="1">
        <v>8</v>
      </c>
      <c r="Q2133" s="1">
        <v>3</v>
      </c>
      <c r="R2133" s="1">
        <v>77</v>
      </c>
      <c r="S2133" s="12">
        <v>526.41723356009095</v>
      </c>
      <c r="T2133" s="31">
        <v>380.50491347873901</v>
      </c>
    </row>
    <row r="2134" spans="2:20" x14ac:dyDescent="0.2">
      <c r="D2134" s="103"/>
      <c r="E2134" s="50" t="s">
        <v>44</v>
      </c>
      <c r="F2134" s="53"/>
      <c r="G2134" s="49">
        <v>602</v>
      </c>
      <c r="H2134" s="62">
        <v>12</v>
      </c>
      <c r="I2134" s="22">
        <v>43</v>
      </c>
      <c r="J2134" s="22">
        <v>62</v>
      </c>
      <c r="K2134" s="22">
        <v>69</v>
      </c>
      <c r="L2134" s="22">
        <v>61</v>
      </c>
      <c r="M2134" s="22">
        <v>97</v>
      </c>
      <c r="N2134" s="22">
        <v>75</v>
      </c>
      <c r="O2134" s="22">
        <v>35</v>
      </c>
      <c r="P2134" s="22">
        <v>10</v>
      </c>
      <c r="Q2134" s="22">
        <v>9</v>
      </c>
      <c r="R2134" s="22">
        <v>129</v>
      </c>
      <c r="S2134" s="23">
        <v>586.89217758985205</v>
      </c>
      <c r="T2134" s="64">
        <v>418.23835597943798</v>
      </c>
    </row>
    <row r="2136" spans="2:20" x14ac:dyDescent="0.2">
      <c r="B2136" s="34" t="str">
        <f xml:space="preserve"> HYPERLINK("#'目次'!B89", "[83]")</f>
        <v>[83]</v>
      </c>
      <c r="C2136" s="27" t="s">
        <v>818</v>
      </c>
    </row>
    <row r="2139" spans="2:20" x14ac:dyDescent="0.2">
      <c r="C2139" s="27" t="s">
        <v>13</v>
      </c>
    </row>
    <row r="2140" spans="2:20" x14ac:dyDescent="0.2">
      <c r="D2140" s="97"/>
      <c r="E2140" s="98"/>
      <c r="F2140" s="98"/>
      <c r="G2140" s="38" t="s">
        <v>14</v>
      </c>
      <c r="H2140" s="36" t="s">
        <v>819</v>
      </c>
      <c r="I2140" s="4" t="s">
        <v>820</v>
      </c>
      <c r="J2140" s="35" t="s">
        <v>24</v>
      </c>
    </row>
    <row r="2141" spans="2:20" x14ac:dyDescent="0.2">
      <c r="D2141" s="99"/>
      <c r="E2141" s="100"/>
      <c r="F2141" s="100"/>
      <c r="G2141" s="40"/>
      <c r="H2141" s="42"/>
      <c r="I2141" s="8"/>
      <c r="J2141" s="39"/>
    </row>
    <row r="2142" spans="2:20" x14ac:dyDescent="0.2">
      <c r="D2142" s="48"/>
      <c r="E2142" s="47" t="s">
        <v>14</v>
      </c>
      <c r="F2142" s="51"/>
      <c r="G2142" s="37">
        <v>7000</v>
      </c>
      <c r="H2142" s="16">
        <v>2955</v>
      </c>
      <c r="I2142" s="16">
        <v>3977</v>
      </c>
      <c r="J2142" s="57">
        <v>68</v>
      </c>
    </row>
    <row r="2143" spans="2:20" x14ac:dyDescent="0.2">
      <c r="D2143" s="101" t="s">
        <v>25</v>
      </c>
      <c r="E2143" s="26" t="s">
        <v>26</v>
      </c>
      <c r="F2143" s="25"/>
      <c r="G2143" s="28">
        <v>308</v>
      </c>
      <c r="H2143" s="30">
        <v>135</v>
      </c>
      <c r="I2143" s="3">
        <v>170</v>
      </c>
      <c r="J2143" s="32">
        <v>3</v>
      </c>
    </row>
    <row r="2144" spans="2:20" x14ac:dyDescent="0.2">
      <c r="D2144" s="102"/>
      <c r="E2144" s="5" t="s">
        <v>27</v>
      </c>
      <c r="F2144" s="6"/>
      <c r="G2144" s="7">
        <v>504</v>
      </c>
      <c r="H2144" s="10">
        <v>167</v>
      </c>
      <c r="I2144" s="1">
        <v>332</v>
      </c>
      <c r="J2144" s="17">
        <v>5</v>
      </c>
    </row>
    <row r="2145" spans="4:10" x14ac:dyDescent="0.2">
      <c r="D2145" s="102"/>
      <c r="E2145" s="5" t="s">
        <v>28</v>
      </c>
      <c r="F2145" s="6"/>
      <c r="G2145" s="7">
        <v>1554</v>
      </c>
      <c r="H2145" s="10">
        <v>641</v>
      </c>
      <c r="I2145" s="1">
        <v>889</v>
      </c>
      <c r="J2145" s="17">
        <v>24</v>
      </c>
    </row>
    <row r="2146" spans="4:10" x14ac:dyDescent="0.2">
      <c r="D2146" s="102"/>
      <c r="E2146" s="5" t="s">
        <v>29</v>
      </c>
      <c r="F2146" s="6"/>
      <c r="G2146" s="7">
        <v>840</v>
      </c>
      <c r="H2146" s="10">
        <v>401</v>
      </c>
      <c r="I2146" s="1">
        <v>432</v>
      </c>
      <c r="J2146" s="17">
        <v>7</v>
      </c>
    </row>
    <row r="2147" spans="4:10" x14ac:dyDescent="0.2">
      <c r="D2147" s="102"/>
      <c r="E2147" s="5" t="s">
        <v>30</v>
      </c>
      <c r="F2147" s="6"/>
      <c r="G2147" s="7">
        <v>280</v>
      </c>
      <c r="H2147" s="10">
        <v>81</v>
      </c>
      <c r="I2147" s="1">
        <v>193</v>
      </c>
      <c r="J2147" s="17">
        <v>6</v>
      </c>
    </row>
    <row r="2148" spans="4:10" x14ac:dyDescent="0.2">
      <c r="D2148" s="102"/>
      <c r="E2148" s="5" t="s">
        <v>31</v>
      </c>
      <c r="F2148" s="6"/>
      <c r="G2148" s="7">
        <v>154</v>
      </c>
      <c r="H2148" s="10">
        <v>34</v>
      </c>
      <c r="I2148" s="1">
        <v>119</v>
      </c>
      <c r="J2148" s="17">
        <v>1</v>
      </c>
    </row>
    <row r="2149" spans="4:10" x14ac:dyDescent="0.2">
      <c r="D2149" s="102"/>
      <c r="E2149" s="5" t="s">
        <v>32</v>
      </c>
      <c r="F2149" s="6"/>
      <c r="G2149" s="7">
        <v>826</v>
      </c>
      <c r="H2149" s="10">
        <v>364</v>
      </c>
      <c r="I2149" s="1">
        <v>456</v>
      </c>
      <c r="J2149" s="17">
        <v>6</v>
      </c>
    </row>
    <row r="2150" spans="4:10" x14ac:dyDescent="0.2">
      <c r="D2150" s="102"/>
      <c r="E2150" s="5" t="s">
        <v>33</v>
      </c>
      <c r="F2150" s="6"/>
      <c r="G2150" s="7">
        <v>672</v>
      </c>
      <c r="H2150" s="10">
        <v>316</v>
      </c>
      <c r="I2150" s="1">
        <v>354</v>
      </c>
      <c r="J2150" s="17">
        <v>2</v>
      </c>
    </row>
    <row r="2151" spans="4:10" x14ac:dyDescent="0.2">
      <c r="D2151" s="102"/>
      <c r="E2151" s="5" t="s">
        <v>34</v>
      </c>
      <c r="F2151" s="6"/>
      <c r="G2151" s="7">
        <v>462</v>
      </c>
      <c r="H2151" s="10">
        <v>298</v>
      </c>
      <c r="I2151" s="1">
        <v>161</v>
      </c>
      <c r="J2151" s="17">
        <v>3</v>
      </c>
    </row>
    <row r="2152" spans="4:10" x14ac:dyDescent="0.2">
      <c r="D2152" s="102"/>
      <c r="E2152" s="5" t="s">
        <v>35</v>
      </c>
      <c r="F2152" s="6"/>
      <c r="G2152" s="7">
        <v>406</v>
      </c>
      <c r="H2152" s="10">
        <v>193</v>
      </c>
      <c r="I2152" s="1">
        <v>207</v>
      </c>
      <c r="J2152" s="17">
        <v>6</v>
      </c>
    </row>
    <row r="2153" spans="4:10" x14ac:dyDescent="0.2">
      <c r="D2153" s="102"/>
      <c r="E2153" s="5" t="s">
        <v>36</v>
      </c>
      <c r="F2153" s="6"/>
      <c r="G2153" s="7">
        <v>210</v>
      </c>
      <c r="H2153" s="10">
        <v>65</v>
      </c>
      <c r="I2153" s="1">
        <v>142</v>
      </c>
      <c r="J2153" s="17">
        <v>3</v>
      </c>
    </row>
    <row r="2154" spans="4:10" x14ac:dyDescent="0.2">
      <c r="D2154" s="102"/>
      <c r="E2154" s="5" t="s">
        <v>37</v>
      </c>
      <c r="F2154" s="6"/>
      <c r="G2154" s="7">
        <v>714</v>
      </c>
      <c r="H2154" s="10">
        <v>241</v>
      </c>
      <c r="I2154" s="1">
        <v>471</v>
      </c>
      <c r="J2154" s="17">
        <v>2</v>
      </c>
    </row>
    <row r="2155" spans="4:10" x14ac:dyDescent="0.2">
      <c r="D2155" s="102"/>
      <c r="E2155" s="5" t="s">
        <v>38</v>
      </c>
      <c r="F2155" s="6"/>
      <c r="G2155" s="7">
        <v>70</v>
      </c>
      <c r="H2155" s="10">
        <v>19</v>
      </c>
      <c r="I2155" s="1">
        <v>51</v>
      </c>
      <c r="J2155" s="17">
        <v>0</v>
      </c>
    </row>
    <row r="2156" spans="4:10" x14ac:dyDescent="0.2">
      <c r="D2156" s="101" t="s">
        <v>39</v>
      </c>
      <c r="E2156" s="26" t="s">
        <v>40</v>
      </c>
      <c r="F2156" s="25"/>
      <c r="G2156" s="28">
        <v>2044</v>
      </c>
      <c r="H2156" s="30">
        <v>1084</v>
      </c>
      <c r="I2156" s="3">
        <v>946</v>
      </c>
      <c r="J2156" s="32">
        <v>14</v>
      </c>
    </row>
    <row r="2157" spans="4:10" x14ac:dyDescent="0.2">
      <c r="D2157" s="102"/>
      <c r="E2157" s="5" t="s">
        <v>41</v>
      </c>
      <c r="F2157" s="6"/>
      <c r="G2157" s="7">
        <v>2156</v>
      </c>
      <c r="H2157" s="10">
        <v>890</v>
      </c>
      <c r="I2157" s="1">
        <v>1241</v>
      </c>
      <c r="J2157" s="17">
        <v>25</v>
      </c>
    </row>
    <row r="2158" spans="4:10" x14ac:dyDescent="0.2">
      <c r="D2158" s="102"/>
      <c r="E2158" s="5" t="s">
        <v>42</v>
      </c>
      <c r="F2158" s="6"/>
      <c r="G2158" s="7">
        <v>1680</v>
      </c>
      <c r="H2158" s="10">
        <v>635</v>
      </c>
      <c r="I2158" s="1">
        <v>1029</v>
      </c>
      <c r="J2158" s="17">
        <v>16</v>
      </c>
    </row>
    <row r="2159" spans="4:10" x14ac:dyDescent="0.2">
      <c r="D2159" s="102"/>
      <c r="E2159" s="5" t="s">
        <v>43</v>
      </c>
      <c r="F2159" s="6"/>
      <c r="G2159" s="7">
        <v>518</v>
      </c>
      <c r="H2159" s="10">
        <v>159</v>
      </c>
      <c r="I2159" s="1">
        <v>347</v>
      </c>
      <c r="J2159" s="17">
        <v>12</v>
      </c>
    </row>
    <row r="2160" spans="4:10" x14ac:dyDescent="0.2">
      <c r="D2160" s="103"/>
      <c r="E2160" s="50" t="s">
        <v>44</v>
      </c>
      <c r="F2160" s="53"/>
      <c r="G2160" s="49">
        <v>602</v>
      </c>
      <c r="H2160" s="62">
        <v>187</v>
      </c>
      <c r="I2160" s="22">
        <v>414</v>
      </c>
      <c r="J2160" s="68">
        <v>1</v>
      </c>
    </row>
    <row r="2162" spans="2:54" x14ac:dyDescent="0.2">
      <c r="B2162" s="34" t="str">
        <f xml:space="preserve"> HYPERLINK("#'目次'!B90", "[84]")</f>
        <v>[84]</v>
      </c>
      <c r="C2162" s="27" t="s">
        <v>823</v>
      </c>
    </row>
    <row r="2165" spans="2:54" x14ac:dyDescent="0.2">
      <c r="C2165" s="27" t="s">
        <v>13</v>
      </c>
    </row>
    <row r="2166" spans="2:54" x14ac:dyDescent="0.2">
      <c r="D2166" s="97"/>
      <c r="E2166" s="98"/>
      <c r="F2166" s="98"/>
      <c r="G2166" s="38" t="s">
        <v>14</v>
      </c>
      <c r="H2166" s="36" t="s">
        <v>26</v>
      </c>
      <c r="I2166" s="4" t="s">
        <v>824</v>
      </c>
      <c r="J2166" s="4" t="s">
        <v>825</v>
      </c>
      <c r="K2166" s="4" t="s">
        <v>826</v>
      </c>
      <c r="L2166" s="4" t="s">
        <v>827</v>
      </c>
      <c r="M2166" s="4" t="s">
        <v>828</v>
      </c>
      <c r="N2166" s="4" t="s">
        <v>829</v>
      </c>
      <c r="O2166" s="4" t="s">
        <v>830</v>
      </c>
      <c r="P2166" s="4" t="s">
        <v>831</v>
      </c>
      <c r="Q2166" s="4" t="s">
        <v>832</v>
      </c>
      <c r="R2166" s="4" t="s">
        <v>833</v>
      </c>
      <c r="S2166" s="4" t="s">
        <v>834</v>
      </c>
      <c r="T2166" s="4" t="s">
        <v>835</v>
      </c>
      <c r="U2166" s="4" t="s">
        <v>836</v>
      </c>
      <c r="V2166" s="4" t="s">
        <v>837</v>
      </c>
      <c r="W2166" s="4" t="s">
        <v>838</v>
      </c>
      <c r="X2166" s="4" t="s">
        <v>839</v>
      </c>
      <c r="Y2166" s="4" t="s">
        <v>840</v>
      </c>
      <c r="Z2166" s="4" t="s">
        <v>841</v>
      </c>
      <c r="AA2166" s="4" t="s">
        <v>842</v>
      </c>
      <c r="AB2166" s="4" t="s">
        <v>843</v>
      </c>
      <c r="AC2166" s="4" t="s">
        <v>844</v>
      </c>
      <c r="AD2166" s="4" t="s">
        <v>845</v>
      </c>
      <c r="AE2166" s="4" t="s">
        <v>846</v>
      </c>
      <c r="AF2166" s="4" t="s">
        <v>847</v>
      </c>
      <c r="AG2166" s="4" t="s">
        <v>848</v>
      </c>
      <c r="AH2166" s="4" t="s">
        <v>849</v>
      </c>
      <c r="AI2166" s="4" t="s">
        <v>850</v>
      </c>
      <c r="AJ2166" s="4" t="s">
        <v>851</v>
      </c>
      <c r="AK2166" s="4" t="s">
        <v>852</v>
      </c>
      <c r="AL2166" s="4" t="s">
        <v>853</v>
      </c>
      <c r="AM2166" s="4" t="s">
        <v>854</v>
      </c>
      <c r="AN2166" s="4" t="s">
        <v>855</v>
      </c>
      <c r="AO2166" s="4" t="s">
        <v>856</v>
      </c>
      <c r="AP2166" s="4" t="s">
        <v>857</v>
      </c>
      <c r="AQ2166" s="4" t="s">
        <v>858</v>
      </c>
      <c r="AR2166" s="4" t="s">
        <v>859</v>
      </c>
      <c r="AS2166" s="4" t="s">
        <v>860</v>
      </c>
      <c r="AT2166" s="4" t="s">
        <v>861</v>
      </c>
      <c r="AU2166" s="4" t="s">
        <v>862</v>
      </c>
      <c r="AV2166" s="4" t="s">
        <v>863</v>
      </c>
      <c r="AW2166" s="4" t="s">
        <v>864</v>
      </c>
      <c r="AX2166" s="4" t="s">
        <v>865</v>
      </c>
      <c r="AY2166" s="4" t="s">
        <v>866</v>
      </c>
      <c r="AZ2166" s="4" t="s">
        <v>867</v>
      </c>
      <c r="BA2166" s="4" t="s">
        <v>868</v>
      </c>
      <c r="BB2166" s="35" t="s">
        <v>869</v>
      </c>
    </row>
    <row r="2167" spans="2:54" x14ac:dyDescent="0.2">
      <c r="D2167" s="99"/>
      <c r="E2167" s="100"/>
      <c r="F2167" s="100"/>
      <c r="G2167" s="40"/>
      <c r="H2167" s="42"/>
      <c r="I2167" s="8"/>
      <c r="J2167" s="8"/>
      <c r="K2167" s="8"/>
      <c r="L2167" s="8"/>
      <c r="M2167" s="8"/>
      <c r="N2167" s="8"/>
      <c r="O2167" s="8"/>
      <c r="P2167" s="8"/>
      <c r="Q2167" s="8"/>
      <c r="R2167" s="8"/>
      <c r="S2167" s="8"/>
      <c r="T2167" s="8"/>
      <c r="U2167" s="8"/>
      <c r="V2167" s="8"/>
      <c r="W2167" s="8"/>
      <c r="X2167" s="8"/>
      <c r="Y2167" s="8"/>
      <c r="Z2167" s="8"/>
      <c r="AA2167" s="8"/>
      <c r="AB2167" s="8"/>
      <c r="AC2167" s="8"/>
      <c r="AD2167" s="8"/>
      <c r="AE2167" s="8"/>
      <c r="AF2167" s="8"/>
      <c r="AG2167" s="8"/>
      <c r="AH2167" s="8"/>
      <c r="AI2167" s="8"/>
      <c r="AJ2167" s="8"/>
      <c r="AK2167" s="8"/>
      <c r="AL2167" s="8"/>
      <c r="AM2167" s="8"/>
      <c r="AN2167" s="8"/>
      <c r="AO2167" s="8"/>
      <c r="AP2167" s="8"/>
      <c r="AQ2167" s="8"/>
      <c r="AR2167" s="8"/>
      <c r="AS2167" s="8"/>
      <c r="AT2167" s="8"/>
      <c r="AU2167" s="8"/>
      <c r="AV2167" s="8"/>
      <c r="AW2167" s="8"/>
      <c r="AX2167" s="8"/>
      <c r="AY2167" s="8"/>
      <c r="AZ2167" s="8"/>
      <c r="BA2167" s="8"/>
      <c r="BB2167" s="39"/>
    </row>
    <row r="2168" spans="2:54" x14ac:dyDescent="0.2">
      <c r="D2168" s="48"/>
      <c r="E2168" s="47" t="s">
        <v>14</v>
      </c>
      <c r="F2168" s="51"/>
      <c r="G2168" s="37">
        <v>7000</v>
      </c>
      <c r="H2168" s="16">
        <v>308</v>
      </c>
      <c r="I2168" s="16">
        <v>84</v>
      </c>
      <c r="J2168" s="16">
        <v>84</v>
      </c>
      <c r="K2168" s="16">
        <v>112</v>
      </c>
      <c r="L2168" s="16">
        <v>56</v>
      </c>
      <c r="M2168" s="16">
        <v>70</v>
      </c>
      <c r="N2168" s="16">
        <v>98</v>
      </c>
      <c r="O2168" s="16">
        <v>154</v>
      </c>
      <c r="P2168" s="16">
        <v>154</v>
      </c>
      <c r="Q2168" s="16">
        <v>126</v>
      </c>
      <c r="R2168" s="16">
        <v>378</v>
      </c>
      <c r="S2168" s="16">
        <v>308</v>
      </c>
      <c r="T2168" s="16">
        <v>756</v>
      </c>
      <c r="U2168" s="16">
        <v>518</v>
      </c>
      <c r="V2168" s="16">
        <v>112</v>
      </c>
      <c r="W2168" s="16">
        <v>84</v>
      </c>
      <c r="X2168" s="16">
        <v>42</v>
      </c>
      <c r="Y2168" s="16">
        <v>28</v>
      </c>
      <c r="Z2168" s="16">
        <v>56</v>
      </c>
      <c r="AA2168" s="16">
        <v>112</v>
      </c>
      <c r="AB2168" s="16">
        <v>112</v>
      </c>
      <c r="AC2168" s="16">
        <v>210</v>
      </c>
      <c r="AD2168" s="16">
        <v>406</v>
      </c>
      <c r="AE2168" s="16">
        <v>98</v>
      </c>
      <c r="AF2168" s="16">
        <v>70</v>
      </c>
      <c r="AG2168" s="16">
        <v>154</v>
      </c>
      <c r="AH2168" s="16">
        <v>490</v>
      </c>
      <c r="AI2168" s="16">
        <v>266</v>
      </c>
      <c r="AJ2168" s="16">
        <v>112</v>
      </c>
      <c r="AK2168" s="16">
        <v>42</v>
      </c>
      <c r="AL2168" s="16">
        <v>28</v>
      </c>
      <c r="AM2168" s="16">
        <v>42</v>
      </c>
      <c r="AN2168" s="16">
        <v>84</v>
      </c>
      <c r="AO2168" s="16">
        <v>154</v>
      </c>
      <c r="AP2168" s="16">
        <v>98</v>
      </c>
      <c r="AQ2168" s="16">
        <v>56</v>
      </c>
      <c r="AR2168" s="16">
        <v>28</v>
      </c>
      <c r="AS2168" s="16">
        <v>98</v>
      </c>
      <c r="AT2168" s="16">
        <v>28</v>
      </c>
      <c r="AU2168" s="16">
        <v>308</v>
      </c>
      <c r="AV2168" s="16">
        <v>42</v>
      </c>
      <c r="AW2168" s="16">
        <v>70</v>
      </c>
      <c r="AX2168" s="16">
        <v>84</v>
      </c>
      <c r="AY2168" s="16">
        <v>70</v>
      </c>
      <c r="AZ2168" s="16">
        <v>70</v>
      </c>
      <c r="BA2168" s="16">
        <v>70</v>
      </c>
      <c r="BB2168" s="57">
        <v>70</v>
      </c>
    </row>
    <row r="2169" spans="2:54" x14ac:dyDescent="0.2">
      <c r="D2169" s="101" t="s">
        <v>25</v>
      </c>
      <c r="E2169" s="26" t="s">
        <v>26</v>
      </c>
      <c r="F2169" s="25"/>
      <c r="G2169" s="28">
        <v>308</v>
      </c>
      <c r="H2169" s="30">
        <v>308</v>
      </c>
      <c r="I2169" s="3">
        <v>0</v>
      </c>
      <c r="J2169" s="3">
        <v>0</v>
      </c>
      <c r="K2169" s="3">
        <v>0</v>
      </c>
      <c r="L2169" s="3">
        <v>0</v>
      </c>
      <c r="M2169" s="3">
        <v>0</v>
      </c>
      <c r="N2169" s="3">
        <v>0</v>
      </c>
      <c r="O2169" s="3">
        <v>0</v>
      </c>
      <c r="P2169" s="3">
        <v>0</v>
      </c>
      <c r="Q2169" s="3">
        <v>0</v>
      </c>
      <c r="R2169" s="3">
        <v>0</v>
      </c>
      <c r="S2169" s="3">
        <v>0</v>
      </c>
      <c r="T2169" s="3">
        <v>0</v>
      </c>
      <c r="U2169" s="3">
        <v>0</v>
      </c>
      <c r="V2169" s="3">
        <v>0</v>
      </c>
      <c r="W2169" s="3">
        <v>0</v>
      </c>
      <c r="X2169" s="3">
        <v>0</v>
      </c>
      <c r="Y2169" s="3">
        <v>0</v>
      </c>
      <c r="Z2169" s="3">
        <v>0</v>
      </c>
      <c r="AA2169" s="3">
        <v>0</v>
      </c>
      <c r="AB2169" s="3">
        <v>0</v>
      </c>
      <c r="AC2169" s="3">
        <v>0</v>
      </c>
      <c r="AD2169" s="3">
        <v>0</v>
      </c>
      <c r="AE2169" s="3">
        <v>0</v>
      </c>
      <c r="AF2169" s="3">
        <v>0</v>
      </c>
      <c r="AG2169" s="3">
        <v>0</v>
      </c>
      <c r="AH2169" s="3">
        <v>0</v>
      </c>
      <c r="AI2169" s="3">
        <v>0</v>
      </c>
      <c r="AJ2169" s="3">
        <v>0</v>
      </c>
      <c r="AK2169" s="3">
        <v>0</v>
      </c>
      <c r="AL2169" s="3">
        <v>0</v>
      </c>
      <c r="AM2169" s="3">
        <v>0</v>
      </c>
      <c r="AN2169" s="3">
        <v>0</v>
      </c>
      <c r="AO2169" s="3">
        <v>0</v>
      </c>
      <c r="AP2169" s="3">
        <v>0</v>
      </c>
      <c r="AQ2169" s="3">
        <v>0</v>
      </c>
      <c r="AR2169" s="3">
        <v>0</v>
      </c>
      <c r="AS2169" s="3">
        <v>0</v>
      </c>
      <c r="AT2169" s="3">
        <v>0</v>
      </c>
      <c r="AU2169" s="3">
        <v>0</v>
      </c>
      <c r="AV2169" s="3">
        <v>0</v>
      </c>
      <c r="AW2169" s="3">
        <v>0</v>
      </c>
      <c r="AX2169" s="3">
        <v>0</v>
      </c>
      <c r="AY2169" s="3">
        <v>0</v>
      </c>
      <c r="AZ2169" s="3">
        <v>0</v>
      </c>
      <c r="BA2169" s="3">
        <v>0</v>
      </c>
      <c r="BB2169" s="32">
        <v>0</v>
      </c>
    </row>
    <row r="2170" spans="2:54" x14ac:dyDescent="0.2">
      <c r="D2170" s="102"/>
      <c r="E2170" s="5" t="s">
        <v>27</v>
      </c>
      <c r="F2170" s="6"/>
      <c r="G2170" s="7">
        <v>504</v>
      </c>
      <c r="H2170" s="10">
        <v>0</v>
      </c>
      <c r="I2170" s="1">
        <v>84</v>
      </c>
      <c r="J2170" s="1">
        <v>84</v>
      </c>
      <c r="K2170" s="1">
        <v>112</v>
      </c>
      <c r="L2170" s="1">
        <v>56</v>
      </c>
      <c r="M2170" s="1">
        <v>70</v>
      </c>
      <c r="N2170" s="1">
        <v>98</v>
      </c>
      <c r="O2170" s="1">
        <v>0</v>
      </c>
      <c r="P2170" s="1">
        <v>0</v>
      </c>
      <c r="Q2170" s="1">
        <v>0</v>
      </c>
      <c r="R2170" s="1">
        <v>0</v>
      </c>
      <c r="S2170" s="1">
        <v>0</v>
      </c>
      <c r="T2170" s="1">
        <v>0</v>
      </c>
      <c r="U2170" s="1">
        <v>0</v>
      </c>
      <c r="V2170" s="1">
        <v>0</v>
      </c>
      <c r="W2170" s="1">
        <v>0</v>
      </c>
      <c r="X2170" s="1">
        <v>0</v>
      </c>
      <c r="Y2170" s="1">
        <v>0</v>
      </c>
      <c r="Z2170" s="1">
        <v>0</v>
      </c>
      <c r="AA2170" s="1">
        <v>0</v>
      </c>
      <c r="AB2170" s="1">
        <v>0</v>
      </c>
      <c r="AC2170" s="1">
        <v>0</v>
      </c>
      <c r="AD2170" s="1">
        <v>0</v>
      </c>
      <c r="AE2170" s="1">
        <v>0</v>
      </c>
      <c r="AF2170" s="1">
        <v>0</v>
      </c>
      <c r="AG2170" s="1">
        <v>0</v>
      </c>
      <c r="AH2170" s="1">
        <v>0</v>
      </c>
      <c r="AI2170" s="1">
        <v>0</v>
      </c>
      <c r="AJ2170" s="1">
        <v>0</v>
      </c>
      <c r="AK2170" s="1">
        <v>0</v>
      </c>
      <c r="AL2170" s="1">
        <v>0</v>
      </c>
      <c r="AM2170" s="1">
        <v>0</v>
      </c>
      <c r="AN2170" s="1">
        <v>0</v>
      </c>
      <c r="AO2170" s="1">
        <v>0</v>
      </c>
      <c r="AP2170" s="1">
        <v>0</v>
      </c>
      <c r="AQ2170" s="1">
        <v>0</v>
      </c>
      <c r="AR2170" s="1">
        <v>0</v>
      </c>
      <c r="AS2170" s="1">
        <v>0</v>
      </c>
      <c r="AT2170" s="1">
        <v>0</v>
      </c>
      <c r="AU2170" s="1">
        <v>0</v>
      </c>
      <c r="AV2170" s="1">
        <v>0</v>
      </c>
      <c r="AW2170" s="1">
        <v>0</v>
      </c>
      <c r="AX2170" s="1">
        <v>0</v>
      </c>
      <c r="AY2170" s="1">
        <v>0</v>
      </c>
      <c r="AZ2170" s="1">
        <v>0</v>
      </c>
      <c r="BA2170" s="1">
        <v>0</v>
      </c>
      <c r="BB2170" s="17">
        <v>0</v>
      </c>
    </row>
    <row r="2171" spans="2:54" x14ac:dyDescent="0.2">
      <c r="D2171" s="102"/>
      <c r="E2171" s="5" t="s">
        <v>28</v>
      </c>
      <c r="F2171" s="6"/>
      <c r="G2171" s="7">
        <v>1554</v>
      </c>
      <c r="H2171" s="10">
        <v>0</v>
      </c>
      <c r="I2171" s="1">
        <v>0</v>
      </c>
      <c r="J2171" s="1">
        <v>0</v>
      </c>
      <c r="K2171" s="1">
        <v>0</v>
      </c>
      <c r="L2171" s="1">
        <v>0</v>
      </c>
      <c r="M2171" s="1">
        <v>0</v>
      </c>
      <c r="N2171" s="1">
        <v>0</v>
      </c>
      <c r="O2171" s="1">
        <v>154</v>
      </c>
      <c r="P2171" s="1">
        <v>154</v>
      </c>
      <c r="Q2171" s="1">
        <v>126</v>
      </c>
      <c r="R2171" s="1">
        <v>378</v>
      </c>
      <c r="S2171" s="1">
        <v>308</v>
      </c>
      <c r="T2171" s="1">
        <v>210</v>
      </c>
      <c r="U2171" s="1">
        <v>224</v>
      </c>
      <c r="V2171" s="1">
        <v>0</v>
      </c>
      <c r="W2171" s="1">
        <v>0</v>
      </c>
      <c r="X2171" s="1">
        <v>0</v>
      </c>
      <c r="Y2171" s="1">
        <v>0</v>
      </c>
      <c r="Z2171" s="1">
        <v>0</v>
      </c>
      <c r="AA2171" s="1">
        <v>0</v>
      </c>
      <c r="AB2171" s="1">
        <v>0</v>
      </c>
      <c r="AC2171" s="1">
        <v>0</v>
      </c>
      <c r="AD2171" s="1">
        <v>0</v>
      </c>
      <c r="AE2171" s="1">
        <v>0</v>
      </c>
      <c r="AF2171" s="1">
        <v>0</v>
      </c>
      <c r="AG2171" s="1">
        <v>0</v>
      </c>
      <c r="AH2171" s="1">
        <v>0</v>
      </c>
      <c r="AI2171" s="1">
        <v>0</v>
      </c>
      <c r="AJ2171" s="1">
        <v>0</v>
      </c>
      <c r="AK2171" s="1">
        <v>0</v>
      </c>
      <c r="AL2171" s="1">
        <v>0</v>
      </c>
      <c r="AM2171" s="1">
        <v>0</v>
      </c>
      <c r="AN2171" s="1">
        <v>0</v>
      </c>
      <c r="AO2171" s="1">
        <v>0</v>
      </c>
      <c r="AP2171" s="1">
        <v>0</v>
      </c>
      <c r="AQ2171" s="1">
        <v>0</v>
      </c>
      <c r="AR2171" s="1">
        <v>0</v>
      </c>
      <c r="AS2171" s="1">
        <v>0</v>
      </c>
      <c r="AT2171" s="1">
        <v>0</v>
      </c>
      <c r="AU2171" s="1">
        <v>0</v>
      </c>
      <c r="AV2171" s="1">
        <v>0</v>
      </c>
      <c r="AW2171" s="1">
        <v>0</v>
      </c>
      <c r="AX2171" s="1">
        <v>0</v>
      </c>
      <c r="AY2171" s="1">
        <v>0</v>
      </c>
      <c r="AZ2171" s="1">
        <v>0</v>
      </c>
      <c r="BA2171" s="1">
        <v>0</v>
      </c>
      <c r="BB2171" s="17">
        <v>0</v>
      </c>
    </row>
    <row r="2172" spans="2:54" x14ac:dyDescent="0.2">
      <c r="D2172" s="102"/>
      <c r="E2172" s="5" t="s">
        <v>29</v>
      </c>
      <c r="F2172" s="6"/>
      <c r="G2172" s="7">
        <v>840</v>
      </c>
      <c r="H2172" s="10">
        <v>0</v>
      </c>
      <c r="I2172" s="1">
        <v>0</v>
      </c>
      <c r="J2172" s="1">
        <v>0</v>
      </c>
      <c r="K2172" s="1">
        <v>0</v>
      </c>
      <c r="L2172" s="1">
        <v>0</v>
      </c>
      <c r="M2172" s="1">
        <v>0</v>
      </c>
      <c r="N2172" s="1">
        <v>0</v>
      </c>
      <c r="O2172" s="1">
        <v>0</v>
      </c>
      <c r="P2172" s="1">
        <v>0</v>
      </c>
      <c r="Q2172" s="1">
        <v>0</v>
      </c>
      <c r="R2172" s="1">
        <v>0</v>
      </c>
      <c r="S2172" s="1">
        <v>0</v>
      </c>
      <c r="T2172" s="1">
        <v>546</v>
      </c>
      <c r="U2172" s="1">
        <v>294</v>
      </c>
      <c r="V2172" s="1">
        <v>0</v>
      </c>
      <c r="W2172" s="1">
        <v>0</v>
      </c>
      <c r="X2172" s="1">
        <v>0</v>
      </c>
      <c r="Y2172" s="1">
        <v>0</v>
      </c>
      <c r="Z2172" s="1">
        <v>0</v>
      </c>
      <c r="AA2172" s="1">
        <v>0</v>
      </c>
      <c r="AB2172" s="1">
        <v>0</v>
      </c>
      <c r="AC2172" s="1">
        <v>0</v>
      </c>
      <c r="AD2172" s="1">
        <v>0</v>
      </c>
      <c r="AE2172" s="1">
        <v>0</v>
      </c>
      <c r="AF2172" s="1">
        <v>0</v>
      </c>
      <c r="AG2172" s="1">
        <v>0</v>
      </c>
      <c r="AH2172" s="1">
        <v>0</v>
      </c>
      <c r="AI2172" s="1">
        <v>0</v>
      </c>
      <c r="AJ2172" s="1">
        <v>0</v>
      </c>
      <c r="AK2172" s="1">
        <v>0</v>
      </c>
      <c r="AL2172" s="1">
        <v>0</v>
      </c>
      <c r="AM2172" s="1">
        <v>0</v>
      </c>
      <c r="AN2172" s="1">
        <v>0</v>
      </c>
      <c r="AO2172" s="1">
        <v>0</v>
      </c>
      <c r="AP2172" s="1">
        <v>0</v>
      </c>
      <c r="AQ2172" s="1">
        <v>0</v>
      </c>
      <c r="AR2172" s="1">
        <v>0</v>
      </c>
      <c r="AS2172" s="1">
        <v>0</v>
      </c>
      <c r="AT2172" s="1">
        <v>0</v>
      </c>
      <c r="AU2172" s="1">
        <v>0</v>
      </c>
      <c r="AV2172" s="1">
        <v>0</v>
      </c>
      <c r="AW2172" s="1">
        <v>0</v>
      </c>
      <c r="AX2172" s="1">
        <v>0</v>
      </c>
      <c r="AY2172" s="1">
        <v>0</v>
      </c>
      <c r="AZ2172" s="1">
        <v>0</v>
      </c>
      <c r="BA2172" s="1">
        <v>0</v>
      </c>
      <c r="BB2172" s="17">
        <v>0</v>
      </c>
    </row>
    <row r="2173" spans="2:54" x14ac:dyDescent="0.2">
      <c r="D2173" s="102"/>
      <c r="E2173" s="5" t="s">
        <v>30</v>
      </c>
      <c r="F2173" s="6"/>
      <c r="G2173" s="7">
        <v>280</v>
      </c>
      <c r="H2173" s="10">
        <v>0</v>
      </c>
      <c r="I2173" s="1">
        <v>0</v>
      </c>
      <c r="J2173" s="1">
        <v>0</v>
      </c>
      <c r="K2173" s="1">
        <v>0</v>
      </c>
      <c r="L2173" s="1">
        <v>0</v>
      </c>
      <c r="M2173" s="1">
        <v>0</v>
      </c>
      <c r="N2173" s="1">
        <v>0</v>
      </c>
      <c r="O2173" s="1">
        <v>0</v>
      </c>
      <c r="P2173" s="1">
        <v>0</v>
      </c>
      <c r="Q2173" s="1">
        <v>0</v>
      </c>
      <c r="R2173" s="1">
        <v>0</v>
      </c>
      <c r="S2173" s="1">
        <v>0</v>
      </c>
      <c r="T2173" s="1">
        <v>0</v>
      </c>
      <c r="U2173" s="1">
        <v>0</v>
      </c>
      <c r="V2173" s="1">
        <v>112</v>
      </c>
      <c r="W2173" s="1">
        <v>0</v>
      </c>
      <c r="X2173" s="1">
        <v>0</v>
      </c>
      <c r="Y2173" s="1">
        <v>0</v>
      </c>
      <c r="Z2173" s="1">
        <v>56</v>
      </c>
      <c r="AA2173" s="1">
        <v>112</v>
      </c>
      <c r="AB2173" s="1">
        <v>0</v>
      </c>
      <c r="AC2173" s="1">
        <v>0</v>
      </c>
      <c r="AD2173" s="1">
        <v>0</v>
      </c>
      <c r="AE2173" s="1">
        <v>0</v>
      </c>
      <c r="AF2173" s="1">
        <v>0</v>
      </c>
      <c r="AG2173" s="1">
        <v>0</v>
      </c>
      <c r="AH2173" s="1">
        <v>0</v>
      </c>
      <c r="AI2173" s="1">
        <v>0</v>
      </c>
      <c r="AJ2173" s="1">
        <v>0</v>
      </c>
      <c r="AK2173" s="1">
        <v>0</v>
      </c>
      <c r="AL2173" s="1">
        <v>0</v>
      </c>
      <c r="AM2173" s="1">
        <v>0</v>
      </c>
      <c r="AN2173" s="1">
        <v>0</v>
      </c>
      <c r="AO2173" s="1">
        <v>0</v>
      </c>
      <c r="AP2173" s="1">
        <v>0</v>
      </c>
      <c r="AQ2173" s="1">
        <v>0</v>
      </c>
      <c r="AR2173" s="1">
        <v>0</v>
      </c>
      <c r="AS2173" s="1">
        <v>0</v>
      </c>
      <c r="AT2173" s="1">
        <v>0</v>
      </c>
      <c r="AU2173" s="1">
        <v>0</v>
      </c>
      <c r="AV2173" s="1">
        <v>0</v>
      </c>
      <c r="AW2173" s="1">
        <v>0</v>
      </c>
      <c r="AX2173" s="1">
        <v>0</v>
      </c>
      <c r="AY2173" s="1">
        <v>0</v>
      </c>
      <c r="AZ2173" s="1">
        <v>0</v>
      </c>
      <c r="BA2173" s="1">
        <v>0</v>
      </c>
      <c r="BB2173" s="17">
        <v>0</v>
      </c>
    </row>
    <row r="2174" spans="2:54" x14ac:dyDescent="0.2">
      <c r="D2174" s="102"/>
      <c r="E2174" s="5" t="s">
        <v>31</v>
      </c>
      <c r="F2174" s="6"/>
      <c r="G2174" s="7">
        <v>154</v>
      </c>
      <c r="H2174" s="10">
        <v>0</v>
      </c>
      <c r="I2174" s="1">
        <v>0</v>
      </c>
      <c r="J2174" s="1">
        <v>0</v>
      </c>
      <c r="K2174" s="1">
        <v>0</v>
      </c>
      <c r="L2174" s="1">
        <v>0</v>
      </c>
      <c r="M2174" s="1">
        <v>0</v>
      </c>
      <c r="N2174" s="1">
        <v>0</v>
      </c>
      <c r="O2174" s="1">
        <v>0</v>
      </c>
      <c r="P2174" s="1">
        <v>0</v>
      </c>
      <c r="Q2174" s="1">
        <v>0</v>
      </c>
      <c r="R2174" s="1">
        <v>0</v>
      </c>
      <c r="S2174" s="1">
        <v>0</v>
      </c>
      <c r="T2174" s="1">
        <v>0</v>
      </c>
      <c r="U2174" s="1">
        <v>0</v>
      </c>
      <c r="V2174" s="1">
        <v>0</v>
      </c>
      <c r="W2174" s="1">
        <v>84</v>
      </c>
      <c r="X2174" s="1">
        <v>42</v>
      </c>
      <c r="Y2174" s="1">
        <v>28</v>
      </c>
      <c r="Z2174" s="1">
        <v>0</v>
      </c>
      <c r="AA2174" s="1">
        <v>0</v>
      </c>
      <c r="AB2174" s="1">
        <v>0</v>
      </c>
      <c r="AC2174" s="1">
        <v>0</v>
      </c>
      <c r="AD2174" s="1">
        <v>0</v>
      </c>
      <c r="AE2174" s="1">
        <v>0</v>
      </c>
      <c r="AF2174" s="1">
        <v>0</v>
      </c>
      <c r="AG2174" s="1">
        <v>0</v>
      </c>
      <c r="AH2174" s="1">
        <v>0</v>
      </c>
      <c r="AI2174" s="1">
        <v>0</v>
      </c>
      <c r="AJ2174" s="1">
        <v>0</v>
      </c>
      <c r="AK2174" s="1">
        <v>0</v>
      </c>
      <c r="AL2174" s="1">
        <v>0</v>
      </c>
      <c r="AM2174" s="1">
        <v>0</v>
      </c>
      <c r="AN2174" s="1">
        <v>0</v>
      </c>
      <c r="AO2174" s="1">
        <v>0</v>
      </c>
      <c r="AP2174" s="1">
        <v>0</v>
      </c>
      <c r="AQ2174" s="1">
        <v>0</v>
      </c>
      <c r="AR2174" s="1">
        <v>0</v>
      </c>
      <c r="AS2174" s="1">
        <v>0</v>
      </c>
      <c r="AT2174" s="1">
        <v>0</v>
      </c>
      <c r="AU2174" s="1">
        <v>0</v>
      </c>
      <c r="AV2174" s="1">
        <v>0</v>
      </c>
      <c r="AW2174" s="1">
        <v>0</v>
      </c>
      <c r="AX2174" s="1">
        <v>0</v>
      </c>
      <c r="AY2174" s="1">
        <v>0</v>
      </c>
      <c r="AZ2174" s="1">
        <v>0</v>
      </c>
      <c r="BA2174" s="1">
        <v>0</v>
      </c>
      <c r="BB2174" s="17">
        <v>0</v>
      </c>
    </row>
    <row r="2175" spans="2:54" x14ac:dyDescent="0.2">
      <c r="D2175" s="102"/>
      <c r="E2175" s="5" t="s">
        <v>32</v>
      </c>
      <c r="F2175" s="6"/>
      <c r="G2175" s="7">
        <v>826</v>
      </c>
      <c r="H2175" s="10">
        <v>0</v>
      </c>
      <c r="I2175" s="1">
        <v>0</v>
      </c>
      <c r="J2175" s="1">
        <v>0</v>
      </c>
      <c r="K2175" s="1">
        <v>0</v>
      </c>
      <c r="L2175" s="1">
        <v>0</v>
      </c>
      <c r="M2175" s="1">
        <v>0</v>
      </c>
      <c r="N2175" s="1">
        <v>0</v>
      </c>
      <c r="O2175" s="1">
        <v>0</v>
      </c>
      <c r="P2175" s="1">
        <v>0</v>
      </c>
      <c r="Q2175" s="1">
        <v>0</v>
      </c>
      <c r="R2175" s="1">
        <v>0</v>
      </c>
      <c r="S2175" s="1">
        <v>0</v>
      </c>
      <c r="T2175" s="1">
        <v>0</v>
      </c>
      <c r="U2175" s="1">
        <v>0</v>
      </c>
      <c r="V2175" s="1">
        <v>0</v>
      </c>
      <c r="W2175" s="1">
        <v>0</v>
      </c>
      <c r="X2175" s="1">
        <v>0</v>
      </c>
      <c r="Y2175" s="1">
        <v>0</v>
      </c>
      <c r="Z2175" s="1">
        <v>0</v>
      </c>
      <c r="AA2175" s="1">
        <v>0</v>
      </c>
      <c r="AB2175" s="1">
        <v>112</v>
      </c>
      <c r="AC2175" s="1">
        <v>210</v>
      </c>
      <c r="AD2175" s="1">
        <v>406</v>
      </c>
      <c r="AE2175" s="1">
        <v>98</v>
      </c>
      <c r="AF2175" s="1">
        <v>0</v>
      </c>
      <c r="AG2175" s="1">
        <v>0</v>
      </c>
      <c r="AH2175" s="1">
        <v>0</v>
      </c>
      <c r="AI2175" s="1">
        <v>0</v>
      </c>
      <c r="AJ2175" s="1">
        <v>0</v>
      </c>
      <c r="AK2175" s="1">
        <v>0</v>
      </c>
      <c r="AL2175" s="1">
        <v>0</v>
      </c>
      <c r="AM2175" s="1">
        <v>0</v>
      </c>
      <c r="AN2175" s="1">
        <v>0</v>
      </c>
      <c r="AO2175" s="1">
        <v>0</v>
      </c>
      <c r="AP2175" s="1">
        <v>0</v>
      </c>
      <c r="AQ2175" s="1">
        <v>0</v>
      </c>
      <c r="AR2175" s="1">
        <v>0</v>
      </c>
      <c r="AS2175" s="1">
        <v>0</v>
      </c>
      <c r="AT2175" s="1">
        <v>0</v>
      </c>
      <c r="AU2175" s="1">
        <v>0</v>
      </c>
      <c r="AV2175" s="1">
        <v>0</v>
      </c>
      <c r="AW2175" s="1">
        <v>0</v>
      </c>
      <c r="AX2175" s="1">
        <v>0</v>
      </c>
      <c r="AY2175" s="1">
        <v>0</v>
      </c>
      <c r="AZ2175" s="1">
        <v>0</v>
      </c>
      <c r="BA2175" s="1">
        <v>0</v>
      </c>
      <c r="BB2175" s="17">
        <v>0</v>
      </c>
    </row>
    <row r="2176" spans="2:54" x14ac:dyDescent="0.2">
      <c r="D2176" s="102"/>
      <c r="E2176" s="5" t="s">
        <v>33</v>
      </c>
      <c r="F2176" s="6"/>
      <c r="G2176" s="7">
        <v>672</v>
      </c>
      <c r="H2176" s="10">
        <v>0</v>
      </c>
      <c r="I2176" s="1">
        <v>0</v>
      </c>
      <c r="J2176" s="1">
        <v>0</v>
      </c>
      <c r="K2176" s="1">
        <v>0</v>
      </c>
      <c r="L2176" s="1">
        <v>0</v>
      </c>
      <c r="M2176" s="1">
        <v>0</v>
      </c>
      <c r="N2176" s="1">
        <v>0</v>
      </c>
      <c r="O2176" s="1">
        <v>0</v>
      </c>
      <c r="P2176" s="1">
        <v>0</v>
      </c>
      <c r="Q2176" s="1">
        <v>0</v>
      </c>
      <c r="R2176" s="1">
        <v>0</v>
      </c>
      <c r="S2176" s="1">
        <v>0</v>
      </c>
      <c r="T2176" s="1">
        <v>0</v>
      </c>
      <c r="U2176" s="1">
        <v>0</v>
      </c>
      <c r="V2176" s="1">
        <v>0</v>
      </c>
      <c r="W2176" s="1">
        <v>0</v>
      </c>
      <c r="X2176" s="1">
        <v>0</v>
      </c>
      <c r="Y2176" s="1">
        <v>0</v>
      </c>
      <c r="Z2176" s="1">
        <v>0</v>
      </c>
      <c r="AA2176" s="1">
        <v>0</v>
      </c>
      <c r="AB2176" s="1">
        <v>0</v>
      </c>
      <c r="AC2176" s="1">
        <v>0</v>
      </c>
      <c r="AD2176" s="1">
        <v>0</v>
      </c>
      <c r="AE2176" s="1">
        <v>0</v>
      </c>
      <c r="AF2176" s="1">
        <v>70</v>
      </c>
      <c r="AG2176" s="1">
        <v>154</v>
      </c>
      <c r="AH2176" s="1">
        <v>196</v>
      </c>
      <c r="AI2176" s="1">
        <v>98</v>
      </c>
      <c r="AJ2176" s="1">
        <v>112</v>
      </c>
      <c r="AK2176" s="1">
        <v>42</v>
      </c>
      <c r="AL2176" s="1">
        <v>0</v>
      </c>
      <c r="AM2176" s="1">
        <v>0</v>
      </c>
      <c r="AN2176" s="1">
        <v>0</v>
      </c>
      <c r="AO2176" s="1">
        <v>0</v>
      </c>
      <c r="AP2176" s="1">
        <v>0</v>
      </c>
      <c r="AQ2176" s="1">
        <v>0</v>
      </c>
      <c r="AR2176" s="1">
        <v>0</v>
      </c>
      <c r="AS2176" s="1">
        <v>0</v>
      </c>
      <c r="AT2176" s="1">
        <v>0</v>
      </c>
      <c r="AU2176" s="1">
        <v>0</v>
      </c>
      <c r="AV2176" s="1">
        <v>0</v>
      </c>
      <c r="AW2176" s="1">
        <v>0</v>
      </c>
      <c r="AX2176" s="1">
        <v>0</v>
      </c>
      <c r="AY2176" s="1">
        <v>0</v>
      </c>
      <c r="AZ2176" s="1">
        <v>0</v>
      </c>
      <c r="BA2176" s="1">
        <v>0</v>
      </c>
      <c r="BB2176" s="17">
        <v>0</v>
      </c>
    </row>
    <row r="2177" spans="2:54" x14ac:dyDescent="0.2">
      <c r="D2177" s="102"/>
      <c r="E2177" s="5" t="s">
        <v>34</v>
      </c>
      <c r="F2177" s="6"/>
      <c r="G2177" s="7">
        <v>462</v>
      </c>
      <c r="H2177" s="10">
        <v>0</v>
      </c>
      <c r="I2177" s="1">
        <v>0</v>
      </c>
      <c r="J2177" s="1">
        <v>0</v>
      </c>
      <c r="K2177" s="1">
        <v>0</v>
      </c>
      <c r="L2177" s="1">
        <v>0</v>
      </c>
      <c r="M2177" s="1">
        <v>0</v>
      </c>
      <c r="N2177" s="1">
        <v>0</v>
      </c>
      <c r="O2177" s="1">
        <v>0</v>
      </c>
      <c r="P2177" s="1">
        <v>0</v>
      </c>
      <c r="Q2177" s="1">
        <v>0</v>
      </c>
      <c r="R2177" s="1">
        <v>0</v>
      </c>
      <c r="S2177" s="1">
        <v>0</v>
      </c>
      <c r="T2177" s="1">
        <v>0</v>
      </c>
      <c r="U2177" s="1">
        <v>0</v>
      </c>
      <c r="V2177" s="1">
        <v>0</v>
      </c>
      <c r="W2177" s="1">
        <v>0</v>
      </c>
      <c r="X2177" s="1">
        <v>0</v>
      </c>
      <c r="Y2177" s="1">
        <v>0</v>
      </c>
      <c r="Z2177" s="1">
        <v>0</v>
      </c>
      <c r="AA2177" s="1">
        <v>0</v>
      </c>
      <c r="AB2177" s="1">
        <v>0</v>
      </c>
      <c r="AC2177" s="1">
        <v>0</v>
      </c>
      <c r="AD2177" s="1">
        <v>0</v>
      </c>
      <c r="AE2177" s="1">
        <v>0</v>
      </c>
      <c r="AF2177" s="1">
        <v>0</v>
      </c>
      <c r="AG2177" s="1">
        <v>0</v>
      </c>
      <c r="AH2177" s="1">
        <v>294</v>
      </c>
      <c r="AI2177" s="1">
        <v>168</v>
      </c>
      <c r="AJ2177" s="1">
        <v>0</v>
      </c>
      <c r="AK2177" s="1">
        <v>0</v>
      </c>
      <c r="AL2177" s="1">
        <v>0</v>
      </c>
      <c r="AM2177" s="1">
        <v>0</v>
      </c>
      <c r="AN2177" s="1">
        <v>0</v>
      </c>
      <c r="AO2177" s="1">
        <v>0</v>
      </c>
      <c r="AP2177" s="1">
        <v>0</v>
      </c>
      <c r="AQ2177" s="1">
        <v>0</v>
      </c>
      <c r="AR2177" s="1">
        <v>0</v>
      </c>
      <c r="AS2177" s="1">
        <v>0</v>
      </c>
      <c r="AT2177" s="1">
        <v>0</v>
      </c>
      <c r="AU2177" s="1">
        <v>0</v>
      </c>
      <c r="AV2177" s="1">
        <v>0</v>
      </c>
      <c r="AW2177" s="1">
        <v>0</v>
      </c>
      <c r="AX2177" s="1">
        <v>0</v>
      </c>
      <c r="AY2177" s="1">
        <v>0</v>
      </c>
      <c r="AZ2177" s="1">
        <v>0</v>
      </c>
      <c r="BA2177" s="1">
        <v>0</v>
      </c>
      <c r="BB2177" s="17">
        <v>0</v>
      </c>
    </row>
    <row r="2178" spans="2:54" x14ac:dyDescent="0.2">
      <c r="D2178" s="102"/>
      <c r="E2178" s="5" t="s">
        <v>35</v>
      </c>
      <c r="F2178" s="6"/>
      <c r="G2178" s="7">
        <v>406</v>
      </c>
      <c r="H2178" s="10">
        <v>0</v>
      </c>
      <c r="I2178" s="1">
        <v>0</v>
      </c>
      <c r="J2178" s="1">
        <v>0</v>
      </c>
      <c r="K2178" s="1">
        <v>0</v>
      </c>
      <c r="L2178" s="1">
        <v>0</v>
      </c>
      <c r="M2178" s="1">
        <v>0</v>
      </c>
      <c r="N2178" s="1">
        <v>0</v>
      </c>
      <c r="O2178" s="1">
        <v>0</v>
      </c>
      <c r="P2178" s="1">
        <v>0</v>
      </c>
      <c r="Q2178" s="1">
        <v>0</v>
      </c>
      <c r="R2178" s="1">
        <v>0</v>
      </c>
      <c r="S2178" s="1">
        <v>0</v>
      </c>
      <c r="T2178" s="1">
        <v>0</v>
      </c>
      <c r="U2178" s="1">
        <v>0</v>
      </c>
      <c r="V2178" s="1">
        <v>0</v>
      </c>
      <c r="W2178" s="1">
        <v>0</v>
      </c>
      <c r="X2178" s="1">
        <v>0</v>
      </c>
      <c r="Y2178" s="1">
        <v>0</v>
      </c>
      <c r="Z2178" s="1">
        <v>0</v>
      </c>
      <c r="AA2178" s="1">
        <v>0</v>
      </c>
      <c r="AB2178" s="1">
        <v>0</v>
      </c>
      <c r="AC2178" s="1">
        <v>0</v>
      </c>
      <c r="AD2178" s="1">
        <v>0</v>
      </c>
      <c r="AE2178" s="1">
        <v>0</v>
      </c>
      <c r="AF2178" s="1">
        <v>0</v>
      </c>
      <c r="AG2178" s="1">
        <v>0</v>
      </c>
      <c r="AH2178" s="1">
        <v>0</v>
      </c>
      <c r="AI2178" s="1">
        <v>0</v>
      </c>
      <c r="AJ2178" s="1">
        <v>0</v>
      </c>
      <c r="AK2178" s="1">
        <v>0</v>
      </c>
      <c r="AL2178" s="1">
        <v>28</v>
      </c>
      <c r="AM2178" s="1">
        <v>42</v>
      </c>
      <c r="AN2178" s="1">
        <v>84</v>
      </c>
      <c r="AO2178" s="1">
        <v>154</v>
      </c>
      <c r="AP2178" s="1">
        <v>98</v>
      </c>
      <c r="AQ2178" s="1">
        <v>0</v>
      </c>
      <c r="AR2178" s="1">
        <v>0</v>
      </c>
      <c r="AS2178" s="1">
        <v>0</v>
      </c>
      <c r="AT2178" s="1">
        <v>0</v>
      </c>
      <c r="AU2178" s="1">
        <v>0</v>
      </c>
      <c r="AV2178" s="1">
        <v>0</v>
      </c>
      <c r="AW2178" s="1">
        <v>0</v>
      </c>
      <c r="AX2178" s="1">
        <v>0</v>
      </c>
      <c r="AY2178" s="1">
        <v>0</v>
      </c>
      <c r="AZ2178" s="1">
        <v>0</v>
      </c>
      <c r="BA2178" s="1">
        <v>0</v>
      </c>
      <c r="BB2178" s="17">
        <v>0</v>
      </c>
    </row>
    <row r="2179" spans="2:54" x14ac:dyDescent="0.2">
      <c r="D2179" s="102"/>
      <c r="E2179" s="5" t="s">
        <v>36</v>
      </c>
      <c r="F2179" s="6"/>
      <c r="G2179" s="7">
        <v>210</v>
      </c>
      <c r="H2179" s="10">
        <v>0</v>
      </c>
      <c r="I2179" s="1">
        <v>0</v>
      </c>
      <c r="J2179" s="1">
        <v>0</v>
      </c>
      <c r="K2179" s="1">
        <v>0</v>
      </c>
      <c r="L2179" s="1">
        <v>0</v>
      </c>
      <c r="M2179" s="1">
        <v>0</v>
      </c>
      <c r="N2179" s="1">
        <v>0</v>
      </c>
      <c r="O2179" s="1">
        <v>0</v>
      </c>
      <c r="P2179" s="1">
        <v>0</v>
      </c>
      <c r="Q2179" s="1">
        <v>0</v>
      </c>
      <c r="R2179" s="1">
        <v>0</v>
      </c>
      <c r="S2179" s="1">
        <v>0</v>
      </c>
      <c r="T2179" s="1">
        <v>0</v>
      </c>
      <c r="U2179" s="1">
        <v>0</v>
      </c>
      <c r="V2179" s="1">
        <v>0</v>
      </c>
      <c r="W2179" s="1">
        <v>0</v>
      </c>
      <c r="X2179" s="1">
        <v>0</v>
      </c>
      <c r="Y2179" s="1">
        <v>0</v>
      </c>
      <c r="Z2179" s="1">
        <v>0</v>
      </c>
      <c r="AA2179" s="1">
        <v>0</v>
      </c>
      <c r="AB2179" s="1">
        <v>0</v>
      </c>
      <c r="AC2179" s="1">
        <v>0</v>
      </c>
      <c r="AD2179" s="1">
        <v>0</v>
      </c>
      <c r="AE2179" s="1">
        <v>0</v>
      </c>
      <c r="AF2179" s="1">
        <v>0</v>
      </c>
      <c r="AG2179" s="1">
        <v>0</v>
      </c>
      <c r="AH2179" s="1">
        <v>0</v>
      </c>
      <c r="AI2179" s="1">
        <v>0</v>
      </c>
      <c r="AJ2179" s="1">
        <v>0</v>
      </c>
      <c r="AK2179" s="1">
        <v>0</v>
      </c>
      <c r="AL2179" s="1">
        <v>0</v>
      </c>
      <c r="AM2179" s="1">
        <v>0</v>
      </c>
      <c r="AN2179" s="1">
        <v>0</v>
      </c>
      <c r="AO2179" s="1">
        <v>0</v>
      </c>
      <c r="AP2179" s="1">
        <v>0</v>
      </c>
      <c r="AQ2179" s="1">
        <v>56</v>
      </c>
      <c r="AR2179" s="1">
        <v>28</v>
      </c>
      <c r="AS2179" s="1">
        <v>98</v>
      </c>
      <c r="AT2179" s="1">
        <v>28</v>
      </c>
      <c r="AU2179" s="1">
        <v>0</v>
      </c>
      <c r="AV2179" s="1">
        <v>0</v>
      </c>
      <c r="AW2179" s="1">
        <v>0</v>
      </c>
      <c r="AX2179" s="1">
        <v>0</v>
      </c>
      <c r="AY2179" s="1">
        <v>0</v>
      </c>
      <c r="AZ2179" s="1">
        <v>0</v>
      </c>
      <c r="BA2179" s="1">
        <v>0</v>
      </c>
      <c r="BB2179" s="17">
        <v>0</v>
      </c>
    </row>
    <row r="2180" spans="2:54" x14ac:dyDescent="0.2">
      <c r="D2180" s="102"/>
      <c r="E2180" s="5" t="s">
        <v>37</v>
      </c>
      <c r="F2180" s="6"/>
      <c r="G2180" s="7">
        <v>714</v>
      </c>
      <c r="H2180" s="10">
        <v>0</v>
      </c>
      <c r="I2180" s="1">
        <v>0</v>
      </c>
      <c r="J2180" s="1">
        <v>0</v>
      </c>
      <c r="K2180" s="1">
        <v>0</v>
      </c>
      <c r="L2180" s="1">
        <v>0</v>
      </c>
      <c r="M2180" s="1">
        <v>0</v>
      </c>
      <c r="N2180" s="1">
        <v>0</v>
      </c>
      <c r="O2180" s="1">
        <v>0</v>
      </c>
      <c r="P2180" s="1">
        <v>0</v>
      </c>
      <c r="Q2180" s="1">
        <v>0</v>
      </c>
      <c r="R2180" s="1">
        <v>0</v>
      </c>
      <c r="S2180" s="1">
        <v>0</v>
      </c>
      <c r="T2180" s="1">
        <v>0</v>
      </c>
      <c r="U2180" s="1">
        <v>0</v>
      </c>
      <c r="V2180" s="1">
        <v>0</v>
      </c>
      <c r="W2180" s="1">
        <v>0</v>
      </c>
      <c r="X2180" s="1">
        <v>0</v>
      </c>
      <c r="Y2180" s="1">
        <v>0</v>
      </c>
      <c r="Z2180" s="1">
        <v>0</v>
      </c>
      <c r="AA2180" s="1">
        <v>0</v>
      </c>
      <c r="AB2180" s="1">
        <v>0</v>
      </c>
      <c r="AC2180" s="1">
        <v>0</v>
      </c>
      <c r="AD2180" s="1">
        <v>0</v>
      </c>
      <c r="AE2180" s="1">
        <v>0</v>
      </c>
      <c r="AF2180" s="1">
        <v>0</v>
      </c>
      <c r="AG2180" s="1">
        <v>0</v>
      </c>
      <c r="AH2180" s="1">
        <v>0</v>
      </c>
      <c r="AI2180" s="1">
        <v>0</v>
      </c>
      <c r="AJ2180" s="1">
        <v>0</v>
      </c>
      <c r="AK2180" s="1">
        <v>0</v>
      </c>
      <c r="AL2180" s="1">
        <v>0</v>
      </c>
      <c r="AM2180" s="1">
        <v>0</v>
      </c>
      <c r="AN2180" s="1">
        <v>0</v>
      </c>
      <c r="AO2180" s="1">
        <v>0</v>
      </c>
      <c r="AP2180" s="1">
        <v>0</v>
      </c>
      <c r="AQ2180" s="1">
        <v>0</v>
      </c>
      <c r="AR2180" s="1">
        <v>0</v>
      </c>
      <c r="AS2180" s="1">
        <v>0</v>
      </c>
      <c r="AT2180" s="1">
        <v>0</v>
      </c>
      <c r="AU2180" s="1">
        <v>308</v>
      </c>
      <c r="AV2180" s="1">
        <v>42</v>
      </c>
      <c r="AW2180" s="1">
        <v>70</v>
      </c>
      <c r="AX2180" s="1">
        <v>84</v>
      </c>
      <c r="AY2180" s="1">
        <v>70</v>
      </c>
      <c r="AZ2180" s="1">
        <v>70</v>
      </c>
      <c r="BA2180" s="1">
        <v>70</v>
      </c>
      <c r="BB2180" s="17">
        <v>0</v>
      </c>
    </row>
    <row r="2181" spans="2:54" x14ac:dyDescent="0.2">
      <c r="D2181" s="102"/>
      <c r="E2181" s="5" t="s">
        <v>38</v>
      </c>
      <c r="F2181" s="6"/>
      <c r="G2181" s="7">
        <v>70</v>
      </c>
      <c r="H2181" s="10">
        <v>0</v>
      </c>
      <c r="I2181" s="1">
        <v>0</v>
      </c>
      <c r="J2181" s="1">
        <v>0</v>
      </c>
      <c r="K2181" s="1">
        <v>0</v>
      </c>
      <c r="L2181" s="1">
        <v>0</v>
      </c>
      <c r="M2181" s="1">
        <v>0</v>
      </c>
      <c r="N2181" s="1">
        <v>0</v>
      </c>
      <c r="O2181" s="1">
        <v>0</v>
      </c>
      <c r="P2181" s="1">
        <v>0</v>
      </c>
      <c r="Q2181" s="1">
        <v>0</v>
      </c>
      <c r="R2181" s="1">
        <v>0</v>
      </c>
      <c r="S2181" s="1">
        <v>0</v>
      </c>
      <c r="T2181" s="1">
        <v>0</v>
      </c>
      <c r="U2181" s="1">
        <v>0</v>
      </c>
      <c r="V2181" s="1">
        <v>0</v>
      </c>
      <c r="W2181" s="1">
        <v>0</v>
      </c>
      <c r="X2181" s="1">
        <v>0</v>
      </c>
      <c r="Y2181" s="1">
        <v>0</v>
      </c>
      <c r="Z2181" s="1">
        <v>0</v>
      </c>
      <c r="AA2181" s="1">
        <v>0</v>
      </c>
      <c r="AB2181" s="1">
        <v>0</v>
      </c>
      <c r="AC2181" s="1">
        <v>0</v>
      </c>
      <c r="AD2181" s="1">
        <v>0</v>
      </c>
      <c r="AE2181" s="1">
        <v>0</v>
      </c>
      <c r="AF2181" s="1">
        <v>0</v>
      </c>
      <c r="AG2181" s="1">
        <v>0</v>
      </c>
      <c r="AH2181" s="1">
        <v>0</v>
      </c>
      <c r="AI2181" s="1">
        <v>0</v>
      </c>
      <c r="AJ2181" s="1">
        <v>0</v>
      </c>
      <c r="AK2181" s="1">
        <v>0</v>
      </c>
      <c r="AL2181" s="1">
        <v>0</v>
      </c>
      <c r="AM2181" s="1">
        <v>0</v>
      </c>
      <c r="AN2181" s="1">
        <v>0</v>
      </c>
      <c r="AO2181" s="1">
        <v>0</v>
      </c>
      <c r="AP2181" s="1">
        <v>0</v>
      </c>
      <c r="AQ2181" s="1">
        <v>0</v>
      </c>
      <c r="AR2181" s="1">
        <v>0</v>
      </c>
      <c r="AS2181" s="1">
        <v>0</v>
      </c>
      <c r="AT2181" s="1">
        <v>0</v>
      </c>
      <c r="AU2181" s="1">
        <v>0</v>
      </c>
      <c r="AV2181" s="1">
        <v>0</v>
      </c>
      <c r="AW2181" s="1">
        <v>0</v>
      </c>
      <c r="AX2181" s="1">
        <v>0</v>
      </c>
      <c r="AY2181" s="1">
        <v>0</v>
      </c>
      <c r="AZ2181" s="1">
        <v>0</v>
      </c>
      <c r="BA2181" s="1">
        <v>0</v>
      </c>
      <c r="BB2181" s="17">
        <v>70</v>
      </c>
    </row>
    <row r="2182" spans="2:54" x14ac:dyDescent="0.2">
      <c r="D2182" s="101" t="s">
        <v>39</v>
      </c>
      <c r="E2182" s="26" t="s">
        <v>40</v>
      </c>
      <c r="F2182" s="25"/>
      <c r="G2182" s="28">
        <v>2044</v>
      </c>
      <c r="H2182" s="30">
        <v>112</v>
      </c>
      <c r="I2182" s="3">
        <v>0</v>
      </c>
      <c r="J2182" s="3">
        <v>0</v>
      </c>
      <c r="K2182" s="3">
        <v>56</v>
      </c>
      <c r="L2182" s="3">
        <v>0</v>
      </c>
      <c r="M2182" s="3">
        <v>0</v>
      </c>
      <c r="N2182" s="3">
        <v>0</v>
      </c>
      <c r="O2182" s="3">
        <v>0</v>
      </c>
      <c r="P2182" s="3">
        <v>0</v>
      </c>
      <c r="Q2182" s="3">
        <v>0</v>
      </c>
      <c r="R2182" s="3">
        <v>70</v>
      </c>
      <c r="S2182" s="3">
        <v>56</v>
      </c>
      <c r="T2182" s="3">
        <v>518</v>
      </c>
      <c r="U2182" s="3">
        <v>336</v>
      </c>
      <c r="V2182" s="3">
        <v>42</v>
      </c>
      <c r="W2182" s="3">
        <v>0</v>
      </c>
      <c r="X2182" s="3">
        <v>0</v>
      </c>
      <c r="Y2182" s="3">
        <v>0</v>
      </c>
      <c r="Z2182" s="3">
        <v>0</v>
      </c>
      <c r="AA2182" s="3">
        <v>0</v>
      </c>
      <c r="AB2182" s="3">
        <v>0</v>
      </c>
      <c r="AC2182" s="3">
        <v>84</v>
      </c>
      <c r="AD2182" s="3">
        <v>126</v>
      </c>
      <c r="AE2182" s="3">
        <v>0</v>
      </c>
      <c r="AF2182" s="3">
        <v>0</v>
      </c>
      <c r="AG2182" s="3">
        <v>84</v>
      </c>
      <c r="AH2182" s="3">
        <v>196</v>
      </c>
      <c r="AI2182" s="3">
        <v>84</v>
      </c>
      <c r="AJ2182" s="3">
        <v>0</v>
      </c>
      <c r="AK2182" s="3">
        <v>0</v>
      </c>
      <c r="AL2182" s="3">
        <v>0</v>
      </c>
      <c r="AM2182" s="3">
        <v>0</v>
      </c>
      <c r="AN2182" s="3">
        <v>28</v>
      </c>
      <c r="AO2182" s="3">
        <v>70</v>
      </c>
      <c r="AP2182" s="3">
        <v>0</v>
      </c>
      <c r="AQ2182" s="3">
        <v>0</v>
      </c>
      <c r="AR2182" s="3">
        <v>0</v>
      </c>
      <c r="AS2182" s="3">
        <v>0</v>
      </c>
      <c r="AT2182" s="3">
        <v>0</v>
      </c>
      <c r="AU2182" s="3">
        <v>140</v>
      </c>
      <c r="AV2182" s="3">
        <v>0</v>
      </c>
      <c r="AW2182" s="3">
        <v>0</v>
      </c>
      <c r="AX2182" s="3">
        <v>42</v>
      </c>
      <c r="AY2182" s="3">
        <v>0</v>
      </c>
      <c r="AZ2182" s="3">
        <v>0</v>
      </c>
      <c r="BA2182" s="3">
        <v>0</v>
      </c>
      <c r="BB2182" s="32">
        <v>0</v>
      </c>
    </row>
    <row r="2183" spans="2:54" x14ac:dyDescent="0.2">
      <c r="D2183" s="102"/>
      <c r="E2183" s="5" t="s">
        <v>41</v>
      </c>
      <c r="F2183" s="6"/>
      <c r="G2183" s="7">
        <v>2156</v>
      </c>
      <c r="H2183" s="10">
        <v>70</v>
      </c>
      <c r="I2183" s="1">
        <v>42</v>
      </c>
      <c r="J2183" s="1">
        <v>14</v>
      </c>
      <c r="K2183" s="1">
        <v>0</v>
      </c>
      <c r="L2183" s="1">
        <v>14</v>
      </c>
      <c r="M2183" s="1">
        <v>14</v>
      </c>
      <c r="N2183" s="1">
        <v>56</v>
      </c>
      <c r="O2183" s="1">
        <v>42</v>
      </c>
      <c r="P2183" s="1">
        <v>56</v>
      </c>
      <c r="Q2183" s="1">
        <v>56</v>
      </c>
      <c r="R2183" s="1">
        <v>154</v>
      </c>
      <c r="S2183" s="1">
        <v>182</v>
      </c>
      <c r="T2183" s="1">
        <v>140</v>
      </c>
      <c r="U2183" s="1">
        <v>126</v>
      </c>
      <c r="V2183" s="1">
        <v>28</v>
      </c>
      <c r="W2183" s="1">
        <v>42</v>
      </c>
      <c r="X2183" s="1">
        <v>14</v>
      </c>
      <c r="Y2183" s="1">
        <v>14</v>
      </c>
      <c r="Z2183" s="1">
        <v>14</v>
      </c>
      <c r="AA2183" s="1">
        <v>42</v>
      </c>
      <c r="AB2183" s="1">
        <v>28</v>
      </c>
      <c r="AC2183" s="1">
        <v>42</v>
      </c>
      <c r="AD2183" s="1">
        <v>126</v>
      </c>
      <c r="AE2183" s="1">
        <v>56</v>
      </c>
      <c r="AF2183" s="1">
        <v>14</v>
      </c>
      <c r="AG2183" s="1">
        <v>14</v>
      </c>
      <c r="AH2183" s="1">
        <v>182</v>
      </c>
      <c r="AI2183" s="1">
        <v>126</v>
      </c>
      <c r="AJ2183" s="1">
        <v>28</v>
      </c>
      <c r="AK2183" s="1">
        <v>14</v>
      </c>
      <c r="AL2183" s="1">
        <v>0</v>
      </c>
      <c r="AM2183" s="1">
        <v>28</v>
      </c>
      <c r="AN2183" s="1">
        <v>28</v>
      </c>
      <c r="AO2183" s="1">
        <v>42</v>
      </c>
      <c r="AP2183" s="1">
        <v>42</v>
      </c>
      <c r="AQ2183" s="1">
        <v>28</v>
      </c>
      <c r="AR2183" s="1">
        <v>14</v>
      </c>
      <c r="AS2183" s="1">
        <v>42</v>
      </c>
      <c r="AT2183" s="1">
        <v>14</v>
      </c>
      <c r="AU2183" s="1">
        <v>14</v>
      </c>
      <c r="AV2183" s="1">
        <v>14</v>
      </c>
      <c r="AW2183" s="1">
        <v>28</v>
      </c>
      <c r="AX2183" s="1">
        <v>0</v>
      </c>
      <c r="AY2183" s="1">
        <v>28</v>
      </c>
      <c r="AZ2183" s="1">
        <v>28</v>
      </c>
      <c r="BA2183" s="1">
        <v>42</v>
      </c>
      <c r="BB2183" s="17">
        <v>14</v>
      </c>
    </row>
    <row r="2184" spans="2:54" x14ac:dyDescent="0.2">
      <c r="D2184" s="102"/>
      <c r="E2184" s="5" t="s">
        <v>42</v>
      </c>
      <c r="F2184" s="6"/>
      <c r="G2184" s="7">
        <v>1680</v>
      </c>
      <c r="H2184" s="10">
        <v>42</v>
      </c>
      <c r="I2184" s="1">
        <v>14</v>
      </c>
      <c r="J2184" s="1">
        <v>42</v>
      </c>
      <c r="K2184" s="1">
        <v>28</v>
      </c>
      <c r="L2184" s="1">
        <v>28</v>
      </c>
      <c r="M2184" s="1">
        <v>28</v>
      </c>
      <c r="N2184" s="1">
        <v>14</v>
      </c>
      <c r="O2184" s="1">
        <v>84</v>
      </c>
      <c r="P2184" s="1">
        <v>56</v>
      </c>
      <c r="Q2184" s="1">
        <v>42</v>
      </c>
      <c r="R2184" s="1">
        <v>126</v>
      </c>
      <c r="S2184" s="1">
        <v>56</v>
      </c>
      <c r="T2184" s="1">
        <v>98</v>
      </c>
      <c r="U2184" s="1">
        <v>28</v>
      </c>
      <c r="V2184" s="1">
        <v>28</v>
      </c>
      <c r="W2184" s="1">
        <v>14</v>
      </c>
      <c r="X2184" s="1">
        <v>14</v>
      </c>
      <c r="Y2184" s="1">
        <v>14</v>
      </c>
      <c r="Z2184" s="1">
        <v>14</v>
      </c>
      <c r="AA2184" s="1">
        <v>42</v>
      </c>
      <c r="AB2184" s="1">
        <v>56</v>
      </c>
      <c r="AC2184" s="1">
        <v>56</v>
      </c>
      <c r="AD2184" s="1">
        <v>112</v>
      </c>
      <c r="AE2184" s="1">
        <v>28</v>
      </c>
      <c r="AF2184" s="1">
        <v>42</v>
      </c>
      <c r="AG2184" s="1">
        <v>42</v>
      </c>
      <c r="AH2184" s="1">
        <v>98</v>
      </c>
      <c r="AI2184" s="1">
        <v>28</v>
      </c>
      <c r="AJ2184" s="1">
        <v>42</v>
      </c>
      <c r="AK2184" s="1">
        <v>14</v>
      </c>
      <c r="AL2184" s="1">
        <v>0</v>
      </c>
      <c r="AM2184" s="1">
        <v>14</v>
      </c>
      <c r="AN2184" s="1">
        <v>0</v>
      </c>
      <c r="AO2184" s="1">
        <v>28</v>
      </c>
      <c r="AP2184" s="1">
        <v>42</v>
      </c>
      <c r="AQ2184" s="1">
        <v>0</v>
      </c>
      <c r="AR2184" s="1">
        <v>14</v>
      </c>
      <c r="AS2184" s="1">
        <v>28</v>
      </c>
      <c r="AT2184" s="1">
        <v>0</v>
      </c>
      <c r="AU2184" s="1">
        <v>84</v>
      </c>
      <c r="AV2184" s="1">
        <v>0</v>
      </c>
      <c r="AW2184" s="1">
        <v>14</v>
      </c>
      <c r="AX2184" s="1">
        <v>28</v>
      </c>
      <c r="AY2184" s="1">
        <v>28</v>
      </c>
      <c r="AZ2184" s="1">
        <v>14</v>
      </c>
      <c r="BA2184" s="1">
        <v>14</v>
      </c>
      <c r="BB2184" s="17">
        <v>42</v>
      </c>
    </row>
    <row r="2185" spans="2:54" x14ac:dyDescent="0.2">
      <c r="D2185" s="102"/>
      <c r="E2185" s="5" t="s">
        <v>43</v>
      </c>
      <c r="F2185" s="6"/>
      <c r="G2185" s="7">
        <v>518</v>
      </c>
      <c r="H2185" s="10">
        <v>28</v>
      </c>
      <c r="I2185" s="1">
        <v>0</v>
      </c>
      <c r="J2185" s="1">
        <v>14</v>
      </c>
      <c r="K2185" s="1">
        <v>14</v>
      </c>
      <c r="L2185" s="1">
        <v>14</v>
      </c>
      <c r="M2185" s="1">
        <v>14</v>
      </c>
      <c r="N2185" s="1">
        <v>14</v>
      </c>
      <c r="O2185" s="1">
        <v>28</v>
      </c>
      <c r="P2185" s="1">
        <v>14</v>
      </c>
      <c r="Q2185" s="1">
        <v>0</v>
      </c>
      <c r="R2185" s="1">
        <v>0</v>
      </c>
      <c r="S2185" s="1">
        <v>0</v>
      </c>
      <c r="T2185" s="1">
        <v>0</v>
      </c>
      <c r="U2185" s="1">
        <v>14</v>
      </c>
      <c r="V2185" s="1">
        <v>14</v>
      </c>
      <c r="W2185" s="1">
        <v>28</v>
      </c>
      <c r="X2185" s="1">
        <v>0</v>
      </c>
      <c r="Y2185" s="1">
        <v>0</v>
      </c>
      <c r="Z2185" s="1">
        <v>14</v>
      </c>
      <c r="AA2185" s="1">
        <v>14</v>
      </c>
      <c r="AB2185" s="1">
        <v>14</v>
      </c>
      <c r="AC2185" s="1">
        <v>14</v>
      </c>
      <c r="AD2185" s="1">
        <v>14</v>
      </c>
      <c r="AE2185" s="1">
        <v>0</v>
      </c>
      <c r="AF2185" s="1">
        <v>0</v>
      </c>
      <c r="AG2185" s="1">
        <v>14</v>
      </c>
      <c r="AH2185" s="1">
        <v>0</v>
      </c>
      <c r="AI2185" s="1">
        <v>14</v>
      </c>
      <c r="AJ2185" s="1">
        <v>14</v>
      </c>
      <c r="AK2185" s="1">
        <v>14</v>
      </c>
      <c r="AL2185" s="1">
        <v>14</v>
      </c>
      <c r="AM2185" s="1">
        <v>0</v>
      </c>
      <c r="AN2185" s="1">
        <v>28</v>
      </c>
      <c r="AO2185" s="1">
        <v>0</v>
      </c>
      <c r="AP2185" s="1">
        <v>14</v>
      </c>
      <c r="AQ2185" s="1">
        <v>14</v>
      </c>
      <c r="AR2185" s="1">
        <v>0</v>
      </c>
      <c r="AS2185" s="1">
        <v>14</v>
      </c>
      <c r="AT2185" s="1">
        <v>14</v>
      </c>
      <c r="AU2185" s="1">
        <v>28</v>
      </c>
      <c r="AV2185" s="1">
        <v>14</v>
      </c>
      <c r="AW2185" s="1">
        <v>14</v>
      </c>
      <c r="AX2185" s="1">
        <v>0</v>
      </c>
      <c r="AY2185" s="1">
        <v>14</v>
      </c>
      <c r="AZ2185" s="1">
        <v>14</v>
      </c>
      <c r="BA2185" s="1">
        <v>14</v>
      </c>
      <c r="BB2185" s="17">
        <v>0</v>
      </c>
    </row>
    <row r="2186" spans="2:54" x14ac:dyDescent="0.2">
      <c r="D2186" s="103"/>
      <c r="E2186" s="50" t="s">
        <v>44</v>
      </c>
      <c r="F2186" s="53"/>
      <c r="G2186" s="49">
        <v>602</v>
      </c>
      <c r="H2186" s="62">
        <v>56</v>
      </c>
      <c r="I2186" s="22">
        <v>28</v>
      </c>
      <c r="J2186" s="22">
        <v>14</v>
      </c>
      <c r="K2186" s="22">
        <v>14</v>
      </c>
      <c r="L2186" s="22">
        <v>0</v>
      </c>
      <c r="M2186" s="22">
        <v>14</v>
      </c>
      <c r="N2186" s="22">
        <v>14</v>
      </c>
      <c r="O2186" s="22">
        <v>0</v>
      </c>
      <c r="P2186" s="22">
        <v>28</v>
      </c>
      <c r="Q2186" s="22">
        <v>28</v>
      </c>
      <c r="R2186" s="22">
        <v>28</v>
      </c>
      <c r="S2186" s="22">
        <v>14</v>
      </c>
      <c r="T2186" s="22">
        <v>0</v>
      </c>
      <c r="U2186" s="22">
        <v>14</v>
      </c>
      <c r="V2186" s="22">
        <v>0</v>
      </c>
      <c r="W2186" s="22">
        <v>0</v>
      </c>
      <c r="X2186" s="22">
        <v>14</v>
      </c>
      <c r="Y2186" s="22">
        <v>0</v>
      </c>
      <c r="Z2186" s="22">
        <v>14</v>
      </c>
      <c r="AA2186" s="22">
        <v>14</v>
      </c>
      <c r="AB2186" s="22">
        <v>14</v>
      </c>
      <c r="AC2186" s="22">
        <v>14</v>
      </c>
      <c r="AD2186" s="22">
        <v>28</v>
      </c>
      <c r="AE2186" s="22">
        <v>14</v>
      </c>
      <c r="AF2186" s="22">
        <v>14</v>
      </c>
      <c r="AG2186" s="22">
        <v>0</v>
      </c>
      <c r="AH2186" s="22">
        <v>14</v>
      </c>
      <c r="AI2186" s="22">
        <v>14</v>
      </c>
      <c r="AJ2186" s="22">
        <v>28</v>
      </c>
      <c r="AK2186" s="22">
        <v>0</v>
      </c>
      <c r="AL2186" s="22">
        <v>14</v>
      </c>
      <c r="AM2186" s="22">
        <v>0</v>
      </c>
      <c r="AN2186" s="22">
        <v>0</v>
      </c>
      <c r="AO2186" s="22">
        <v>14</v>
      </c>
      <c r="AP2186" s="22">
        <v>0</v>
      </c>
      <c r="AQ2186" s="22">
        <v>14</v>
      </c>
      <c r="AR2186" s="22">
        <v>0</v>
      </c>
      <c r="AS2186" s="22">
        <v>14</v>
      </c>
      <c r="AT2186" s="22">
        <v>0</v>
      </c>
      <c r="AU2186" s="22">
        <v>42</v>
      </c>
      <c r="AV2186" s="22">
        <v>14</v>
      </c>
      <c r="AW2186" s="22">
        <v>14</v>
      </c>
      <c r="AX2186" s="22">
        <v>14</v>
      </c>
      <c r="AY2186" s="22">
        <v>0</v>
      </c>
      <c r="AZ2186" s="22">
        <v>14</v>
      </c>
      <c r="BA2186" s="22">
        <v>0</v>
      </c>
      <c r="BB2186" s="68">
        <v>14</v>
      </c>
    </row>
    <row r="2188" spans="2:54" x14ac:dyDescent="0.2">
      <c r="B2188" s="34" t="str">
        <f xml:space="preserve"> HYPERLINK("#'目次'!B91", "[85]")</f>
        <v>[85]</v>
      </c>
      <c r="C2188" s="27" t="s">
        <v>871</v>
      </c>
    </row>
    <row r="2191" spans="2:54" x14ac:dyDescent="0.2">
      <c r="C2191" s="27" t="s">
        <v>13</v>
      </c>
    </row>
    <row r="2192" spans="2:54" ht="36" x14ac:dyDescent="0.2">
      <c r="D2192" s="97"/>
      <c r="E2192" s="98"/>
      <c r="F2192" s="98"/>
      <c r="G2192" s="38" t="s">
        <v>14</v>
      </c>
      <c r="H2192" s="36" t="s">
        <v>872</v>
      </c>
      <c r="I2192" s="4" t="s">
        <v>873</v>
      </c>
      <c r="J2192" s="4" t="s">
        <v>874</v>
      </c>
      <c r="K2192" s="4" t="s">
        <v>875</v>
      </c>
      <c r="L2192" s="4" t="s">
        <v>44</v>
      </c>
      <c r="M2192" s="35" t="s">
        <v>876</v>
      </c>
    </row>
    <row r="2193" spans="4:13" x14ac:dyDescent="0.2">
      <c r="D2193" s="99"/>
      <c r="E2193" s="100"/>
      <c r="F2193" s="100"/>
      <c r="G2193" s="40"/>
      <c r="H2193" s="42"/>
      <c r="I2193" s="8"/>
      <c r="J2193" s="8"/>
      <c r="K2193" s="8"/>
      <c r="L2193" s="8"/>
      <c r="M2193" s="39"/>
    </row>
    <row r="2194" spans="4:13" x14ac:dyDescent="0.2">
      <c r="D2194" s="48"/>
      <c r="E2194" s="47" t="s">
        <v>14</v>
      </c>
      <c r="F2194" s="51"/>
      <c r="G2194" s="37">
        <v>7000</v>
      </c>
      <c r="H2194" s="16">
        <v>2044</v>
      </c>
      <c r="I2194" s="16">
        <v>2156</v>
      </c>
      <c r="J2194" s="16">
        <v>1680</v>
      </c>
      <c r="K2194" s="16">
        <v>518</v>
      </c>
      <c r="L2194" s="16">
        <v>602</v>
      </c>
      <c r="M2194" s="57">
        <v>0</v>
      </c>
    </row>
    <row r="2195" spans="4:13" x14ac:dyDescent="0.2">
      <c r="D2195" s="101" t="s">
        <v>25</v>
      </c>
      <c r="E2195" s="26" t="s">
        <v>26</v>
      </c>
      <c r="F2195" s="25"/>
      <c r="G2195" s="28">
        <v>308</v>
      </c>
      <c r="H2195" s="30">
        <v>112</v>
      </c>
      <c r="I2195" s="3">
        <v>70</v>
      </c>
      <c r="J2195" s="3">
        <v>42</v>
      </c>
      <c r="K2195" s="3">
        <v>28</v>
      </c>
      <c r="L2195" s="3">
        <v>56</v>
      </c>
      <c r="M2195" s="32">
        <v>0</v>
      </c>
    </row>
    <row r="2196" spans="4:13" x14ac:dyDescent="0.2">
      <c r="D2196" s="102"/>
      <c r="E2196" s="5" t="s">
        <v>27</v>
      </c>
      <c r="F2196" s="6"/>
      <c r="G2196" s="7">
        <v>504</v>
      </c>
      <c r="H2196" s="10">
        <v>56</v>
      </c>
      <c r="I2196" s="1">
        <v>140</v>
      </c>
      <c r="J2196" s="1">
        <v>154</v>
      </c>
      <c r="K2196" s="1">
        <v>70</v>
      </c>
      <c r="L2196" s="1">
        <v>84</v>
      </c>
      <c r="M2196" s="17">
        <v>0</v>
      </c>
    </row>
    <row r="2197" spans="4:13" x14ac:dyDescent="0.2">
      <c r="D2197" s="102"/>
      <c r="E2197" s="5" t="s">
        <v>28</v>
      </c>
      <c r="F2197" s="6"/>
      <c r="G2197" s="7">
        <v>1554</v>
      </c>
      <c r="H2197" s="10">
        <v>168</v>
      </c>
      <c r="I2197" s="1">
        <v>742</v>
      </c>
      <c r="J2197" s="1">
        <v>476</v>
      </c>
      <c r="K2197" s="1">
        <v>56</v>
      </c>
      <c r="L2197" s="1">
        <v>112</v>
      </c>
      <c r="M2197" s="17">
        <v>0</v>
      </c>
    </row>
    <row r="2198" spans="4:13" x14ac:dyDescent="0.2">
      <c r="D2198" s="102"/>
      <c r="E2198" s="5" t="s">
        <v>29</v>
      </c>
      <c r="F2198" s="6"/>
      <c r="G2198" s="7">
        <v>840</v>
      </c>
      <c r="H2198" s="10">
        <v>812</v>
      </c>
      <c r="I2198" s="1">
        <v>14</v>
      </c>
      <c r="J2198" s="1">
        <v>14</v>
      </c>
      <c r="K2198" s="1">
        <v>0</v>
      </c>
      <c r="L2198" s="1">
        <v>0</v>
      </c>
      <c r="M2198" s="17">
        <v>0</v>
      </c>
    </row>
    <row r="2199" spans="4:13" x14ac:dyDescent="0.2">
      <c r="D2199" s="102"/>
      <c r="E2199" s="5" t="s">
        <v>30</v>
      </c>
      <c r="F2199" s="6"/>
      <c r="G2199" s="7">
        <v>280</v>
      </c>
      <c r="H2199" s="10">
        <v>42</v>
      </c>
      <c r="I2199" s="1">
        <v>84</v>
      </c>
      <c r="J2199" s="1">
        <v>84</v>
      </c>
      <c r="K2199" s="1">
        <v>42</v>
      </c>
      <c r="L2199" s="1">
        <v>28</v>
      </c>
      <c r="M2199" s="17">
        <v>0</v>
      </c>
    </row>
    <row r="2200" spans="4:13" x14ac:dyDescent="0.2">
      <c r="D2200" s="102"/>
      <c r="E2200" s="5" t="s">
        <v>31</v>
      </c>
      <c r="F2200" s="6"/>
      <c r="G2200" s="7">
        <v>154</v>
      </c>
      <c r="H2200" s="10">
        <v>0</v>
      </c>
      <c r="I2200" s="1">
        <v>70</v>
      </c>
      <c r="J2200" s="1">
        <v>42</v>
      </c>
      <c r="K2200" s="1">
        <v>28</v>
      </c>
      <c r="L2200" s="1">
        <v>14</v>
      </c>
      <c r="M2200" s="17">
        <v>0</v>
      </c>
    </row>
    <row r="2201" spans="4:13" x14ac:dyDescent="0.2">
      <c r="D2201" s="102"/>
      <c r="E2201" s="5" t="s">
        <v>32</v>
      </c>
      <c r="F2201" s="6"/>
      <c r="G2201" s="7">
        <v>826</v>
      </c>
      <c r="H2201" s="10">
        <v>210</v>
      </c>
      <c r="I2201" s="1">
        <v>252</v>
      </c>
      <c r="J2201" s="1">
        <v>252</v>
      </c>
      <c r="K2201" s="1">
        <v>42</v>
      </c>
      <c r="L2201" s="1">
        <v>70</v>
      </c>
      <c r="M2201" s="17">
        <v>0</v>
      </c>
    </row>
    <row r="2202" spans="4:13" x14ac:dyDescent="0.2">
      <c r="D2202" s="102"/>
      <c r="E2202" s="5" t="s">
        <v>33</v>
      </c>
      <c r="F2202" s="6"/>
      <c r="G2202" s="7">
        <v>672</v>
      </c>
      <c r="H2202" s="10">
        <v>84</v>
      </c>
      <c r="I2202" s="1">
        <v>210</v>
      </c>
      <c r="J2202" s="1">
        <v>252</v>
      </c>
      <c r="K2202" s="1">
        <v>56</v>
      </c>
      <c r="L2202" s="1">
        <v>70</v>
      </c>
      <c r="M2202" s="17">
        <v>0</v>
      </c>
    </row>
    <row r="2203" spans="4:13" x14ac:dyDescent="0.2">
      <c r="D2203" s="102"/>
      <c r="E2203" s="5" t="s">
        <v>34</v>
      </c>
      <c r="F2203" s="6"/>
      <c r="G2203" s="7">
        <v>462</v>
      </c>
      <c r="H2203" s="10">
        <v>280</v>
      </c>
      <c r="I2203" s="1">
        <v>168</v>
      </c>
      <c r="J2203" s="1">
        <v>14</v>
      </c>
      <c r="K2203" s="1">
        <v>0</v>
      </c>
      <c r="L2203" s="1">
        <v>0</v>
      </c>
      <c r="M2203" s="17">
        <v>0</v>
      </c>
    </row>
    <row r="2204" spans="4:13" x14ac:dyDescent="0.2">
      <c r="D2204" s="102"/>
      <c r="E2204" s="5" t="s">
        <v>35</v>
      </c>
      <c r="F2204" s="6"/>
      <c r="G2204" s="7">
        <v>406</v>
      </c>
      <c r="H2204" s="10">
        <v>98</v>
      </c>
      <c r="I2204" s="1">
        <v>140</v>
      </c>
      <c r="J2204" s="1">
        <v>84</v>
      </c>
      <c r="K2204" s="1">
        <v>56</v>
      </c>
      <c r="L2204" s="1">
        <v>28</v>
      </c>
      <c r="M2204" s="17">
        <v>0</v>
      </c>
    </row>
    <row r="2205" spans="4:13" x14ac:dyDescent="0.2">
      <c r="D2205" s="102"/>
      <c r="E2205" s="5" t="s">
        <v>36</v>
      </c>
      <c r="F2205" s="6"/>
      <c r="G2205" s="7">
        <v>210</v>
      </c>
      <c r="H2205" s="10">
        <v>0</v>
      </c>
      <c r="I2205" s="1">
        <v>98</v>
      </c>
      <c r="J2205" s="1">
        <v>42</v>
      </c>
      <c r="K2205" s="1">
        <v>42</v>
      </c>
      <c r="L2205" s="1">
        <v>28</v>
      </c>
      <c r="M2205" s="17">
        <v>0</v>
      </c>
    </row>
    <row r="2206" spans="4:13" x14ac:dyDescent="0.2">
      <c r="D2206" s="102"/>
      <c r="E2206" s="5" t="s">
        <v>37</v>
      </c>
      <c r="F2206" s="6"/>
      <c r="G2206" s="7">
        <v>714</v>
      </c>
      <c r="H2206" s="10">
        <v>182</v>
      </c>
      <c r="I2206" s="1">
        <v>154</v>
      </c>
      <c r="J2206" s="1">
        <v>182</v>
      </c>
      <c r="K2206" s="1">
        <v>98</v>
      </c>
      <c r="L2206" s="1">
        <v>98</v>
      </c>
      <c r="M2206" s="17">
        <v>0</v>
      </c>
    </row>
    <row r="2207" spans="4:13" x14ac:dyDescent="0.2">
      <c r="D2207" s="102"/>
      <c r="E2207" s="5" t="s">
        <v>38</v>
      </c>
      <c r="F2207" s="6"/>
      <c r="G2207" s="7">
        <v>70</v>
      </c>
      <c r="H2207" s="10">
        <v>0</v>
      </c>
      <c r="I2207" s="1">
        <v>14</v>
      </c>
      <c r="J2207" s="1">
        <v>42</v>
      </c>
      <c r="K2207" s="1">
        <v>0</v>
      </c>
      <c r="L2207" s="1">
        <v>14</v>
      </c>
      <c r="M2207" s="17">
        <v>0</v>
      </c>
    </row>
    <row r="2208" spans="4:13" x14ac:dyDescent="0.2">
      <c r="D2208" s="101" t="s">
        <v>39</v>
      </c>
      <c r="E2208" s="26" t="s">
        <v>40</v>
      </c>
      <c r="F2208" s="25"/>
      <c r="G2208" s="28">
        <v>2044</v>
      </c>
      <c r="H2208" s="30">
        <v>2044</v>
      </c>
      <c r="I2208" s="3">
        <v>0</v>
      </c>
      <c r="J2208" s="3">
        <v>0</v>
      </c>
      <c r="K2208" s="3">
        <v>0</v>
      </c>
      <c r="L2208" s="3">
        <v>0</v>
      </c>
      <c r="M2208" s="32">
        <v>0</v>
      </c>
    </row>
    <row r="2209" spans="2:20" x14ac:dyDescent="0.2">
      <c r="D2209" s="102"/>
      <c r="E2209" s="5" t="s">
        <v>41</v>
      </c>
      <c r="F2209" s="6"/>
      <c r="G2209" s="7">
        <v>2156</v>
      </c>
      <c r="H2209" s="10">
        <v>0</v>
      </c>
      <c r="I2209" s="1">
        <v>2156</v>
      </c>
      <c r="J2209" s="1">
        <v>0</v>
      </c>
      <c r="K2209" s="1">
        <v>0</v>
      </c>
      <c r="L2209" s="1">
        <v>0</v>
      </c>
      <c r="M2209" s="17">
        <v>0</v>
      </c>
    </row>
    <row r="2210" spans="2:20" x14ac:dyDescent="0.2">
      <c r="D2210" s="102"/>
      <c r="E2210" s="5" t="s">
        <v>42</v>
      </c>
      <c r="F2210" s="6"/>
      <c r="G2210" s="7">
        <v>1680</v>
      </c>
      <c r="H2210" s="10">
        <v>0</v>
      </c>
      <c r="I2210" s="1">
        <v>0</v>
      </c>
      <c r="J2210" s="1">
        <v>1680</v>
      </c>
      <c r="K2210" s="1">
        <v>0</v>
      </c>
      <c r="L2210" s="1">
        <v>0</v>
      </c>
      <c r="M2210" s="17">
        <v>0</v>
      </c>
    </row>
    <row r="2211" spans="2:20" x14ac:dyDescent="0.2">
      <c r="D2211" s="102"/>
      <c r="E2211" s="5" t="s">
        <v>43</v>
      </c>
      <c r="F2211" s="6"/>
      <c r="G2211" s="7">
        <v>518</v>
      </c>
      <c r="H2211" s="10">
        <v>0</v>
      </c>
      <c r="I2211" s="1">
        <v>0</v>
      </c>
      <c r="J2211" s="1">
        <v>0</v>
      </c>
      <c r="K2211" s="1">
        <v>518</v>
      </c>
      <c r="L2211" s="1">
        <v>0</v>
      </c>
      <c r="M2211" s="17">
        <v>0</v>
      </c>
    </row>
    <row r="2212" spans="2:20" x14ac:dyDescent="0.2">
      <c r="D2212" s="103"/>
      <c r="E2212" s="50" t="s">
        <v>44</v>
      </c>
      <c r="F2212" s="53"/>
      <c r="G2212" s="49">
        <v>602</v>
      </c>
      <c r="H2212" s="62">
        <v>0</v>
      </c>
      <c r="I2212" s="22">
        <v>0</v>
      </c>
      <c r="J2212" s="22">
        <v>0</v>
      </c>
      <c r="K2212" s="22">
        <v>0</v>
      </c>
      <c r="L2212" s="22">
        <v>602</v>
      </c>
      <c r="M2212" s="68">
        <v>0</v>
      </c>
    </row>
    <row r="2214" spans="2:20" x14ac:dyDescent="0.2">
      <c r="B2214" s="34" t="str">
        <f xml:space="preserve"> HYPERLINK("#'目次'!B92", "[86]")</f>
        <v>[86]</v>
      </c>
      <c r="C2214" s="27" t="s">
        <v>878</v>
      </c>
    </row>
    <row r="2217" spans="2:20" x14ac:dyDescent="0.2">
      <c r="C2217" s="27" t="s">
        <v>13</v>
      </c>
    </row>
    <row r="2218" spans="2:20" x14ac:dyDescent="0.2">
      <c r="D2218" s="97"/>
      <c r="E2218" s="98"/>
      <c r="F2218" s="98"/>
      <c r="G2218" s="38" t="s">
        <v>14</v>
      </c>
      <c r="H2218" s="36" t="s">
        <v>26</v>
      </c>
      <c r="I2218" s="4" t="s">
        <v>27</v>
      </c>
      <c r="J2218" s="4" t="s">
        <v>28</v>
      </c>
      <c r="K2218" s="4" t="s">
        <v>29</v>
      </c>
      <c r="L2218" s="4" t="s">
        <v>30</v>
      </c>
      <c r="M2218" s="4" t="s">
        <v>31</v>
      </c>
      <c r="N2218" s="4" t="s">
        <v>32</v>
      </c>
      <c r="O2218" s="4" t="s">
        <v>33</v>
      </c>
      <c r="P2218" s="4" t="s">
        <v>34</v>
      </c>
      <c r="Q2218" s="4" t="s">
        <v>35</v>
      </c>
      <c r="R2218" s="4" t="s">
        <v>36</v>
      </c>
      <c r="S2218" s="4" t="s">
        <v>37</v>
      </c>
      <c r="T2218" s="35" t="s">
        <v>38</v>
      </c>
    </row>
    <row r="2219" spans="2:20" x14ac:dyDescent="0.2">
      <c r="D2219" s="99"/>
      <c r="E2219" s="100"/>
      <c r="F2219" s="100"/>
      <c r="G2219" s="40"/>
      <c r="H2219" s="42"/>
      <c r="I2219" s="8"/>
      <c r="J2219" s="8"/>
      <c r="K2219" s="8"/>
      <c r="L2219" s="8"/>
      <c r="M2219" s="8"/>
      <c r="N2219" s="8"/>
      <c r="O2219" s="8"/>
      <c r="P2219" s="8"/>
      <c r="Q2219" s="8"/>
      <c r="R2219" s="8"/>
      <c r="S2219" s="8"/>
      <c r="T2219" s="39"/>
    </row>
    <row r="2220" spans="2:20" x14ac:dyDescent="0.2">
      <c r="D2220" s="48"/>
      <c r="E2220" s="47" t="s">
        <v>14</v>
      </c>
      <c r="F2220" s="51"/>
      <c r="G2220" s="37">
        <v>7000</v>
      </c>
      <c r="H2220" s="16">
        <v>308</v>
      </c>
      <c r="I2220" s="16">
        <v>504</v>
      </c>
      <c r="J2220" s="16">
        <v>1554</v>
      </c>
      <c r="K2220" s="16">
        <v>840</v>
      </c>
      <c r="L2220" s="16">
        <v>280</v>
      </c>
      <c r="M2220" s="16">
        <v>154</v>
      </c>
      <c r="N2220" s="16">
        <v>826</v>
      </c>
      <c r="O2220" s="16">
        <v>672</v>
      </c>
      <c r="P2220" s="16">
        <v>462</v>
      </c>
      <c r="Q2220" s="16">
        <v>406</v>
      </c>
      <c r="R2220" s="16">
        <v>210</v>
      </c>
      <c r="S2220" s="16">
        <v>714</v>
      </c>
      <c r="T2220" s="57">
        <v>70</v>
      </c>
    </row>
    <row r="2221" spans="2:20" x14ac:dyDescent="0.2">
      <c r="D2221" s="101" t="s">
        <v>25</v>
      </c>
      <c r="E2221" s="26" t="s">
        <v>26</v>
      </c>
      <c r="F2221" s="25"/>
      <c r="G2221" s="28">
        <v>308</v>
      </c>
      <c r="H2221" s="30">
        <v>308</v>
      </c>
      <c r="I2221" s="3">
        <v>0</v>
      </c>
      <c r="J2221" s="3">
        <v>0</v>
      </c>
      <c r="K2221" s="3">
        <v>0</v>
      </c>
      <c r="L2221" s="3">
        <v>0</v>
      </c>
      <c r="M2221" s="3">
        <v>0</v>
      </c>
      <c r="N2221" s="3">
        <v>0</v>
      </c>
      <c r="O2221" s="3">
        <v>0</v>
      </c>
      <c r="P2221" s="3">
        <v>0</v>
      </c>
      <c r="Q2221" s="3">
        <v>0</v>
      </c>
      <c r="R2221" s="3">
        <v>0</v>
      </c>
      <c r="S2221" s="3">
        <v>0</v>
      </c>
      <c r="T2221" s="32">
        <v>0</v>
      </c>
    </row>
    <row r="2222" spans="2:20" x14ac:dyDescent="0.2">
      <c r="D2222" s="102"/>
      <c r="E2222" s="5" t="s">
        <v>27</v>
      </c>
      <c r="F2222" s="6"/>
      <c r="G2222" s="7">
        <v>504</v>
      </c>
      <c r="H2222" s="10">
        <v>0</v>
      </c>
      <c r="I2222" s="1">
        <v>504</v>
      </c>
      <c r="J2222" s="1">
        <v>0</v>
      </c>
      <c r="K2222" s="1">
        <v>0</v>
      </c>
      <c r="L2222" s="1">
        <v>0</v>
      </c>
      <c r="M2222" s="1">
        <v>0</v>
      </c>
      <c r="N2222" s="1">
        <v>0</v>
      </c>
      <c r="O2222" s="1">
        <v>0</v>
      </c>
      <c r="P2222" s="1">
        <v>0</v>
      </c>
      <c r="Q2222" s="1">
        <v>0</v>
      </c>
      <c r="R2222" s="1">
        <v>0</v>
      </c>
      <c r="S2222" s="1">
        <v>0</v>
      </c>
      <c r="T2222" s="17">
        <v>0</v>
      </c>
    </row>
    <row r="2223" spans="2:20" x14ac:dyDescent="0.2">
      <c r="D2223" s="102"/>
      <c r="E2223" s="5" t="s">
        <v>28</v>
      </c>
      <c r="F2223" s="6"/>
      <c r="G2223" s="7">
        <v>1554</v>
      </c>
      <c r="H2223" s="10">
        <v>0</v>
      </c>
      <c r="I2223" s="1">
        <v>0</v>
      </c>
      <c r="J2223" s="1">
        <v>1554</v>
      </c>
      <c r="K2223" s="1">
        <v>0</v>
      </c>
      <c r="L2223" s="1">
        <v>0</v>
      </c>
      <c r="M2223" s="1">
        <v>0</v>
      </c>
      <c r="N2223" s="1">
        <v>0</v>
      </c>
      <c r="O2223" s="1">
        <v>0</v>
      </c>
      <c r="P2223" s="1">
        <v>0</v>
      </c>
      <c r="Q2223" s="1">
        <v>0</v>
      </c>
      <c r="R2223" s="1">
        <v>0</v>
      </c>
      <c r="S2223" s="1">
        <v>0</v>
      </c>
      <c r="T2223" s="17">
        <v>0</v>
      </c>
    </row>
    <row r="2224" spans="2:20" x14ac:dyDescent="0.2">
      <c r="D2224" s="102"/>
      <c r="E2224" s="5" t="s">
        <v>29</v>
      </c>
      <c r="F2224" s="6"/>
      <c r="G2224" s="7">
        <v>840</v>
      </c>
      <c r="H2224" s="10">
        <v>0</v>
      </c>
      <c r="I2224" s="1">
        <v>0</v>
      </c>
      <c r="J2224" s="1">
        <v>0</v>
      </c>
      <c r="K2224" s="1">
        <v>840</v>
      </c>
      <c r="L2224" s="1">
        <v>0</v>
      </c>
      <c r="M2224" s="1">
        <v>0</v>
      </c>
      <c r="N2224" s="1">
        <v>0</v>
      </c>
      <c r="O2224" s="1">
        <v>0</v>
      </c>
      <c r="P2224" s="1">
        <v>0</v>
      </c>
      <c r="Q2224" s="1">
        <v>0</v>
      </c>
      <c r="R2224" s="1">
        <v>0</v>
      </c>
      <c r="S2224" s="1">
        <v>0</v>
      </c>
      <c r="T2224" s="17">
        <v>0</v>
      </c>
    </row>
    <row r="2225" spans="4:20" x14ac:dyDescent="0.2">
      <c r="D2225" s="102"/>
      <c r="E2225" s="5" t="s">
        <v>30</v>
      </c>
      <c r="F2225" s="6"/>
      <c r="G2225" s="7">
        <v>280</v>
      </c>
      <c r="H2225" s="10">
        <v>0</v>
      </c>
      <c r="I2225" s="1">
        <v>0</v>
      </c>
      <c r="J2225" s="1">
        <v>0</v>
      </c>
      <c r="K2225" s="1">
        <v>0</v>
      </c>
      <c r="L2225" s="1">
        <v>280</v>
      </c>
      <c r="M2225" s="1">
        <v>0</v>
      </c>
      <c r="N2225" s="1">
        <v>0</v>
      </c>
      <c r="O2225" s="1">
        <v>0</v>
      </c>
      <c r="P2225" s="1">
        <v>0</v>
      </c>
      <c r="Q2225" s="1">
        <v>0</v>
      </c>
      <c r="R2225" s="1">
        <v>0</v>
      </c>
      <c r="S2225" s="1">
        <v>0</v>
      </c>
      <c r="T2225" s="17">
        <v>0</v>
      </c>
    </row>
    <row r="2226" spans="4:20" x14ac:dyDescent="0.2">
      <c r="D2226" s="102"/>
      <c r="E2226" s="5" t="s">
        <v>31</v>
      </c>
      <c r="F2226" s="6"/>
      <c r="G2226" s="7">
        <v>154</v>
      </c>
      <c r="H2226" s="10">
        <v>0</v>
      </c>
      <c r="I2226" s="1">
        <v>0</v>
      </c>
      <c r="J2226" s="1">
        <v>0</v>
      </c>
      <c r="K2226" s="1">
        <v>0</v>
      </c>
      <c r="L2226" s="1">
        <v>0</v>
      </c>
      <c r="M2226" s="1">
        <v>154</v>
      </c>
      <c r="N2226" s="1">
        <v>0</v>
      </c>
      <c r="O2226" s="1">
        <v>0</v>
      </c>
      <c r="P2226" s="1">
        <v>0</v>
      </c>
      <c r="Q2226" s="1">
        <v>0</v>
      </c>
      <c r="R2226" s="1">
        <v>0</v>
      </c>
      <c r="S2226" s="1">
        <v>0</v>
      </c>
      <c r="T2226" s="17">
        <v>0</v>
      </c>
    </row>
    <row r="2227" spans="4:20" x14ac:dyDescent="0.2">
      <c r="D2227" s="102"/>
      <c r="E2227" s="5" t="s">
        <v>32</v>
      </c>
      <c r="F2227" s="6"/>
      <c r="G2227" s="7">
        <v>826</v>
      </c>
      <c r="H2227" s="10">
        <v>0</v>
      </c>
      <c r="I2227" s="1">
        <v>0</v>
      </c>
      <c r="J2227" s="1">
        <v>0</v>
      </c>
      <c r="K2227" s="1">
        <v>0</v>
      </c>
      <c r="L2227" s="1">
        <v>0</v>
      </c>
      <c r="M2227" s="1">
        <v>0</v>
      </c>
      <c r="N2227" s="1">
        <v>826</v>
      </c>
      <c r="O2227" s="1">
        <v>0</v>
      </c>
      <c r="P2227" s="1">
        <v>0</v>
      </c>
      <c r="Q2227" s="1">
        <v>0</v>
      </c>
      <c r="R2227" s="1">
        <v>0</v>
      </c>
      <c r="S2227" s="1">
        <v>0</v>
      </c>
      <c r="T2227" s="17">
        <v>0</v>
      </c>
    </row>
    <row r="2228" spans="4:20" x14ac:dyDescent="0.2">
      <c r="D2228" s="102"/>
      <c r="E2228" s="5" t="s">
        <v>33</v>
      </c>
      <c r="F2228" s="6"/>
      <c r="G2228" s="7">
        <v>672</v>
      </c>
      <c r="H2228" s="10">
        <v>0</v>
      </c>
      <c r="I2228" s="1">
        <v>0</v>
      </c>
      <c r="J2228" s="1">
        <v>0</v>
      </c>
      <c r="K2228" s="1">
        <v>0</v>
      </c>
      <c r="L2228" s="1">
        <v>0</v>
      </c>
      <c r="M2228" s="1">
        <v>0</v>
      </c>
      <c r="N2228" s="1">
        <v>0</v>
      </c>
      <c r="O2228" s="1">
        <v>672</v>
      </c>
      <c r="P2228" s="1">
        <v>0</v>
      </c>
      <c r="Q2228" s="1">
        <v>0</v>
      </c>
      <c r="R2228" s="1">
        <v>0</v>
      </c>
      <c r="S2228" s="1">
        <v>0</v>
      </c>
      <c r="T2228" s="17">
        <v>0</v>
      </c>
    </row>
    <row r="2229" spans="4:20" x14ac:dyDescent="0.2">
      <c r="D2229" s="102"/>
      <c r="E2229" s="5" t="s">
        <v>34</v>
      </c>
      <c r="F2229" s="6"/>
      <c r="G2229" s="7">
        <v>462</v>
      </c>
      <c r="H2229" s="10">
        <v>0</v>
      </c>
      <c r="I2229" s="1">
        <v>0</v>
      </c>
      <c r="J2229" s="1">
        <v>0</v>
      </c>
      <c r="K2229" s="1">
        <v>0</v>
      </c>
      <c r="L2229" s="1">
        <v>0</v>
      </c>
      <c r="M2229" s="1">
        <v>0</v>
      </c>
      <c r="N2229" s="1">
        <v>0</v>
      </c>
      <c r="O2229" s="1">
        <v>0</v>
      </c>
      <c r="P2229" s="1">
        <v>462</v>
      </c>
      <c r="Q2229" s="1">
        <v>0</v>
      </c>
      <c r="R2229" s="1">
        <v>0</v>
      </c>
      <c r="S2229" s="1">
        <v>0</v>
      </c>
      <c r="T2229" s="17">
        <v>0</v>
      </c>
    </row>
    <row r="2230" spans="4:20" x14ac:dyDescent="0.2">
      <c r="D2230" s="102"/>
      <c r="E2230" s="5" t="s">
        <v>35</v>
      </c>
      <c r="F2230" s="6"/>
      <c r="G2230" s="7">
        <v>406</v>
      </c>
      <c r="H2230" s="10">
        <v>0</v>
      </c>
      <c r="I2230" s="1">
        <v>0</v>
      </c>
      <c r="J2230" s="1">
        <v>0</v>
      </c>
      <c r="K2230" s="1">
        <v>0</v>
      </c>
      <c r="L2230" s="1">
        <v>0</v>
      </c>
      <c r="M2230" s="1">
        <v>0</v>
      </c>
      <c r="N2230" s="1">
        <v>0</v>
      </c>
      <c r="O2230" s="1">
        <v>0</v>
      </c>
      <c r="P2230" s="1">
        <v>0</v>
      </c>
      <c r="Q2230" s="1">
        <v>406</v>
      </c>
      <c r="R2230" s="1">
        <v>0</v>
      </c>
      <c r="S2230" s="1">
        <v>0</v>
      </c>
      <c r="T2230" s="17">
        <v>0</v>
      </c>
    </row>
    <row r="2231" spans="4:20" x14ac:dyDescent="0.2">
      <c r="D2231" s="102"/>
      <c r="E2231" s="5" t="s">
        <v>36</v>
      </c>
      <c r="F2231" s="6"/>
      <c r="G2231" s="7">
        <v>210</v>
      </c>
      <c r="H2231" s="10">
        <v>0</v>
      </c>
      <c r="I2231" s="1">
        <v>0</v>
      </c>
      <c r="J2231" s="1">
        <v>0</v>
      </c>
      <c r="K2231" s="1">
        <v>0</v>
      </c>
      <c r="L2231" s="1">
        <v>0</v>
      </c>
      <c r="M2231" s="1">
        <v>0</v>
      </c>
      <c r="N2231" s="1">
        <v>0</v>
      </c>
      <c r="O2231" s="1">
        <v>0</v>
      </c>
      <c r="P2231" s="1">
        <v>0</v>
      </c>
      <c r="Q2231" s="1">
        <v>0</v>
      </c>
      <c r="R2231" s="1">
        <v>210</v>
      </c>
      <c r="S2231" s="1">
        <v>0</v>
      </c>
      <c r="T2231" s="17">
        <v>0</v>
      </c>
    </row>
    <row r="2232" spans="4:20" x14ac:dyDescent="0.2">
      <c r="D2232" s="102"/>
      <c r="E2232" s="5" t="s">
        <v>37</v>
      </c>
      <c r="F2232" s="6"/>
      <c r="G2232" s="7">
        <v>714</v>
      </c>
      <c r="H2232" s="10">
        <v>0</v>
      </c>
      <c r="I2232" s="1">
        <v>0</v>
      </c>
      <c r="J2232" s="1">
        <v>0</v>
      </c>
      <c r="K2232" s="1">
        <v>0</v>
      </c>
      <c r="L2232" s="1">
        <v>0</v>
      </c>
      <c r="M2232" s="1">
        <v>0</v>
      </c>
      <c r="N2232" s="1">
        <v>0</v>
      </c>
      <c r="O2232" s="1">
        <v>0</v>
      </c>
      <c r="P2232" s="1">
        <v>0</v>
      </c>
      <c r="Q2232" s="1">
        <v>0</v>
      </c>
      <c r="R2232" s="1">
        <v>0</v>
      </c>
      <c r="S2232" s="1">
        <v>714</v>
      </c>
      <c r="T2232" s="17">
        <v>0</v>
      </c>
    </row>
    <row r="2233" spans="4:20" x14ac:dyDescent="0.2">
      <c r="D2233" s="102"/>
      <c r="E2233" s="5" t="s">
        <v>38</v>
      </c>
      <c r="F2233" s="6"/>
      <c r="G2233" s="7">
        <v>70</v>
      </c>
      <c r="H2233" s="10">
        <v>0</v>
      </c>
      <c r="I2233" s="1">
        <v>0</v>
      </c>
      <c r="J2233" s="1">
        <v>0</v>
      </c>
      <c r="K2233" s="1">
        <v>0</v>
      </c>
      <c r="L2233" s="1">
        <v>0</v>
      </c>
      <c r="M2233" s="1">
        <v>0</v>
      </c>
      <c r="N2233" s="1">
        <v>0</v>
      </c>
      <c r="O2233" s="1">
        <v>0</v>
      </c>
      <c r="P2233" s="1">
        <v>0</v>
      </c>
      <c r="Q2233" s="1">
        <v>0</v>
      </c>
      <c r="R2233" s="1">
        <v>0</v>
      </c>
      <c r="S2233" s="1">
        <v>0</v>
      </c>
      <c r="T2233" s="17">
        <v>70</v>
      </c>
    </row>
    <row r="2234" spans="4:20" x14ac:dyDescent="0.2">
      <c r="D2234" s="101" t="s">
        <v>39</v>
      </c>
      <c r="E2234" s="26" t="s">
        <v>40</v>
      </c>
      <c r="F2234" s="25"/>
      <c r="G2234" s="28">
        <v>2044</v>
      </c>
      <c r="H2234" s="30">
        <v>112</v>
      </c>
      <c r="I2234" s="3">
        <v>56</v>
      </c>
      <c r="J2234" s="3">
        <v>168</v>
      </c>
      <c r="K2234" s="3">
        <v>812</v>
      </c>
      <c r="L2234" s="3">
        <v>42</v>
      </c>
      <c r="M2234" s="3">
        <v>0</v>
      </c>
      <c r="N2234" s="3">
        <v>210</v>
      </c>
      <c r="O2234" s="3">
        <v>84</v>
      </c>
      <c r="P2234" s="3">
        <v>280</v>
      </c>
      <c r="Q2234" s="3">
        <v>98</v>
      </c>
      <c r="R2234" s="3">
        <v>0</v>
      </c>
      <c r="S2234" s="3">
        <v>182</v>
      </c>
      <c r="T2234" s="32">
        <v>0</v>
      </c>
    </row>
    <row r="2235" spans="4:20" x14ac:dyDescent="0.2">
      <c r="D2235" s="102"/>
      <c r="E2235" s="5" t="s">
        <v>41</v>
      </c>
      <c r="F2235" s="6"/>
      <c r="G2235" s="7">
        <v>2156</v>
      </c>
      <c r="H2235" s="10">
        <v>70</v>
      </c>
      <c r="I2235" s="1">
        <v>140</v>
      </c>
      <c r="J2235" s="1">
        <v>742</v>
      </c>
      <c r="K2235" s="1">
        <v>14</v>
      </c>
      <c r="L2235" s="1">
        <v>84</v>
      </c>
      <c r="M2235" s="1">
        <v>70</v>
      </c>
      <c r="N2235" s="1">
        <v>252</v>
      </c>
      <c r="O2235" s="1">
        <v>210</v>
      </c>
      <c r="P2235" s="1">
        <v>168</v>
      </c>
      <c r="Q2235" s="1">
        <v>140</v>
      </c>
      <c r="R2235" s="1">
        <v>98</v>
      </c>
      <c r="S2235" s="1">
        <v>154</v>
      </c>
      <c r="T2235" s="17">
        <v>14</v>
      </c>
    </row>
    <row r="2236" spans="4:20" x14ac:dyDescent="0.2">
      <c r="D2236" s="102"/>
      <c r="E2236" s="5" t="s">
        <v>42</v>
      </c>
      <c r="F2236" s="6"/>
      <c r="G2236" s="7">
        <v>1680</v>
      </c>
      <c r="H2236" s="10">
        <v>42</v>
      </c>
      <c r="I2236" s="1">
        <v>154</v>
      </c>
      <c r="J2236" s="1">
        <v>476</v>
      </c>
      <c r="K2236" s="1">
        <v>14</v>
      </c>
      <c r="L2236" s="1">
        <v>84</v>
      </c>
      <c r="M2236" s="1">
        <v>42</v>
      </c>
      <c r="N2236" s="1">
        <v>252</v>
      </c>
      <c r="O2236" s="1">
        <v>252</v>
      </c>
      <c r="P2236" s="1">
        <v>14</v>
      </c>
      <c r="Q2236" s="1">
        <v>84</v>
      </c>
      <c r="R2236" s="1">
        <v>42</v>
      </c>
      <c r="S2236" s="1">
        <v>182</v>
      </c>
      <c r="T2236" s="17">
        <v>42</v>
      </c>
    </row>
    <row r="2237" spans="4:20" x14ac:dyDescent="0.2">
      <c r="D2237" s="102"/>
      <c r="E2237" s="5" t="s">
        <v>43</v>
      </c>
      <c r="F2237" s="6"/>
      <c r="G2237" s="7">
        <v>518</v>
      </c>
      <c r="H2237" s="10">
        <v>28</v>
      </c>
      <c r="I2237" s="1">
        <v>70</v>
      </c>
      <c r="J2237" s="1">
        <v>56</v>
      </c>
      <c r="K2237" s="1">
        <v>0</v>
      </c>
      <c r="L2237" s="1">
        <v>42</v>
      </c>
      <c r="M2237" s="1">
        <v>28</v>
      </c>
      <c r="N2237" s="1">
        <v>42</v>
      </c>
      <c r="O2237" s="1">
        <v>56</v>
      </c>
      <c r="P2237" s="1">
        <v>0</v>
      </c>
      <c r="Q2237" s="1">
        <v>56</v>
      </c>
      <c r="R2237" s="1">
        <v>42</v>
      </c>
      <c r="S2237" s="1">
        <v>98</v>
      </c>
      <c r="T2237" s="17">
        <v>0</v>
      </c>
    </row>
    <row r="2238" spans="4:20" x14ac:dyDescent="0.2">
      <c r="D2238" s="103"/>
      <c r="E2238" s="50" t="s">
        <v>44</v>
      </c>
      <c r="F2238" s="53"/>
      <c r="G2238" s="49">
        <v>602</v>
      </c>
      <c r="H2238" s="62">
        <v>56</v>
      </c>
      <c r="I2238" s="22">
        <v>84</v>
      </c>
      <c r="J2238" s="22">
        <v>112</v>
      </c>
      <c r="K2238" s="22">
        <v>0</v>
      </c>
      <c r="L2238" s="22">
        <v>28</v>
      </c>
      <c r="M2238" s="22">
        <v>14</v>
      </c>
      <c r="N2238" s="22">
        <v>70</v>
      </c>
      <c r="O2238" s="22">
        <v>70</v>
      </c>
      <c r="P2238" s="22">
        <v>0</v>
      </c>
      <c r="Q2238" s="22">
        <v>28</v>
      </c>
      <c r="R2238" s="22">
        <v>28</v>
      </c>
      <c r="S2238" s="22">
        <v>98</v>
      </c>
      <c r="T2238" s="68">
        <v>14</v>
      </c>
    </row>
  </sheetData>
  <mergeCells count="258">
    <mergeCell ref="D2192:F2193"/>
    <mergeCell ref="D2195:D2207"/>
    <mergeCell ref="D2208:D2212"/>
    <mergeCell ref="D2218:F2219"/>
    <mergeCell ref="D2221:D2233"/>
    <mergeCell ref="D2234:D2238"/>
    <mergeCell ref="D2114:F2115"/>
    <mergeCell ref="D2117:D2129"/>
    <mergeCell ref="D2130:D2134"/>
    <mergeCell ref="D2140:F2141"/>
    <mergeCell ref="D2143:D2155"/>
    <mergeCell ref="D2156:D2160"/>
    <mergeCell ref="D2166:F2167"/>
    <mergeCell ref="D2169:D2181"/>
    <mergeCell ref="D2182:D2186"/>
    <mergeCell ref="D2036:F2037"/>
    <mergeCell ref="D2039:D2051"/>
    <mergeCell ref="D2052:D2056"/>
    <mergeCell ref="D2062:F2063"/>
    <mergeCell ref="D2065:D2077"/>
    <mergeCell ref="D2078:D2082"/>
    <mergeCell ref="D2088:F2089"/>
    <mergeCell ref="D2091:D2103"/>
    <mergeCell ref="D2104:D2108"/>
    <mergeCell ref="D1958:F1959"/>
    <mergeCell ref="D1961:D1973"/>
    <mergeCell ref="D1974:D1978"/>
    <mergeCell ref="D1984:F1985"/>
    <mergeCell ref="D1987:D1999"/>
    <mergeCell ref="D2000:D2004"/>
    <mergeCell ref="D2010:F2011"/>
    <mergeCell ref="D2013:D2025"/>
    <mergeCell ref="D2026:D2030"/>
    <mergeCell ref="D1880:F1881"/>
    <mergeCell ref="D1883:D1895"/>
    <mergeCell ref="D1896:D1900"/>
    <mergeCell ref="D1906:F1907"/>
    <mergeCell ref="D1909:D1921"/>
    <mergeCell ref="D1922:D1926"/>
    <mergeCell ref="D1932:F1933"/>
    <mergeCell ref="D1935:D1947"/>
    <mergeCell ref="D1948:D1952"/>
    <mergeCell ref="D1802:F1803"/>
    <mergeCell ref="D1805:D1817"/>
    <mergeCell ref="D1818:D1822"/>
    <mergeCell ref="D1828:F1829"/>
    <mergeCell ref="D1831:D1843"/>
    <mergeCell ref="D1844:D1848"/>
    <mergeCell ref="D1854:F1855"/>
    <mergeCell ref="D1857:D1869"/>
    <mergeCell ref="D1870:D1874"/>
    <mergeCell ref="D1724:F1725"/>
    <mergeCell ref="D1727:D1739"/>
    <mergeCell ref="D1740:D1744"/>
    <mergeCell ref="D1750:F1751"/>
    <mergeCell ref="D1753:D1765"/>
    <mergeCell ref="D1766:D1770"/>
    <mergeCell ref="D1776:F1777"/>
    <mergeCell ref="D1779:D1791"/>
    <mergeCell ref="D1792:D1796"/>
    <mergeCell ref="D1646:F1647"/>
    <mergeCell ref="D1649:D1661"/>
    <mergeCell ref="D1662:D1666"/>
    <mergeCell ref="D1672:F1673"/>
    <mergeCell ref="D1675:D1687"/>
    <mergeCell ref="D1688:D1692"/>
    <mergeCell ref="D1698:F1699"/>
    <mergeCell ref="D1701:D1713"/>
    <mergeCell ref="D1714:D1718"/>
    <mergeCell ref="D1568:F1569"/>
    <mergeCell ref="D1571:D1583"/>
    <mergeCell ref="D1584:D1588"/>
    <mergeCell ref="D1594:F1595"/>
    <mergeCell ref="D1597:D1609"/>
    <mergeCell ref="D1610:D1614"/>
    <mergeCell ref="D1620:F1621"/>
    <mergeCell ref="D1623:D1635"/>
    <mergeCell ref="D1636:D1640"/>
    <mergeCell ref="D1490:F1491"/>
    <mergeCell ref="D1493:D1505"/>
    <mergeCell ref="D1506:D1510"/>
    <mergeCell ref="D1516:F1517"/>
    <mergeCell ref="D1519:D1531"/>
    <mergeCell ref="D1532:D1536"/>
    <mergeCell ref="D1542:F1543"/>
    <mergeCell ref="D1545:D1557"/>
    <mergeCell ref="D1558:D1562"/>
    <mergeCell ref="D1412:F1413"/>
    <mergeCell ref="D1415:D1427"/>
    <mergeCell ref="D1428:D1432"/>
    <mergeCell ref="D1438:F1439"/>
    <mergeCell ref="D1441:D1453"/>
    <mergeCell ref="D1454:D1458"/>
    <mergeCell ref="D1464:F1465"/>
    <mergeCell ref="D1467:D1479"/>
    <mergeCell ref="D1480:D1484"/>
    <mergeCell ref="D1334:F1335"/>
    <mergeCell ref="D1337:D1349"/>
    <mergeCell ref="D1350:D1354"/>
    <mergeCell ref="D1360:F1361"/>
    <mergeCell ref="D1363:D1375"/>
    <mergeCell ref="D1376:D1380"/>
    <mergeCell ref="D1386:F1387"/>
    <mergeCell ref="D1389:D1401"/>
    <mergeCell ref="D1402:D1406"/>
    <mergeCell ref="D1256:F1257"/>
    <mergeCell ref="D1259:D1271"/>
    <mergeCell ref="D1272:D1276"/>
    <mergeCell ref="D1282:F1283"/>
    <mergeCell ref="D1285:D1297"/>
    <mergeCell ref="D1298:D1302"/>
    <mergeCell ref="D1308:F1309"/>
    <mergeCell ref="D1311:D1323"/>
    <mergeCell ref="D1324:D1328"/>
    <mergeCell ref="D1178:F1179"/>
    <mergeCell ref="D1181:D1193"/>
    <mergeCell ref="D1194:D1198"/>
    <mergeCell ref="D1204:F1205"/>
    <mergeCell ref="D1207:D1219"/>
    <mergeCell ref="D1220:D1224"/>
    <mergeCell ref="D1230:F1231"/>
    <mergeCell ref="D1233:D1245"/>
    <mergeCell ref="D1246:D1250"/>
    <mergeCell ref="D1100:F1101"/>
    <mergeCell ref="D1103:D1115"/>
    <mergeCell ref="D1116:D1120"/>
    <mergeCell ref="D1126:F1127"/>
    <mergeCell ref="D1129:D1141"/>
    <mergeCell ref="D1142:D1146"/>
    <mergeCell ref="D1152:F1153"/>
    <mergeCell ref="D1155:D1167"/>
    <mergeCell ref="D1168:D1172"/>
    <mergeCell ref="D1022:F1023"/>
    <mergeCell ref="D1025:D1037"/>
    <mergeCell ref="D1038:D1042"/>
    <mergeCell ref="D1048:F1049"/>
    <mergeCell ref="D1051:D1063"/>
    <mergeCell ref="D1064:D1068"/>
    <mergeCell ref="D1074:F1075"/>
    <mergeCell ref="D1077:D1089"/>
    <mergeCell ref="D1090:D1094"/>
    <mergeCell ref="D944:F945"/>
    <mergeCell ref="D947:D959"/>
    <mergeCell ref="D960:D964"/>
    <mergeCell ref="D970:F971"/>
    <mergeCell ref="D973:D985"/>
    <mergeCell ref="D986:D990"/>
    <mergeCell ref="D996:F997"/>
    <mergeCell ref="D999:D1011"/>
    <mergeCell ref="D1012:D1016"/>
    <mergeCell ref="D866:F867"/>
    <mergeCell ref="D869:D881"/>
    <mergeCell ref="D882:D886"/>
    <mergeCell ref="D892:F893"/>
    <mergeCell ref="D895:D907"/>
    <mergeCell ref="D908:D912"/>
    <mergeCell ref="D918:F919"/>
    <mergeCell ref="D921:D933"/>
    <mergeCell ref="D934:D938"/>
    <mergeCell ref="D788:F789"/>
    <mergeCell ref="D791:D803"/>
    <mergeCell ref="D804:D808"/>
    <mergeCell ref="D814:F815"/>
    <mergeCell ref="D817:D829"/>
    <mergeCell ref="D830:D834"/>
    <mergeCell ref="D840:F841"/>
    <mergeCell ref="D843:D855"/>
    <mergeCell ref="D856:D860"/>
    <mergeCell ref="D710:F711"/>
    <mergeCell ref="D713:D725"/>
    <mergeCell ref="D726:D730"/>
    <mergeCell ref="D736:F737"/>
    <mergeCell ref="D739:D751"/>
    <mergeCell ref="D752:D756"/>
    <mergeCell ref="D762:F763"/>
    <mergeCell ref="D765:D777"/>
    <mergeCell ref="D778:D782"/>
    <mergeCell ref="D632:F633"/>
    <mergeCell ref="D635:D647"/>
    <mergeCell ref="D648:D652"/>
    <mergeCell ref="D658:F659"/>
    <mergeCell ref="D661:D673"/>
    <mergeCell ref="D674:D678"/>
    <mergeCell ref="D684:F685"/>
    <mergeCell ref="D687:D699"/>
    <mergeCell ref="D700:D704"/>
    <mergeCell ref="D554:F555"/>
    <mergeCell ref="D557:D569"/>
    <mergeCell ref="D570:D574"/>
    <mergeCell ref="D580:F581"/>
    <mergeCell ref="D583:D595"/>
    <mergeCell ref="D596:D600"/>
    <mergeCell ref="D606:F607"/>
    <mergeCell ref="D609:D621"/>
    <mergeCell ref="D622:D626"/>
    <mergeCell ref="D476:F477"/>
    <mergeCell ref="D479:D491"/>
    <mergeCell ref="D492:D496"/>
    <mergeCell ref="D502:F503"/>
    <mergeCell ref="D505:D517"/>
    <mergeCell ref="D518:D522"/>
    <mergeCell ref="D528:F529"/>
    <mergeCell ref="D531:D543"/>
    <mergeCell ref="D544:D548"/>
    <mergeCell ref="D398:F399"/>
    <mergeCell ref="D401:D413"/>
    <mergeCell ref="D414:D418"/>
    <mergeCell ref="D424:F425"/>
    <mergeCell ref="D427:D439"/>
    <mergeCell ref="D440:D444"/>
    <mergeCell ref="D450:F451"/>
    <mergeCell ref="D453:D465"/>
    <mergeCell ref="D466:D470"/>
    <mergeCell ref="D320:F321"/>
    <mergeCell ref="D323:D335"/>
    <mergeCell ref="D336:D340"/>
    <mergeCell ref="D346:F347"/>
    <mergeCell ref="D349:D361"/>
    <mergeCell ref="D362:D366"/>
    <mergeCell ref="D372:F373"/>
    <mergeCell ref="D375:D387"/>
    <mergeCell ref="D388:D392"/>
    <mergeCell ref="D242:F243"/>
    <mergeCell ref="D245:D257"/>
    <mergeCell ref="D258:D262"/>
    <mergeCell ref="D268:F269"/>
    <mergeCell ref="D271:D283"/>
    <mergeCell ref="D284:D288"/>
    <mergeCell ref="D294:F295"/>
    <mergeCell ref="D297:D309"/>
    <mergeCell ref="D310:D314"/>
    <mergeCell ref="D164:F165"/>
    <mergeCell ref="D167:D179"/>
    <mergeCell ref="D180:D184"/>
    <mergeCell ref="D190:F191"/>
    <mergeCell ref="D193:D205"/>
    <mergeCell ref="D206:D210"/>
    <mergeCell ref="D216:F217"/>
    <mergeCell ref="D219:D231"/>
    <mergeCell ref="D232:D236"/>
    <mergeCell ref="D86:F87"/>
    <mergeCell ref="D89:D101"/>
    <mergeCell ref="D102:D106"/>
    <mergeCell ref="D112:F113"/>
    <mergeCell ref="D115:D127"/>
    <mergeCell ref="D128:D132"/>
    <mergeCell ref="D138:F139"/>
    <mergeCell ref="D141:D153"/>
    <mergeCell ref="D154:D158"/>
    <mergeCell ref="D8:F9"/>
    <mergeCell ref="D11:D23"/>
    <mergeCell ref="D24:D28"/>
    <mergeCell ref="D34:F35"/>
    <mergeCell ref="D37:D49"/>
    <mergeCell ref="D50:D54"/>
    <mergeCell ref="D60:F61"/>
    <mergeCell ref="D63:D75"/>
    <mergeCell ref="D76:D80"/>
  </mergeCells>
  <phoneticPr fontId="5"/>
  <pageMargins left="0.7" right="0.7" top="0.75" bottom="0.75" header="0.3" footer="0.3"/>
  <pageSetup paperSize="9" scale="63" pageOrder="overThenDown" orientation="landscape"/>
  <headerFooter>
    <oddFooter>&amp;CN(1)</oddFooter>
  </headerFooter>
  <rowBreaks count="86" manualBreakCount="86">
    <brk id="28" max="16383" man="1"/>
    <brk id="54" max="16383" man="1"/>
    <brk id="80" max="16383" man="1"/>
    <brk id="106" max="16383" man="1"/>
    <brk id="132" max="16383" man="1"/>
    <brk id="158" max="16383" man="1"/>
    <brk id="184" max="16383" man="1"/>
    <brk id="210" max="16383" man="1"/>
    <brk id="236" max="16383" man="1"/>
    <brk id="262" max="16383" man="1"/>
    <brk id="288" max="16383" man="1"/>
    <brk id="314" max="16383" man="1"/>
    <brk id="340" max="16383" man="1"/>
    <brk id="366" max="16383" man="1"/>
    <brk id="392" max="16383" man="1"/>
    <brk id="418" max="16383" man="1"/>
    <brk id="444" max="16383" man="1"/>
    <brk id="470" max="16383" man="1"/>
    <brk id="496" max="16383" man="1"/>
    <brk id="522" max="16383" man="1"/>
    <brk id="548" max="16383" man="1"/>
    <brk id="574" max="16383" man="1"/>
    <brk id="600" max="16383" man="1"/>
    <brk id="626" max="16383" man="1"/>
    <brk id="652" max="16383" man="1"/>
    <brk id="678" max="16383" man="1"/>
    <brk id="704" max="16383" man="1"/>
    <brk id="730" max="16383" man="1"/>
    <brk id="756" max="16383" man="1"/>
    <brk id="782" max="16383" man="1"/>
    <brk id="808" max="16383" man="1"/>
    <brk id="834" max="16383" man="1"/>
    <brk id="860" max="16383" man="1"/>
    <brk id="886" max="16383" man="1"/>
    <brk id="912" max="16383" man="1"/>
    <brk id="938" max="16383" man="1"/>
    <brk id="964" max="16383" man="1"/>
    <brk id="990" max="16383" man="1"/>
    <brk id="1016" max="16383" man="1"/>
    <brk id="1042" max="16383" man="1"/>
    <brk id="1068" max="16383" man="1"/>
    <brk id="1094" max="16383" man="1"/>
    <brk id="1120" max="16383" man="1"/>
    <brk id="1146" max="16383" man="1"/>
    <brk id="1172" max="16383" man="1"/>
    <brk id="1198" max="16383" man="1"/>
    <brk id="1224" max="16383" man="1"/>
    <brk id="1250" max="16383" man="1"/>
    <brk id="1276" max="16383" man="1"/>
    <brk id="1302" max="16383" man="1"/>
    <brk id="1328" max="16383" man="1"/>
    <brk id="1354" max="16383" man="1"/>
    <brk id="1380" max="16383" man="1"/>
    <brk id="1406" max="16383" man="1"/>
    <brk id="1432" max="16383" man="1"/>
    <brk id="1458" max="16383" man="1"/>
    <brk id="1484" max="16383" man="1"/>
    <brk id="1510" max="16383" man="1"/>
    <brk id="1536" max="16383" man="1"/>
    <brk id="1562" max="16383" man="1"/>
    <brk id="1588" max="16383" man="1"/>
    <brk id="1614" max="16383" man="1"/>
    <brk id="1640" max="16383" man="1"/>
    <brk id="1666" max="16383" man="1"/>
    <brk id="1692" max="16383" man="1"/>
    <brk id="1718" max="16383" man="1"/>
    <brk id="1744" max="16383" man="1"/>
    <brk id="1770" max="16383" man="1"/>
    <brk id="1796" max="16383" man="1"/>
    <brk id="1822" max="16383" man="1"/>
    <brk id="1848" max="16383" man="1"/>
    <brk id="1874" max="16383" man="1"/>
    <brk id="1900" max="16383" man="1"/>
    <brk id="1926" max="16383" man="1"/>
    <brk id="1952" max="16383" man="1"/>
    <brk id="1978" max="16383" man="1"/>
    <brk id="2004" max="16383" man="1"/>
    <brk id="2030" max="16383" man="1"/>
    <brk id="2056" max="16383" man="1"/>
    <brk id="2082" max="16383" man="1"/>
    <brk id="2108" max="16383" man="1"/>
    <brk id="2134" max="16383" man="1"/>
    <brk id="2160" max="16383" man="1"/>
    <brk id="2186" max="16383" man="1"/>
    <brk id="2212" max="16383" man="1"/>
    <brk id="223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B2238"/>
  <sheetViews>
    <sheetView workbookViewId="0"/>
  </sheetViews>
  <sheetFormatPr defaultColWidth="8.875" defaultRowHeight="12" x14ac:dyDescent="0.2"/>
  <cols>
    <col min="1" max="1" width="3.625" style="84" customWidth="1"/>
    <col min="2" max="2" width="4.625" style="84" customWidth="1"/>
    <col min="3" max="4" width="7.625" style="84" customWidth="1"/>
    <col min="5" max="5" width="16.625" style="84" customWidth="1"/>
    <col min="6" max="6" width="5.625" style="84" customWidth="1"/>
    <col min="7" max="54" width="8.625" style="84" customWidth="1"/>
    <col min="55" max="16384" width="8.875" style="84"/>
  </cols>
  <sheetData>
    <row r="4" spans="2:17" x14ac:dyDescent="0.2">
      <c r="B4" s="34" t="str">
        <f xml:space="preserve"> HYPERLINK("#'目次'!B7", "[1]")</f>
        <v>[1]</v>
      </c>
      <c r="C4" s="27" t="s">
        <v>12</v>
      </c>
    </row>
    <row r="7" spans="2:17" x14ac:dyDescent="0.2">
      <c r="C7" s="27" t="s">
        <v>13</v>
      </c>
    </row>
    <row r="8" spans="2:17" ht="36" x14ac:dyDescent="0.2">
      <c r="D8" s="97"/>
      <c r="E8" s="98"/>
      <c r="F8" s="98"/>
      <c r="G8" s="38" t="s">
        <v>14</v>
      </c>
      <c r="H8" s="36" t="s">
        <v>15</v>
      </c>
      <c r="I8" s="4" t="s">
        <v>16</v>
      </c>
      <c r="J8" s="4" t="s">
        <v>17</v>
      </c>
      <c r="K8" s="4" t="s">
        <v>18</v>
      </c>
      <c r="L8" s="4" t="s">
        <v>19</v>
      </c>
      <c r="M8" s="4" t="s">
        <v>20</v>
      </c>
      <c r="N8" s="4" t="s">
        <v>21</v>
      </c>
      <c r="O8" s="4" t="s">
        <v>22</v>
      </c>
      <c r="P8" s="4" t="s">
        <v>23</v>
      </c>
      <c r="Q8" s="35" t="s">
        <v>24</v>
      </c>
    </row>
    <row r="9" spans="2:17" x14ac:dyDescent="0.2">
      <c r="D9" s="99"/>
      <c r="E9" s="100"/>
      <c r="F9" s="100"/>
      <c r="G9" s="40"/>
      <c r="H9" s="42"/>
      <c r="I9" s="8"/>
      <c r="J9" s="8"/>
      <c r="K9" s="8"/>
      <c r="L9" s="8"/>
      <c r="M9" s="8"/>
      <c r="N9" s="8"/>
      <c r="O9" s="8"/>
      <c r="P9" s="8"/>
      <c r="Q9" s="39"/>
    </row>
    <row r="10" spans="2:17" x14ac:dyDescent="0.2">
      <c r="D10" s="48"/>
      <c r="E10" s="47" t="s">
        <v>14</v>
      </c>
      <c r="F10" s="51"/>
      <c r="G10" s="37">
        <v>7000</v>
      </c>
      <c r="H10" s="20">
        <v>92.2</v>
      </c>
      <c r="I10" s="20">
        <v>1.2428571428570001</v>
      </c>
      <c r="J10" s="20">
        <v>13.628571428571</v>
      </c>
      <c r="K10" s="20">
        <v>10.785714285714</v>
      </c>
      <c r="L10" s="20">
        <v>2.1857142857139999</v>
      </c>
      <c r="M10" s="20">
        <v>0.171428571429</v>
      </c>
      <c r="N10" s="20">
        <v>0.34285714285699997</v>
      </c>
      <c r="O10" s="20">
        <v>0.62857142857100001</v>
      </c>
      <c r="P10" s="20">
        <v>7.2428571428569999</v>
      </c>
      <c r="Q10" s="86">
        <v>0</v>
      </c>
    </row>
    <row r="11" spans="2:17" x14ac:dyDescent="0.2">
      <c r="D11" s="101" t="s">
        <v>25</v>
      </c>
      <c r="E11" s="26" t="s">
        <v>26</v>
      </c>
      <c r="F11" s="25"/>
      <c r="G11" s="28">
        <v>308</v>
      </c>
      <c r="H11" s="55">
        <v>91.558441558441999</v>
      </c>
      <c r="I11" s="19">
        <v>0.32467532467499999</v>
      </c>
      <c r="J11" s="19">
        <v>6.1688311688309998</v>
      </c>
      <c r="K11" s="19">
        <v>3.896103896104</v>
      </c>
      <c r="L11" s="19">
        <v>1.6233766233769999</v>
      </c>
      <c r="M11" s="44">
        <v>0</v>
      </c>
      <c r="N11" s="44">
        <v>0</v>
      </c>
      <c r="O11" s="19">
        <v>0.64935064935099995</v>
      </c>
      <c r="P11" s="19">
        <v>7.4675324675320001</v>
      </c>
      <c r="Q11" s="71">
        <v>0</v>
      </c>
    </row>
    <row r="12" spans="2:17" x14ac:dyDescent="0.2">
      <c r="D12" s="102"/>
      <c r="E12" s="5" t="s">
        <v>27</v>
      </c>
      <c r="F12" s="6"/>
      <c r="G12" s="7">
        <v>504</v>
      </c>
      <c r="H12" s="46">
        <v>93.055555555555998</v>
      </c>
      <c r="I12" s="12">
        <v>1.190476190476</v>
      </c>
      <c r="J12" s="12">
        <v>7.9365079365079998</v>
      </c>
      <c r="K12" s="12">
        <v>9.3253968253970001</v>
      </c>
      <c r="L12" s="12">
        <v>0.793650793651</v>
      </c>
      <c r="M12" s="12">
        <v>0.19841269841299999</v>
      </c>
      <c r="N12" s="12">
        <v>0.19841269841299999</v>
      </c>
      <c r="O12" s="21">
        <v>0</v>
      </c>
      <c r="P12" s="12">
        <v>6.7460317460320001</v>
      </c>
      <c r="Q12" s="45">
        <v>0</v>
      </c>
    </row>
    <row r="13" spans="2:17" x14ac:dyDescent="0.2">
      <c r="D13" s="102"/>
      <c r="E13" s="5" t="s">
        <v>28</v>
      </c>
      <c r="F13" s="6"/>
      <c r="G13" s="7">
        <v>1554</v>
      </c>
      <c r="H13" s="46">
        <v>92.599742599742996</v>
      </c>
      <c r="I13" s="12">
        <v>1.351351351351</v>
      </c>
      <c r="J13" s="12">
        <v>15.958815958816</v>
      </c>
      <c r="K13" s="12">
        <v>12.483912483912</v>
      </c>
      <c r="L13" s="12">
        <v>2.445302445302</v>
      </c>
      <c r="M13" s="12">
        <v>6.435006435E-2</v>
      </c>
      <c r="N13" s="12">
        <v>0.2574002574</v>
      </c>
      <c r="O13" s="12">
        <v>1.0296010296010001</v>
      </c>
      <c r="P13" s="12">
        <v>6.8211068211069996</v>
      </c>
      <c r="Q13" s="45">
        <v>0</v>
      </c>
    </row>
    <row r="14" spans="2:17" x14ac:dyDescent="0.2">
      <c r="D14" s="102"/>
      <c r="E14" s="5" t="s">
        <v>29</v>
      </c>
      <c r="F14" s="6"/>
      <c r="G14" s="7">
        <v>840</v>
      </c>
      <c r="H14" s="46">
        <v>92.5</v>
      </c>
      <c r="I14" s="12">
        <v>1.666666666667</v>
      </c>
      <c r="J14" s="12">
        <v>17.380952380951999</v>
      </c>
      <c r="K14" s="12">
        <v>12.5</v>
      </c>
      <c r="L14" s="12">
        <v>3.4523809523810001</v>
      </c>
      <c r="M14" s="12">
        <v>0.47619047618999999</v>
      </c>
      <c r="N14" s="12">
        <v>0.83333333333299997</v>
      </c>
      <c r="O14" s="12">
        <v>0.35714285714299998</v>
      </c>
      <c r="P14" s="12">
        <v>6.9047619047620001</v>
      </c>
      <c r="Q14" s="45">
        <v>0</v>
      </c>
    </row>
    <row r="15" spans="2:17" x14ac:dyDescent="0.2">
      <c r="D15" s="102"/>
      <c r="E15" s="5" t="s">
        <v>30</v>
      </c>
      <c r="F15" s="6"/>
      <c r="G15" s="7">
        <v>280</v>
      </c>
      <c r="H15" s="46">
        <v>93.928571428571004</v>
      </c>
      <c r="I15" s="12">
        <v>1.0714285714289999</v>
      </c>
      <c r="J15" s="12">
        <v>13.571428571428999</v>
      </c>
      <c r="K15" s="12">
        <v>8.9285714285710007</v>
      </c>
      <c r="L15" s="12">
        <v>2.8571428571430002</v>
      </c>
      <c r="M15" s="21">
        <v>0</v>
      </c>
      <c r="N15" s="12">
        <v>0.35714285714299998</v>
      </c>
      <c r="O15" s="21">
        <v>0</v>
      </c>
      <c r="P15" s="12">
        <v>6.0714285714290002</v>
      </c>
      <c r="Q15" s="45">
        <v>0</v>
      </c>
    </row>
    <row r="16" spans="2:17" x14ac:dyDescent="0.2">
      <c r="D16" s="102"/>
      <c r="E16" s="5" t="s">
        <v>31</v>
      </c>
      <c r="F16" s="6"/>
      <c r="G16" s="7">
        <v>154</v>
      </c>
      <c r="H16" s="46">
        <v>87.012987012986997</v>
      </c>
      <c r="I16" s="12">
        <v>1.948051948052</v>
      </c>
      <c r="J16" s="12">
        <v>16.233766233766001</v>
      </c>
      <c r="K16" s="12">
        <v>13.636363636364001</v>
      </c>
      <c r="L16" s="12">
        <v>3.2467532467529998</v>
      </c>
      <c r="M16" s="12">
        <v>0.64935064935099995</v>
      </c>
      <c r="N16" s="12">
        <v>1.298701298701</v>
      </c>
      <c r="O16" s="12">
        <v>0.64935064935099995</v>
      </c>
      <c r="P16" s="12">
        <v>12.337662337662</v>
      </c>
      <c r="Q16" s="45">
        <v>0</v>
      </c>
    </row>
    <row r="17" spans="2:17" x14ac:dyDescent="0.2">
      <c r="D17" s="102"/>
      <c r="E17" s="5" t="s">
        <v>32</v>
      </c>
      <c r="F17" s="6"/>
      <c r="G17" s="7">
        <v>826</v>
      </c>
      <c r="H17" s="46">
        <v>90.556900726392001</v>
      </c>
      <c r="I17" s="12">
        <v>1.937046004843</v>
      </c>
      <c r="J17" s="12">
        <v>15.859564164649001</v>
      </c>
      <c r="K17" s="12">
        <v>10.048426150120999</v>
      </c>
      <c r="L17" s="12">
        <v>2.7845036319609999</v>
      </c>
      <c r="M17" s="12">
        <v>0.121065375303</v>
      </c>
      <c r="N17" s="12">
        <v>0.48426150121099998</v>
      </c>
      <c r="O17" s="12">
        <v>0.96852300242099998</v>
      </c>
      <c r="P17" s="12">
        <v>8.7167070217920006</v>
      </c>
      <c r="Q17" s="45">
        <v>0</v>
      </c>
    </row>
    <row r="18" spans="2:17" x14ac:dyDescent="0.2">
      <c r="D18" s="102"/>
      <c r="E18" s="5" t="s">
        <v>33</v>
      </c>
      <c r="F18" s="6"/>
      <c r="G18" s="7">
        <v>672</v>
      </c>
      <c r="H18" s="46">
        <v>93.75</v>
      </c>
      <c r="I18" s="12">
        <v>1.4880952380950001</v>
      </c>
      <c r="J18" s="12">
        <v>14.136904761905001</v>
      </c>
      <c r="K18" s="12">
        <v>10.863095238094999</v>
      </c>
      <c r="L18" s="12">
        <v>1.934523809524</v>
      </c>
      <c r="M18" s="12">
        <v>0.14880952381000001</v>
      </c>
      <c r="N18" s="12">
        <v>0.14880952381000001</v>
      </c>
      <c r="O18" s="12">
        <v>0.74404761904799999</v>
      </c>
      <c r="P18" s="12">
        <v>5.9523809523809996</v>
      </c>
      <c r="Q18" s="45">
        <v>0</v>
      </c>
    </row>
    <row r="19" spans="2:17" x14ac:dyDescent="0.2">
      <c r="D19" s="102"/>
      <c r="E19" s="5" t="s">
        <v>34</v>
      </c>
      <c r="F19" s="6"/>
      <c r="G19" s="7">
        <v>462</v>
      </c>
      <c r="H19" s="46">
        <v>95.238095238094999</v>
      </c>
      <c r="I19" s="12">
        <v>0.64935064935099995</v>
      </c>
      <c r="J19" s="12">
        <v>13.852813852814</v>
      </c>
      <c r="K19" s="12">
        <v>12.337662337662</v>
      </c>
      <c r="L19" s="12">
        <v>2.3809523809519999</v>
      </c>
      <c r="M19" s="12">
        <v>0.21645021645000001</v>
      </c>
      <c r="N19" s="12">
        <v>0.43290043290000002</v>
      </c>
      <c r="O19" s="12">
        <v>0.43290043290000002</v>
      </c>
      <c r="P19" s="12">
        <v>4.5454545454549997</v>
      </c>
      <c r="Q19" s="45">
        <v>0</v>
      </c>
    </row>
    <row r="20" spans="2:17" x14ac:dyDescent="0.2">
      <c r="D20" s="102"/>
      <c r="E20" s="5" t="s">
        <v>35</v>
      </c>
      <c r="F20" s="6"/>
      <c r="G20" s="7">
        <v>406</v>
      </c>
      <c r="H20" s="46">
        <v>93.596059113300001</v>
      </c>
      <c r="I20" s="12">
        <v>1.477832512315</v>
      </c>
      <c r="J20" s="12">
        <v>12.315270935960999</v>
      </c>
      <c r="K20" s="12">
        <v>12.068965517241001</v>
      </c>
      <c r="L20" s="12">
        <v>1.477832512315</v>
      </c>
      <c r="M20" s="12">
        <v>0.246305418719</v>
      </c>
      <c r="N20" s="12">
        <v>0.246305418719</v>
      </c>
      <c r="O20" s="12">
        <v>0.49261083743799999</v>
      </c>
      <c r="P20" s="12">
        <v>5.9113300492610001</v>
      </c>
      <c r="Q20" s="45">
        <v>0</v>
      </c>
    </row>
    <row r="21" spans="2:17" x14ac:dyDescent="0.2">
      <c r="D21" s="102"/>
      <c r="E21" s="5" t="s">
        <v>36</v>
      </c>
      <c r="F21" s="6"/>
      <c r="G21" s="7">
        <v>210</v>
      </c>
      <c r="H21" s="46">
        <v>90.952380952381006</v>
      </c>
      <c r="I21" s="12">
        <v>0.47619047618999999</v>
      </c>
      <c r="J21" s="12">
        <v>14.761904761905001</v>
      </c>
      <c r="K21" s="12">
        <v>13.809523809524</v>
      </c>
      <c r="L21" s="12">
        <v>0.95238095238099996</v>
      </c>
      <c r="M21" s="21">
        <v>0</v>
      </c>
      <c r="N21" s="21">
        <v>0</v>
      </c>
      <c r="O21" s="12">
        <v>0.47619047618999999</v>
      </c>
      <c r="P21" s="12">
        <v>7.6190476190479997</v>
      </c>
      <c r="Q21" s="45">
        <v>0</v>
      </c>
    </row>
    <row r="22" spans="2:17" x14ac:dyDescent="0.2">
      <c r="D22" s="102"/>
      <c r="E22" s="5" t="s">
        <v>37</v>
      </c>
      <c r="F22" s="6"/>
      <c r="G22" s="7">
        <v>714</v>
      </c>
      <c r="H22" s="46">
        <v>89.775910364146</v>
      </c>
      <c r="I22" s="12">
        <v>0.42016806722700001</v>
      </c>
      <c r="J22" s="12">
        <v>8.963585434174</v>
      </c>
      <c r="K22" s="12">
        <v>7.703081232493</v>
      </c>
      <c r="L22" s="12">
        <v>1.120448179272</v>
      </c>
      <c r="M22" s="12">
        <v>0.140056022409</v>
      </c>
      <c r="N22" s="12">
        <v>0.140056022409</v>
      </c>
      <c r="O22" s="12">
        <v>0.56022408963600001</v>
      </c>
      <c r="P22" s="12">
        <v>9.3837535014009994</v>
      </c>
      <c r="Q22" s="45">
        <v>0</v>
      </c>
    </row>
    <row r="23" spans="2:17" x14ac:dyDescent="0.2">
      <c r="D23" s="102"/>
      <c r="E23" s="5" t="s">
        <v>38</v>
      </c>
      <c r="F23" s="6"/>
      <c r="G23" s="7">
        <v>70</v>
      </c>
      <c r="H23" s="46">
        <v>85.714285714286007</v>
      </c>
      <c r="I23" s="21">
        <v>0</v>
      </c>
      <c r="J23" s="12">
        <v>4.2857142857139996</v>
      </c>
      <c r="K23" s="12">
        <v>7.1428571428570002</v>
      </c>
      <c r="L23" s="12">
        <v>1.4285714285710001</v>
      </c>
      <c r="M23" s="21">
        <v>0</v>
      </c>
      <c r="N23" s="21">
        <v>0</v>
      </c>
      <c r="O23" s="21">
        <v>0</v>
      </c>
      <c r="P23" s="12">
        <v>14.285714285714</v>
      </c>
      <c r="Q23" s="45">
        <v>0</v>
      </c>
    </row>
    <row r="24" spans="2:17" x14ac:dyDescent="0.2">
      <c r="D24" s="101" t="s">
        <v>39</v>
      </c>
      <c r="E24" s="26" t="s">
        <v>40</v>
      </c>
      <c r="F24" s="25"/>
      <c r="G24" s="28">
        <v>2044</v>
      </c>
      <c r="H24" s="55">
        <v>93.199608610568006</v>
      </c>
      <c r="I24" s="19">
        <v>1.663405088063</v>
      </c>
      <c r="J24" s="19">
        <v>16.046966731897999</v>
      </c>
      <c r="K24" s="19">
        <v>12.866927592954999</v>
      </c>
      <c r="L24" s="19">
        <v>2.7397260273969999</v>
      </c>
      <c r="M24" s="19">
        <v>0.29354207436399998</v>
      </c>
      <c r="N24" s="19">
        <v>0.53816046966700004</v>
      </c>
      <c r="O24" s="19">
        <v>0.39138943248500002</v>
      </c>
      <c r="P24" s="19">
        <v>6.0665362035230004</v>
      </c>
      <c r="Q24" s="71">
        <v>0</v>
      </c>
    </row>
    <row r="25" spans="2:17" x14ac:dyDescent="0.2">
      <c r="D25" s="102"/>
      <c r="E25" s="5" t="s">
        <v>41</v>
      </c>
      <c r="F25" s="6"/>
      <c r="G25" s="7">
        <v>2156</v>
      </c>
      <c r="H25" s="46">
        <v>92.346938775509997</v>
      </c>
      <c r="I25" s="12">
        <v>1.1131725417439999</v>
      </c>
      <c r="J25" s="12">
        <v>14.007421150278001</v>
      </c>
      <c r="K25" s="12">
        <v>10.899814471242999</v>
      </c>
      <c r="L25" s="12">
        <v>2.4582560296849998</v>
      </c>
      <c r="M25" s="12">
        <v>0.13914656771799999</v>
      </c>
      <c r="N25" s="12">
        <v>0.32467532467499999</v>
      </c>
      <c r="O25" s="12">
        <v>1.0204081632649999</v>
      </c>
      <c r="P25" s="12">
        <v>7.2820037105750002</v>
      </c>
      <c r="Q25" s="45">
        <v>0</v>
      </c>
    </row>
    <row r="26" spans="2:17" x14ac:dyDescent="0.2">
      <c r="D26" s="102"/>
      <c r="E26" s="5" t="s">
        <v>42</v>
      </c>
      <c r="F26" s="6"/>
      <c r="G26" s="7">
        <v>1680</v>
      </c>
      <c r="H26" s="46">
        <v>92.678571428571004</v>
      </c>
      <c r="I26" s="12">
        <v>1.0714285714289999</v>
      </c>
      <c r="J26" s="12">
        <v>12.797619047618999</v>
      </c>
      <c r="K26" s="12">
        <v>9.2857142857140005</v>
      </c>
      <c r="L26" s="12">
        <v>1.72619047619</v>
      </c>
      <c r="M26" s="12">
        <v>0.119047619048</v>
      </c>
      <c r="N26" s="12">
        <v>0.178571428571</v>
      </c>
      <c r="O26" s="12">
        <v>0.53571428571400004</v>
      </c>
      <c r="P26" s="12">
        <v>6.8452380952379999</v>
      </c>
      <c r="Q26" s="45">
        <v>0</v>
      </c>
    </row>
    <row r="27" spans="2:17" x14ac:dyDescent="0.2">
      <c r="D27" s="102"/>
      <c r="E27" s="5" t="s">
        <v>43</v>
      </c>
      <c r="F27" s="6"/>
      <c r="G27" s="7">
        <v>518</v>
      </c>
      <c r="H27" s="46">
        <v>88.996138996138995</v>
      </c>
      <c r="I27" s="12">
        <v>0.77220077220100003</v>
      </c>
      <c r="J27" s="12">
        <v>7.7220077220079997</v>
      </c>
      <c r="K27" s="12">
        <v>7.7220077220079997</v>
      </c>
      <c r="L27" s="12">
        <v>1.351351351351</v>
      </c>
      <c r="M27" s="21">
        <v>0</v>
      </c>
      <c r="N27" s="12">
        <v>0.19305019305000001</v>
      </c>
      <c r="O27" s="12">
        <v>0.19305019305000001</v>
      </c>
      <c r="P27" s="12">
        <v>10.42471042471</v>
      </c>
      <c r="Q27" s="45">
        <v>0</v>
      </c>
    </row>
    <row r="28" spans="2:17" x14ac:dyDescent="0.2">
      <c r="D28" s="103"/>
      <c r="E28" s="50" t="s">
        <v>44</v>
      </c>
      <c r="F28" s="53"/>
      <c r="G28" s="49">
        <v>602</v>
      </c>
      <c r="H28" s="67">
        <v>89.700996677741003</v>
      </c>
      <c r="I28" s="23">
        <v>1.1627906976739999</v>
      </c>
      <c r="J28" s="23">
        <v>11.461794019934</v>
      </c>
      <c r="K28" s="23">
        <v>10.132890365449001</v>
      </c>
      <c r="L28" s="23">
        <v>1.3289036544849999</v>
      </c>
      <c r="M28" s="23">
        <v>0.166112956811</v>
      </c>
      <c r="N28" s="23">
        <v>0.33222591362100001</v>
      </c>
      <c r="O28" s="23">
        <v>0.664451827243</v>
      </c>
      <c r="P28" s="23">
        <v>9.4684385382059997</v>
      </c>
      <c r="Q28" s="81">
        <v>0</v>
      </c>
    </row>
    <row r="30" spans="2:17" x14ac:dyDescent="0.2">
      <c r="B30" s="34" t="str">
        <f xml:space="preserve"> HYPERLINK("#'目次'!B8", "[2]")</f>
        <v>[2]</v>
      </c>
      <c r="C30" s="27" t="s">
        <v>50</v>
      </c>
    </row>
    <row r="31" spans="2:17" x14ac:dyDescent="0.2">
      <c r="C31" s="84" t="s">
        <v>51</v>
      </c>
    </row>
    <row r="33" spans="3:19" x14ac:dyDescent="0.2">
      <c r="C33" s="27" t="s">
        <v>13</v>
      </c>
    </row>
    <row r="34" spans="3:19" ht="36" x14ac:dyDescent="0.2">
      <c r="D34" s="97"/>
      <c r="E34" s="98"/>
      <c r="F34" s="98"/>
      <c r="G34" s="38" t="s">
        <v>14</v>
      </c>
      <c r="H34" s="36" t="s">
        <v>52</v>
      </c>
      <c r="I34" s="4" t="s">
        <v>53</v>
      </c>
      <c r="J34" s="4" t="s">
        <v>54</v>
      </c>
      <c r="K34" s="4" t="s">
        <v>55</v>
      </c>
      <c r="L34" s="4" t="s">
        <v>56</v>
      </c>
      <c r="M34" s="4" t="s">
        <v>57</v>
      </c>
      <c r="N34" s="4" t="s">
        <v>58</v>
      </c>
      <c r="O34" s="4" t="s">
        <v>59</v>
      </c>
      <c r="P34" s="4" t="s">
        <v>60</v>
      </c>
      <c r="Q34" s="4" t="s">
        <v>24</v>
      </c>
      <c r="R34" s="4" t="s">
        <v>61</v>
      </c>
      <c r="S34" s="35" t="s">
        <v>62</v>
      </c>
    </row>
    <row r="35" spans="3:19" x14ac:dyDescent="0.2">
      <c r="D35" s="99"/>
      <c r="E35" s="100"/>
      <c r="F35" s="100"/>
      <c r="G35" s="40"/>
      <c r="H35" s="77" t="s">
        <v>63</v>
      </c>
      <c r="I35" s="43" t="s">
        <v>64</v>
      </c>
      <c r="J35" s="43" t="s">
        <v>65</v>
      </c>
      <c r="K35" s="43" t="s">
        <v>66</v>
      </c>
      <c r="L35" s="43" t="s">
        <v>67</v>
      </c>
      <c r="M35" s="43" t="s">
        <v>68</v>
      </c>
      <c r="N35" s="43" t="s">
        <v>69</v>
      </c>
      <c r="O35" s="43" t="s">
        <v>70</v>
      </c>
      <c r="P35" s="43" t="s">
        <v>71</v>
      </c>
      <c r="Q35" s="8"/>
      <c r="R35" s="8"/>
      <c r="S35" s="39"/>
    </row>
    <row r="36" spans="3:19" x14ac:dyDescent="0.2">
      <c r="D36" s="48"/>
      <c r="E36" s="47" t="s">
        <v>14</v>
      </c>
      <c r="F36" s="51"/>
      <c r="G36" s="37">
        <v>6493</v>
      </c>
      <c r="H36" s="20">
        <v>7.4079778222700003</v>
      </c>
      <c r="I36" s="20">
        <v>11.458493762512999</v>
      </c>
      <c r="J36" s="20">
        <v>11.227475743108</v>
      </c>
      <c r="K36" s="20">
        <v>20.206376097336001</v>
      </c>
      <c r="L36" s="20">
        <v>13.660865547513</v>
      </c>
      <c r="M36" s="20">
        <v>14.93916525489</v>
      </c>
      <c r="N36" s="20">
        <v>10.90405051594</v>
      </c>
      <c r="O36" s="20">
        <v>2.24857538888</v>
      </c>
      <c r="P36" s="20">
        <v>1.062682889265</v>
      </c>
      <c r="Q36" s="20">
        <v>6.8843369782839998</v>
      </c>
      <c r="R36" s="20">
        <v>634.81640754217699</v>
      </c>
      <c r="S36" s="58">
        <v>992.88890706620305</v>
      </c>
    </row>
    <row r="37" spans="3:19" x14ac:dyDescent="0.2">
      <c r="D37" s="101" t="s">
        <v>25</v>
      </c>
      <c r="E37" s="26" t="s">
        <v>26</v>
      </c>
      <c r="F37" s="25"/>
      <c r="G37" s="28">
        <v>285</v>
      </c>
      <c r="H37" s="55">
        <v>7.0175438596489998</v>
      </c>
      <c r="I37" s="19">
        <v>14.736842105262999</v>
      </c>
      <c r="J37" s="19">
        <v>13.333333333333</v>
      </c>
      <c r="K37" s="19">
        <v>18.245614035088</v>
      </c>
      <c r="L37" s="19">
        <v>14.736842105262999</v>
      </c>
      <c r="M37" s="19">
        <v>15.789473684211</v>
      </c>
      <c r="N37" s="19">
        <v>9.4736842105260006</v>
      </c>
      <c r="O37" s="19">
        <v>1.7543859649119999</v>
      </c>
      <c r="P37" s="19">
        <v>1.4035087719299999</v>
      </c>
      <c r="Q37" s="19">
        <v>3.508771929825</v>
      </c>
      <c r="R37" s="19">
        <v>593.30909090909097</v>
      </c>
      <c r="S37" s="56">
        <v>990.06012439515803</v>
      </c>
    </row>
    <row r="38" spans="3:19" x14ac:dyDescent="0.2">
      <c r="D38" s="102"/>
      <c r="E38" s="5" t="s">
        <v>27</v>
      </c>
      <c r="F38" s="6"/>
      <c r="G38" s="7">
        <v>470</v>
      </c>
      <c r="H38" s="46">
        <v>7.6595744680850002</v>
      </c>
      <c r="I38" s="12">
        <v>10.638297872340001</v>
      </c>
      <c r="J38" s="12">
        <v>13.404255319149</v>
      </c>
      <c r="K38" s="12">
        <v>22.340425531914999</v>
      </c>
      <c r="L38" s="12">
        <v>11.702127659574</v>
      </c>
      <c r="M38" s="12">
        <v>15.31914893617</v>
      </c>
      <c r="N38" s="12">
        <v>9.574468085106</v>
      </c>
      <c r="O38" s="12">
        <v>2.5531914893619998</v>
      </c>
      <c r="P38" s="12">
        <v>0.63829787234000002</v>
      </c>
      <c r="Q38" s="12">
        <v>6.1702127659570003</v>
      </c>
      <c r="R38" s="12">
        <v>588.21995464852603</v>
      </c>
      <c r="S38" s="31">
        <v>929.86854173476297</v>
      </c>
    </row>
    <row r="39" spans="3:19" x14ac:dyDescent="0.2">
      <c r="D39" s="102"/>
      <c r="E39" s="5" t="s">
        <v>28</v>
      </c>
      <c r="F39" s="6"/>
      <c r="G39" s="7">
        <v>1448</v>
      </c>
      <c r="H39" s="46">
        <v>6.2154696132599998</v>
      </c>
      <c r="I39" s="12">
        <v>11.395027624309</v>
      </c>
      <c r="J39" s="12">
        <v>10.497237569060999</v>
      </c>
      <c r="K39" s="12">
        <v>19.958563535911999</v>
      </c>
      <c r="L39" s="12">
        <v>11.878453038673999</v>
      </c>
      <c r="M39" s="12">
        <v>15.607734806630001</v>
      </c>
      <c r="N39" s="12">
        <v>11.118784530387</v>
      </c>
      <c r="O39" s="12">
        <v>2.6243093922649998</v>
      </c>
      <c r="P39" s="12">
        <v>1.1740331491710001</v>
      </c>
      <c r="Q39" s="12">
        <v>9.5303867403310001</v>
      </c>
      <c r="R39" s="12">
        <v>678.54961832061099</v>
      </c>
      <c r="S39" s="31">
        <v>1044.0847536138299</v>
      </c>
    </row>
    <row r="40" spans="3:19" x14ac:dyDescent="0.2">
      <c r="D40" s="102"/>
      <c r="E40" s="5" t="s">
        <v>29</v>
      </c>
      <c r="F40" s="6"/>
      <c r="G40" s="7">
        <v>782</v>
      </c>
      <c r="H40" s="46">
        <v>6.5217391304349999</v>
      </c>
      <c r="I40" s="12">
        <v>9.9744245524299995</v>
      </c>
      <c r="J40" s="12">
        <v>11.50895140665</v>
      </c>
      <c r="K40" s="12">
        <v>20.588235294118</v>
      </c>
      <c r="L40" s="12">
        <v>14.450127877238</v>
      </c>
      <c r="M40" s="12">
        <v>14.961636828645</v>
      </c>
      <c r="N40" s="12">
        <v>14.066496163683</v>
      </c>
      <c r="O40" s="12">
        <v>2.5575447570329999</v>
      </c>
      <c r="P40" s="12">
        <v>2.3017902813300002</v>
      </c>
      <c r="Q40" s="12">
        <v>3.0690537084399998</v>
      </c>
      <c r="R40" s="12">
        <v>768.46306068601598</v>
      </c>
      <c r="S40" s="31">
        <v>1177.6751025016899</v>
      </c>
    </row>
    <row r="41" spans="3:19" x14ac:dyDescent="0.2">
      <c r="D41" s="102"/>
      <c r="E41" s="5" t="s">
        <v>30</v>
      </c>
      <c r="F41" s="6"/>
      <c r="G41" s="7">
        <v>263</v>
      </c>
      <c r="H41" s="46">
        <v>4.9429657794680004</v>
      </c>
      <c r="I41" s="12">
        <v>7.9847908745250002</v>
      </c>
      <c r="J41" s="12">
        <v>12.167300380227999</v>
      </c>
      <c r="K41" s="12">
        <v>19.391634980989</v>
      </c>
      <c r="L41" s="12">
        <v>18.631178707223999</v>
      </c>
      <c r="M41" s="12">
        <v>13.688212927757</v>
      </c>
      <c r="N41" s="12">
        <v>11.406844106464</v>
      </c>
      <c r="O41" s="12">
        <v>2.2813688212929999</v>
      </c>
      <c r="P41" s="12">
        <v>0.76045627376400005</v>
      </c>
      <c r="Q41" s="12">
        <v>8.7452471482889997</v>
      </c>
      <c r="R41" s="12">
        <v>649.5625</v>
      </c>
      <c r="S41" s="31">
        <v>951.02067770742099</v>
      </c>
    </row>
    <row r="42" spans="3:19" x14ac:dyDescent="0.2">
      <c r="D42" s="102"/>
      <c r="E42" s="5" t="s">
        <v>31</v>
      </c>
      <c r="F42" s="6"/>
      <c r="G42" s="7">
        <v>135</v>
      </c>
      <c r="H42" s="46">
        <v>5.9259259259260002</v>
      </c>
      <c r="I42" s="12">
        <v>6.666666666667</v>
      </c>
      <c r="J42" s="12">
        <v>9.6296296296299992</v>
      </c>
      <c r="K42" s="12">
        <v>20.740740740741</v>
      </c>
      <c r="L42" s="12">
        <v>15.555555555555999</v>
      </c>
      <c r="M42" s="12">
        <v>15.555555555555999</v>
      </c>
      <c r="N42" s="12">
        <v>13.333333333333</v>
      </c>
      <c r="O42" s="12">
        <v>2.2222222222219998</v>
      </c>
      <c r="P42" s="12">
        <v>1.481481481481</v>
      </c>
      <c r="Q42" s="12">
        <v>8.8888888888889994</v>
      </c>
      <c r="R42" s="12">
        <v>740.12195121951197</v>
      </c>
      <c r="S42" s="31">
        <v>1070.6616872488401</v>
      </c>
    </row>
    <row r="43" spans="3:19" x14ac:dyDescent="0.2">
      <c r="D43" s="102"/>
      <c r="E43" s="5" t="s">
        <v>32</v>
      </c>
      <c r="F43" s="6"/>
      <c r="G43" s="7">
        <v>754</v>
      </c>
      <c r="H43" s="46">
        <v>7.6923076923079998</v>
      </c>
      <c r="I43" s="12">
        <v>11.671087533155999</v>
      </c>
      <c r="J43" s="12">
        <v>9.0185676392570002</v>
      </c>
      <c r="K43" s="12">
        <v>21.883289124668</v>
      </c>
      <c r="L43" s="12">
        <v>13.660477453581001</v>
      </c>
      <c r="M43" s="12">
        <v>14.456233421751</v>
      </c>
      <c r="N43" s="12">
        <v>11.538461538462</v>
      </c>
      <c r="O43" s="12">
        <v>1.989389920424</v>
      </c>
      <c r="P43" s="12">
        <v>1.06100795756</v>
      </c>
      <c r="Q43" s="12">
        <v>7.029177718833</v>
      </c>
      <c r="R43" s="12">
        <v>636.20542082738905</v>
      </c>
      <c r="S43" s="31">
        <v>982.82015573325998</v>
      </c>
    </row>
    <row r="44" spans="3:19" x14ac:dyDescent="0.2">
      <c r="D44" s="102"/>
      <c r="E44" s="5" t="s">
        <v>33</v>
      </c>
      <c r="F44" s="6"/>
      <c r="G44" s="7">
        <v>632</v>
      </c>
      <c r="H44" s="46">
        <v>7.2784810126580002</v>
      </c>
      <c r="I44" s="12">
        <v>9.9683544303799998</v>
      </c>
      <c r="J44" s="12">
        <v>11.23417721519</v>
      </c>
      <c r="K44" s="12">
        <v>19.936708860759001</v>
      </c>
      <c r="L44" s="12">
        <v>14.240506329114</v>
      </c>
      <c r="M44" s="12">
        <v>15.03164556962</v>
      </c>
      <c r="N44" s="12">
        <v>12.025316455696</v>
      </c>
      <c r="O44" s="12">
        <v>2.6898734177220001</v>
      </c>
      <c r="P44" s="12">
        <v>1.1075949367090001</v>
      </c>
      <c r="Q44" s="12">
        <v>6.4873417721519999</v>
      </c>
      <c r="R44" s="12">
        <v>680.02538071065999</v>
      </c>
      <c r="S44" s="31">
        <v>1030.8571865777201</v>
      </c>
    </row>
    <row r="45" spans="3:19" x14ac:dyDescent="0.2">
      <c r="D45" s="102"/>
      <c r="E45" s="5" t="s">
        <v>34</v>
      </c>
      <c r="F45" s="6"/>
      <c r="G45" s="7">
        <v>441</v>
      </c>
      <c r="H45" s="46">
        <v>6.3492063492059998</v>
      </c>
      <c r="I45" s="12">
        <v>11.111111111111001</v>
      </c>
      <c r="J45" s="12">
        <v>11.564625850340001</v>
      </c>
      <c r="K45" s="12">
        <v>22.222222222222001</v>
      </c>
      <c r="L45" s="12">
        <v>14.965986394558</v>
      </c>
      <c r="M45" s="12">
        <v>17.233560090703001</v>
      </c>
      <c r="N45" s="12">
        <v>9.5238095238099998</v>
      </c>
      <c r="O45" s="12">
        <v>2.7210884353739999</v>
      </c>
      <c r="P45" s="12">
        <v>0.45351473922899999</v>
      </c>
      <c r="Q45" s="12">
        <v>3.8548752834469999</v>
      </c>
      <c r="R45" s="12">
        <v>595.36556603773602</v>
      </c>
      <c r="S45" s="31">
        <v>894.52022601934402</v>
      </c>
    </row>
    <row r="46" spans="3:19" x14ac:dyDescent="0.2">
      <c r="D46" s="102"/>
      <c r="E46" s="5" t="s">
        <v>35</v>
      </c>
      <c r="F46" s="6"/>
      <c r="G46" s="7">
        <v>382</v>
      </c>
      <c r="H46" s="46">
        <v>6.0209424083769996</v>
      </c>
      <c r="I46" s="12">
        <v>9.1623036649209997</v>
      </c>
      <c r="J46" s="12">
        <v>12.041884816753999</v>
      </c>
      <c r="K46" s="12">
        <v>20.680628272250999</v>
      </c>
      <c r="L46" s="12">
        <v>15.183246073297999</v>
      </c>
      <c r="M46" s="12">
        <v>15.968586387435</v>
      </c>
      <c r="N46" s="12">
        <v>10.994764397906</v>
      </c>
      <c r="O46" s="12">
        <v>2.6178010471199999</v>
      </c>
      <c r="P46" s="12">
        <v>0.26178010471199997</v>
      </c>
      <c r="Q46" s="12">
        <v>7.0680628272249999</v>
      </c>
      <c r="R46" s="12">
        <v>617.92957746478896</v>
      </c>
      <c r="S46" s="31">
        <v>880.92653406566706</v>
      </c>
    </row>
    <row r="47" spans="3:19" x14ac:dyDescent="0.2">
      <c r="D47" s="102"/>
      <c r="E47" s="5" t="s">
        <v>36</v>
      </c>
      <c r="F47" s="6"/>
      <c r="G47" s="7">
        <v>194</v>
      </c>
      <c r="H47" s="46">
        <v>7.7319587628870003</v>
      </c>
      <c r="I47" s="12">
        <v>10.309278350514999</v>
      </c>
      <c r="J47" s="12">
        <v>8.7628865979379995</v>
      </c>
      <c r="K47" s="12">
        <v>16.494845360825</v>
      </c>
      <c r="L47" s="12">
        <v>13.917525773195999</v>
      </c>
      <c r="M47" s="12">
        <v>17.525773195875999</v>
      </c>
      <c r="N47" s="12">
        <v>12.371134020618999</v>
      </c>
      <c r="O47" s="12">
        <v>0.51546391752599996</v>
      </c>
      <c r="P47" s="12">
        <v>0.51546391752599996</v>
      </c>
      <c r="Q47" s="12">
        <v>11.855670103093001</v>
      </c>
      <c r="R47" s="12">
        <v>600.29239766081901</v>
      </c>
      <c r="S47" s="31">
        <v>806.47592851587206</v>
      </c>
    </row>
    <row r="48" spans="3:19" x14ac:dyDescent="0.2">
      <c r="D48" s="102"/>
      <c r="E48" s="5" t="s">
        <v>37</v>
      </c>
      <c r="F48" s="6"/>
      <c r="G48" s="7">
        <v>647</v>
      </c>
      <c r="H48" s="46">
        <v>12.055641421947</v>
      </c>
      <c r="I48" s="12">
        <v>17.774343122102</v>
      </c>
      <c r="J48" s="12">
        <v>12.055641421947</v>
      </c>
      <c r="K48" s="12">
        <v>18.238021638330999</v>
      </c>
      <c r="L48" s="12">
        <v>12.673879443585999</v>
      </c>
      <c r="M48" s="12">
        <v>11.12828438949</v>
      </c>
      <c r="N48" s="12">
        <v>7.1097372488410002</v>
      </c>
      <c r="O48" s="12">
        <v>1.0819165378669999</v>
      </c>
      <c r="P48" s="12">
        <v>0.46367851622900003</v>
      </c>
      <c r="Q48" s="12">
        <v>7.4188562596600001</v>
      </c>
      <c r="R48" s="12">
        <v>430.86811352253801</v>
      </c>
      <c r="S48" s="31">
        <v>766.23382294221904</v>
      </c>
    </row>
    <row r="49" spans="2:20" x14ac:dyDescent="0.2">
      <c r="D49" s="102"/>
      <c r="E49" s="5" t="s">
        <v>38</v>
      </c>
      <c r="F49" s="6"/>
      <c r="G49" s="7">
        <v>60</v>
      </c>
      <c r="H49" s="46">
        <v>25</v>
      </c>
      <c r="I49" s="12">
        <v>15</v>
      </c>
      <c r="J49" s="12">
        <v>16.666666666666998</v>
      </c>
      <c r="K49" s="12">
        <v>13.333333333333</v>
      </c>
      <c r="L49" s="12">
        <v>15</v>
      </c>
      <c r="M49" s="12">
        <v>10</v>
      </c>
      <c r="N49" s="21">
        <v>0</v>
      </c>
      <c r="O49" s="21">
        <v>0</v>
      </c>
      <c r="P49" s="12">
        <v>1.666666666667</v>
      </c>
      <c r="Q49" s="12">
        <v>3.333333333333</v>
      </c>
      <c r="R49" s="12">
        <v>289.568965517241</v>
      </c>
      <c r="S49" s="31">
        <v>791.51114990009501</v>
      </c>
    </row>
    <row r="50" spans="2:20" x14ac:dyDescent="0.2">
      <c r="D50" s="101" t="s">
        <v>39</v>
      </c>
      <c r="E50" s="26" t="s">
        <v>40</v>
      </c>
      <c r="F50" s="25"/>
      <c r="G50" s="28">
        <v>1920</v>
      </c>
      <c r="H50" s="55">
        <v>7.1875</v>
      </c>
      <c r="I50" s="19">
        <v>10.572916666667</v>
      </c>
      <c r="J50" s="19">
        <v>10.9375</v>
      </c>
      <c r="K50" s="19">
        <v>20.15625</v>
      </c>
      <c r="L50" s="19">
        <v>14.270833333333</v>
      </c>
      <c r="M50" s="19">
        <v>16.770833333333002</v>
      </c>
      <c r="N50" s="19">
        <v>12.552083333333</v>
      </c>
      <c r="O50" s="19">
        <v>2.291666666667</v>
      </c>
      <c r="P50" s="19">
        <v>1.5625</v>
      </c>
      <c r="Q50" s="19">
        <v>3.697916666667</v>
      </c>
      <c r="R50" s="19">
        <v>697.14981070849103</v>
      </c>
      <c r="S50" s="56">
        <v>1063.4712033109899</v>
      </c>
    </row>
    <row r="51" spans="2:20" x14ac:dyDescent="0.2">
      <c r="D51" s="102"/>
      <c r="E51" s="5" t="s">
        <v>41</v>
      </c>
      <c r="F51" s="6"/>
      <c r="G51" s="7">
        <v>1999</v>
      </c>
      <c r="H51" s="46">
        <v>7.2536268134070001</v>
      </c>
      <c r="I51" s="12">
        <v>12.306153076537999</v>
      </c>
      <c r="J51" s="12">
        <v>12.106053026513001</v>
      </c>
      <c r="K51" s="12">
        <v>19.459729864932001</v>
      </c>
      <c r="L51" s="12">
        <v>12.856428214107</v>
      </c>
      <c r="M51" s="12">
        <v>15.207603801901</v>
      </c>
      <c r="N51" s="12">
        <v>11.555777888944</v>
      </c>
      <c r="O51" s="12">
        <v>2.2511255627810001</v>
      </c>
      <c r="P51" s="12">
        <v>0.75037518759400001</v>
      </c>
      <c r="Q51" s="12">
        <v>6.2531265632819997</v>
      </c>
      <c r="R51" s="12">
        <v>622.65474919957296</v>
      </c>
      <c r="S51" s="31">
        <v>948.71661545877998</v>
      </c>
    </row>
    <row r="52" spans="2:20" x14ac:dyDescent="0.2">
      <c r="D52" s="102"/>
      <c r="E52" s="5" t="s">
        <v>42</v>
      </c>
      <c r="F52" s="6"/>
      <c r="G52" s="7">
        <v>1565</v>
      </c>
      <c r="H52" s="46">
        <v>6.8370607028750001</v>
      </c>
      <c r="I52" s="12">
        <v>11.501597444089001</v>
      </c>
      <c r="J52" s="12">
        <v>10.479233226837</v>
      </c>
      <c r="K52" s="12">
        <v>22.172523961661</v>
      </c>
      <c r="L52" s="12">
        <v>13.610223642173001</v>
      </c>
      <c r="M52" s="12">
        <v>13.162939297125</v>
      </c>
      <c r="N52" s="12">
        <v>9.2012779552719994</v>
      </c>
      <c r="O52" s="12">
        <v>2.23642172524</v>
      </c>
      <c r="P52" s="12">
        <v>0.70287539936099996</v>
      </c>
      <c r="Q52" s="12">
        <v>10.095846645367001</v>
      </c>
      <c r="R52" s="12">
        <v>583.74911158493205</v>
      </c>
      <c r="S52" s="31">
        <v>930.21178108333595</v>
      </c>
    </row>
    <row r="53" spans="2:20" x14ac:dyDescent="0.2">
      <c r="D53" s="102"/>
      <c r="E53" s="5" t="s">
        <v>43</v>
      </c>
      <c r="F53" s="6"/>
      <c r="G53" s="7">
        <v>464</v>
      </c>
      <c r="H53" s="46">
        <v>10.344827586207</v>
      </c>
      <c r="I53" s="12">
        <v>13.146551724138</v>
      </c>
      <c r="J53" s="12">
        <v>12.5</v>
      </c>
      <c r="K53" s="12">
        <v>16.379310344827999</v>
      </c>
      <c r="L53" s="12">
        <v>14.224137931034001</v>
      </c>
      <c r="M53" s="12">
        <v>13.362068965517</v>
      </c>
      <c r="N53" s="12">
        <v>8.6206896551720007</v>
      </c>
      <c r="O53" s="12">
        <v>2.3706896551719998</v>
      </c>
      <c r="P53" s="12">
        <v>0.43103448275900003</v>
      </c>
      <c r="Q53" s="12">
        <v>8.6206896551720007</v>
      </c>
      <c r="R53" s="12">
        <v>543.67924528301899</v>
      </c>
      <c r="S53" s="31">
        <v>884.25484349732994</v>
      </c>
    </row>
    <row r="54" spans="2:20" x14ac:dyDescent="0.2">
      <c r="D54" s="103"/>
      <c r="E54" s="50" t="s">
        <v>44</v>
      </c>
      <c r="F54" s="53"/>
      <c r="G54" s="49">
        <v>545</v>
      </c>
      <c r="H54" s="67">
        <v>7.8899082568810002</v>
      </c>
      <c r="I54" s="23">
        <v>9.9082568807339992</v>
      </c>
      <c r="J54" s="23">
        <v>10.091743119266001</v>
      </c>
      <c r="K54" s="23">
        <v>20.733944954127999</v>
      </c>
      <c r="L54" s="23">
        <v>14.128440366972001</v>
      </c>
      <c r="M54" s="23">
        <v>13.944954128439999</v>
      </c>
      <c r="N54" s="23">
        <v>9.5412844036699997</v>
      </c>
      <c r="O54" s="23">
        <v>2.018348623853</v>
      </c>
      <c r="P54" s="23">
        <v>2.018348623853</v>
      </c>
      <c r="Q54" s="23">
        <v>9.7247706422019995</v>
      </c>
      <c r="R54" s="23">
        <v>671.46341463414603</v>
      </c>
      <c r="S54" s="64">
        <v>1120.8703756759801</v>
      </c>
    </row>
    <row r="56" spans="2:20" x14ac:dyDescent="0.2">
      <c r="B56" s="34" t="str">
        <f xml:space="preserve"> HYPERLINK("#'目次'!B9", "[3]")</f>
        <v>[3]</v>
      </c>
      <c r="C56" s="27" t="s">
        <v>77</v>
      </c>
    </row>
    <row r="57" spans="2:20" x14ac:dyDescent="0.2">
      <c r="C57" s="84" t="s">
        <v>51</v>
      </c>
    </row>
    <row r="59" spans="2:20" x14ac:dyDescent="0.2">
      <c r="C59" s="27" t="s">
        <v>13</v>
      </c>
    </row>
    <row r="60" spans="2:20" ht="36" x14ac:dyDescent="0.2">
      <c r="D60" s="97"/>
      <c r="E60" s="98"/>
      <c r="F60" s="98"/>
      <c r="G60" s="38" t="s">
        <v>14</v>
      </c>
      <c r="H60" s="36" t="s">
        <v>52</v>
      </c>
      <c r="I60" s="4" t="s">
        <v>53</v>
      </c>
      <c r="J60" s="4" t="s">
        <v>54</v>
      </c>
      <c r="K60" s="4" t="s">
        <v>55</v>
      </c>
      <c r="L60" s="4" t="s">
        <v>56</v>
      </c>
      <c r="M60" s="4" t="s">
        <v>57</v>
      </c>
      <c r="N60" s="4" t="s">
        <v>58</v>
      </c>
      <c r="O60" s="4" t="s">
        <v>59</v>
      </c>
      <c r="P60" s="4" t="s">
        <v>60</v>
      </c>
      <c r="Q60" s="4" t="s">
        <v>78</v>
      </c>
      <c r="R60" s="4" t="s">
        <v>24</v>
      </c>
      <c r="S60" s="4" t="s">
        <v>61</v>
      </c>
      <c r="T60" s="35" t="s">
        <v>62</v>
      </c>
    </row>
    <row r="61" spans="2:20" x14ac:dyDescent="0.2">
      <c r="D61" s="99"/>
      <c r="E61" s="100"/>
      <c r="F61" s="100"/>
      <c r="G61" s="40"/>
      <c r="H61" s="77" t="s">
        <v>63</v>
      </c>
      <c r="I61" s="43" t="s">
        <v>64</v>
      </c>
      <c r="J61" s="43" t="s">
        <v>65</v>
      </c>
      <c r="K61" s="43" t="s">
        <v>66</v>
      </c>
      <c r="L61" s="43" t="s">
        <v>67</v>
      </c>
      <c r="M61" s="43" t="s">
        <v>68</v>
      </c>
      <c r="N61" s="43" t="s">
        <v>69</v>
      </c>
      <c r="O61" s="43" t="s">
        <v>70</v>
      </c>
      <c r="P61" s="43" t="s">
        <v>71</v>
      </c>
      <c r="Q61" s="8"/>
      <c r="R61" s="8"/>
      <c r="S61" s="8"/>
      <c r="T61" s="39"/>
    </row>
    <row r="62" spans="2:20" x14ac:dyDescent="0.2">
      <c r="D62" s="48"/>
      <c r="E62" s="47" t="s">
        <v>14</v>
      </c>
      <c r="F62" s="51"/>
      <c r="G62" s="37">
        <v>6493</v>
      </c>
      <c r="H62" s="20">
        <v>2.5874018173420001</v>
      </c>
      <c r="I62" s="20">
        <v>2.8184198367470001</v>
      </c>
      <c r="J62" s="20">
        <v>2.9416294470970001</v>
      </c>
      <c r="K62" s="20">
        <v>5.082396426921</v>
      </c>
      <c r="L62" s="20">
        <v>2.3409825966429998</v>
      </c>
      <c r="M62" s="20">
        <v>2.6336054212229998</v>
      </c>
      <c r="N62" s="20">
        <v>2.433389804405</v>
      </c>
      <c r="O62" s="20">
        <v>0.40043123363599997</v>
      </c>
      <c r="P62" s="20">
        <v>0.29262282458</v>
      </c>
      <c r="Q62" s="20">
        <v>69.336208224241005</v>
      </c>
      <c r="R62" s="20">
        <v>9.1329123671649999</v>
      </c>
      <c r="S62" s="20">
        <v>579.18812589413403</v>
      </c>
      <c r="T62" s="58">
        <v>999.99257991627996</v>
      </c>
    </row>
    <row r="63" spans="2:20" x14ac:dyDescent="0.2">
      <c r="D63" s="101" t="s">
        <v>25</v>
      </c>
      <c r="E63" s="26" t="s">
        <v>26</v>
      </c>
      <c r="F63" s="25"/>
      <c r="G63" s="28">
        <v>285</v>
      </c>
      <c r="H63" s="55">
        <v>1.7543859649119999</v>
      </c>
      <c r="I63" s="19">
        <v>2.1052631578950001</v>
      </c>
      <c r="J63" s="19">
        <v>2.1052631578950001</v>
      </c>
      <c r="K63" s="19">
        <v>1.7543859649119999</v>
      </c>
      <c r="L63" s="19">
        <v>2.1052631578950001</v>
      </c>
      <c r="M63" s="19">
        <v>0.35087719298199999</v>
      </c>
      <c r="N63" s="19">
        <v>1.4035087719299999</v>
      </c>
      <c r="O63" s="44">
        <v>0</v>
      </c>
      <c r="P63" s="44">
        <v>0</v>
      </c>
      <c r="Q63" s="19">
        <v>85.614035087719003</v>
      </c>
      <c r="R63" s="19">
        <v>2.8070175438599998</v>
      </c>
      <c r="S63" s="19">
        <v>388.030303030303</v>
      </c>
      <c r="T63" s="56">
        <v>622.62997839071102</v>
      </c>
    </row>
    <row r="64" spans="2:20" x14ac:dyDescent="0.2">
      <c r="D64" s="102"/>
      <c r="E64" s="5" t="s">
        <v>27</v>
      </c>
      <c r="F64" s="6"/>
      <c r="G64" s="7">
        <v>470</v>
      </c>
      <c r="H64" s="46">
        <v>3.1914893617020001</v>
      </c>
      <c r="I64" s="12">
        <v>1.914893617021</v>
      </c>
      <c r="J64" s="12">
        <v>1.2765957446809999</v>
      </c>
      <c r="K64" s="12">
        <v>4.0425531914889996</v>
      </c>
      <c r="L64" s="12">
        <v>1.4893617021279999</v>
      </c>
      <c r="M64" s="12">
        <v>1.2765957446809999</v>
      </c>
      <c r="N64" s="12">
        <v>1.4893617021279999</v>
      </c>
      <c r="O64" s="12">
        <v>0.425531914894</v>
      </c>
      <c r="P64" s="12">
        <v>0.212765957447</v>
      </c>
      <c r="Q64" s="12">
        <v>80.425531914893995</v>
      </c>
      <c r="R64" s="12">
        <v>4.2553191489359996</v>
      </c>
      <c r="S64" s="12">
        <v>554.09722222222194</v>
      </c>
      <c r="T64" s="31">
        <v>1048.7526739433799</v>
      </c>
    </row>
    <row r="65" spans="4:20" x14ac:dyDescent="0.2">
      <c r="D65" s="102"/>
      <c r="E65" s="5" t="s">
        <v>28</v>
      </c>
      <c r="F65" s="6"/>
      <c r="G65" s="7">
        <v>1448</v>
      </c>
      <c r="H65" s="46">
        <v>2.9005524861879999</v>
      </c>
      <c r="I65" s="12">
        <v>3.0386740331489999</v>
      </c>
      <c r="J65" s="12">
        <v>3.4530386740329999</v>
      </c>
      <c r="K65" s="12">
        <v>5.1795580110500001</v>
      </c>
      <c r="L65" s="12">
        <v>2.7624309392269999</v>
      </c>
      <c r="M65" s="12">
        <v>3.2458563535909999</v>
      </c>
      <c r="N65" s="12">
        <v>3.3149171270719999</v>
      </c>
      <c r="O65" s="12">
        <v>0.13812154696100001</v>
      </c>
      <c r="P65" s="12">
        <v>0.276243093923</v>
      </c>
      <c r="Q65" s="12">
        <v>69.613259668507993</v>
      </c>
      <c r="R65" s="12">
        <v>6.0773480662979997</v>
      </c>
      <c r="S65" s="12">
        <v>566.84659090909099</v>
      </c>
      <c r="T65" s="31">
        <v>909.32120618135002</v>
      </c>
    </row>
    <row r="66" spans="4:20" x14ac:dyDescent="0.2">
      <c r="D66" s="102"/>
      <c r="E66" s="5" t="s">
        <v>29</v>
      </c>
      <c r="F66" s="6"/>
      <c r="G66" s="7">
        <v>782</v>
      </c>
      <c r="H66" s="46">
        <v>2.3017902813300002</v>
      </c>
      <c r="I66" s="12">
        <v>3.4526854219950001</v>
      </c>
      <c r="J66" s="12">
        <v>3.8363171355499999</v>
      </c>
      <c r="K66" s="12">
        <v>5.7544757033250002</v>
      </c>
      <c r="L66" s="12">
        <v>2.9411764705880001</v>
      </c>
      <c r="M66" s="12">
        <v>3.5805626598470002</v>
      </c>
      <c r="N66" s="12">
        <v>3.1969309462919999</v>
      </c>
      <c r="O66" s="12">
        <v>0.76726342710999995</v>
      </c>
      <c r="P66" s="12">
        <v>0.89514066496199995</v>
      </c>
      <c r="Q66" s="12">
        <v>70.204603580563003</v>
      </c>
      <c r="R66" s="12">
        <v>3.0690537084399998</v>
      </c>
      <c r="S66" s="12">
        <v>757.65550239234403</v>
      </c>
      <c r="T66" s="31">
        <v>1293.05977984007</v>
      </c>
    </row>
    <row r="67" spans="4:20" x14ac:dyDescent="0.2">
      <c r="D67" s="102"/>
      <c r="E67" s="5" t="s">
        <v>30</v>
      </c>
      <c r="F67" s="6"/>
      <c r="G67" s="7">
        <v>263</v>
      </c>
      <c r="H67" s="46">
        <v>3.0418250950569998</v>
      </c>
      <c r="I67" s="12">
        <v>3.8022813688210002</v>
      </c>
      <c r="J67" s="12">
        <v>3.422053231939</v>
      </c>
      <c r="K67" s="12">
        <v>4.5627376425859998</v>
      </c>
      <c r="L67" s="12">
        <v>4.182509505703</v>
      </c>
      <c r="M67" s="12">
        <v>1.520912547529</v>
      </c>
      <c r="N67" s="12">
        <v>1.1406844106459999</v>
      </c>
      <c r="O67" s="12">
        <v>0.38022813688200002</v>
      </c>
      <c r="P67" s="21">
        <v>0</v>
      </c>
      <c r="Q67" s="12">
        <v>70.342205323193994</v>
      </c>
      <c r="R67" s="12">
        <v>7.6045627376429996</v>
      </c>
      <c r="S67" s="12">
        <v>358.87931034482801</v>
      </c>
      <c r="T67" s="31">
        <v>657.57852756668206</v>
      </c>
    </row>
    <row r="68" spans="4:20" x14ac:dyDescent="0.2">
      <c r="D68" s="102"/>
      <c r="E68" s="5" t="s">
        <v>31</v>
      </c>
      <c r="F68" s="6"/>
      <c r="G68" s="7">
        <v>135</v>
      </c>
      <c r="H68" s="46">
        <v>2.9629629629630001</v>
      </c>
      <c r="I68" s="12">
        <v>2.2222222222219998</v>
      </c>
      <c r="J68" s="12">
        <v>2.9629629629630001</v>
      </c>
      <c r="K68" s="12">
        <v>9.6296296296299992</v>
      </c>
      <c r="L68" s="12">
        <v>2.9629629629630001</v>
      </c>
      <c r="M68" s="12">
        <v>2.2222222222219998</v>
      </c>
      <c r="N68" s="12">
        <v>2.9629629629630001</v>
      </c>
      <c r="O68" s="12">
        <v>0.74074074074100005</v>
      </c>
      <c r="P68" s="12">
        <v>0.74074074074100005</v>
      </c>
      <c r="Q68" s="12">
        <v>69.629629629630003</v>
      </c>
      <c r="R68" s="12">
        <v>2.9629629629630001</v>
      </c>
      <c r="S68" s="12">
        <v>671.89189189189199</v>
      </c>
      <c r="T68" s="31">
        <v>1209.9761843486899</v>
      </c>
    </row>
    <row r="69" spans="4:20" x14ac:dyDescent="0.2">
      <c r="D69" s="102"/>
      <c r="E69" s="5" t="s">
        <v>32</v>
      </c>
      <c r="F69" s="6"/>
      <c r="G69" s="7">
        <v>754</v>
      </c>
      <c r="H69" s="46">
        <v>3.4482758620689999</v>
      </c>
      <c r="I69" s="12">
        <v>3.5809018567640001</v>
      </c>
      <c r="J69" s="12">
        <v>2.5198938992039999</v>
      </c>
      <c r="K69" s="12">
        <v>4.6419098143240003</v>
      </c>
      <c r="L69" s="12">
        <v>2.5198938992039999</v>
      </c>
      <c r="M69" s="12">
        <v>2.1220159151189999</v>
      </c>
      <c r="N69" s="12">
        <v>3.1830238726790001</v>
      </c>
      <c r="O69" s="12">
        <v>0.39787798408500002</v>
      </c>
      <c r="P69" s="12">
        <v>0.39787798408500002</v>
      </c>
      <c r="Q69" s="12">
        <v>75.066312997346998</v>
      </c>
      <c r="R69" s="12">
        <v>2.1220159151189999</v>
      </c>
      <c r="S69" s="12">
        <v>621.88953488372101</v>
      </c>
      <c r="T69" s="31">
        <v>1075.76746779878</v>
      </c>
    </row>
    <row r="70" spans="4:20" x14ac:dyDescent="0.2">
      <c r="D70" s="102"/>
      <c r="E70" s="5" t="s">
        <v>33</v>
      </c>
      <c r="F70" s="6"/>
      <c r="G70" s="7">
        <v>632</v>
      </c>
      <c r="H70" s="46">
        <v>0.94936708860800001</v>
      </c>
      <c r="I70" s="12">
        <v>2.0569620253159999</v>
      </c>
      <c r="J70" s="12">
        <v>2.8481012658229998</v>
      </c>
      <c r="K70" s="12">
        <v>6.6455696202530001</v>
      </c>
      <c r="L70" s="12">
        <v>1.7405063291139999</v>
      </c>
      <c r="M70" s="12">
        <v>3.4810126582279999</v>
      </c>
      <c r="N70" s="12">
        <v>2.2151898734180002</v>
      </c>
      <c r="O70" s="12">
        <v>0.63291139240500005</v>
      </c>
      <c r="P70" s="12">
        <v>0.31645569620300001</v>
      </c>
      <c r="Q70" s="12">
        <v>74.208860759494002</v>
      </c>
      <c r="R70" s="12">
        <v>4.9050632911390002</v>
      </c>
      <c r="S70" s="12">
        <v>659.62121212121201</v>
      </c>
      <c r="T70" s="31">
        <v>1067.7606170428</v>
      </c>
    </row>
    <row r="71" spans="4:20" x14ac:dyDescent="0.2">
      <c r="D71" s="102"/>
      <c r="E71" s="5" t="s">
        <v>34</v>
      </c>
      <c r="F71" s="6"/>
      <c r="G71" s="7">
        <v>441</v>
      </c>
      <c r="H71" s="46">
        <v>2.2675736961449999</v>
      </c>
      <c r="I71" s="12">
        <v>3.6281179138319999</v>
      </c>
      <c r="J71" s="12">
        <v>2.947845804989</v>
      </c>
      <c r="K71" s="12">
        <v>4.7619047619049999</v>
      </c>
      <c r="L71" s="12">
        <v>1.587301587302</v>
      </c>
      <c r="M71" s="12">
        <v>4.0816326530609999</v>
      </c>
      <c r="N71" s="12">
        <v>1.360544217687</v>
      </c>
      <c r="O71" s="12">
        <v>0.68027210884400002</v>
      </c>
      <c r="P71" s="21">
        <v>0</v>
      </c>
      <c r="Q71" s="12">
        <v>68.707482993197004</v>
      </c>
      <c r="R71" s="12">
        <v>9.9773242630389998</v>
      </c>
      <c r="S71" s="12">
        <v>489.41489361702099</v>
      </c>
      <c r="T71" s="31">
        <v>809.89389125818798</v>
      </c>
    </row>
    <row r="72" spans="4:20" x14ac:dyDescent="0.2">
      <c r="D72" s="102"/>
      <c r="E72" s="5" t="s">
        <v>35</v>
      </c>
      <c r="F72" s="6"/>
      <c r="G72" s="7">
        <v>382</v>
      </c>
      <c r="H72" s="46">
        <v>2.8795811518319998</v>
      </c>
      <c r="I72" s="12">
        <v>2.3560209424080001</v>
      </c>
      <c r="J72" s="12">
        <v>3.6649214659689999</v>
      </c>
      <c r="K72" s="12">
        <v>5.4973821989529998</v>
      </c>
      <c r="L72" s="12">
        <v>2.0942408376959998</v>
      </c>
      <c r="M72" s="12">
        <v>2.3560209424080001</v>
      </c>
      <c r="N72" s="12">
        <v>2.8795811518319998</v>
      </c>
      <c r="O72" s="12">
        <v>0.26178010471199997</v>
      </c>
      <c r="P72" s="12">
        <v>0.26178010471199997</v>
      </c>
      <c r="Q72" s="12">
        <v>71.989528795812006</v>
      </c>
      <c r="R72" s="12">
        <v>5.7591623036649997</v>
      </c>
      <c r="S72" s="12">
        <v>559.11764705882399</v>
      </c>
      <c r="T72" s="31">
        <v>949.90748047022305</v>
      </c>
    </row>
    <row r="73" spans="4:20" x14ac:dyDescent="0.2">
      <c r="D73" s="102"/>
      <c r="E73" s="5" t="s">
        <v>36</v>
      </c>
      <c r="F73" s="6"/>
      <c r="G73" s="7">
        <v>194</v>
      </c>
      <c r="H73" s="46">
        <v>4.639175257732</v>
      </c>
      <c r="I73" s="12">
        <v>3.0927835051549999</v>
      </c>
      <c r="J73" s="12">
        <v>3.0927835051549999</v>
      </c>
      <c r="K73" s="12">
        <v>5.6701030927840002</v>
      </c>
      <c r="L73" s="12">
        <v>2.0618556701030002</v>
      </c>
      <c r="M73" s="12">
        <v>3.0927835051549999</v>
      </c>
      <c r="N73" s="12">
        <v>2.0618556701030002</v>
      </c>
      <c r="O73" s="12">
        <v>0.51546391752599996</v>
      </c>
      <c r="P73" s="21">
        <v>0</v>
      </c>
      <c r="Q73" s="12">
        <v>55.154639175257998</v>
      </c>
      <c r="R73" s="12">
        <v>20.618556701031</v>
      </c>
      <c r="S73" s="12">
        <v>446.276595744681</v>
      </c>
      <c r="T73" s="31">
        <v>759.81133442475402</v>
      </c>
    </row>
    <row r="74" spans="4:20" x14ac:dyDescent="0.2">
      <c r="D74" s="102"/>
      <c r="E74" s="5" t="s">
        <v>37</v>
      </c>
      <c r="F74" s="6"/>
      <c r="G74" s="7">
        <v>647</v>
      </c>
      <c r="H74" s="46">
        <v>1.7001545595050001</v>
      </c>
      <c r="I74" s="12">
        <v>1.854714064915</v>
      </c>
      <c r="J74" s="12">
        <v>2.3183925811439998</v>
      </c>
      <c r="K74" s="12">
        <v>4.6367851622870004</v>
      </c>
      <c r="L74" s="12">
        <v>1.854714064915</v>
      </c>
      <c r="M74" s="12">
        <v>1.391035548686</v>
      </c>
      <c r="N74" s="12">
        <v>1.2364760432769999</v>
      </c>
      <c r="O74" s="12">
        <v>0.30911901081900001</v>
      </c>
      <c r="P74" s="21">
        <v>0</v>
      </c>
      <c r="Q74" s="12">
        <v>42.349304482226003</v>
      </c>
      <c r="R74" s="12">
        <v>42.349304482226003</v>
      </c>
      <c r="S74" s="12">
        <v>435.252525252525</v>
      </c>
      <c r="T74" s="31">
        <v>735.27922743105103</v>
      </c>
    </row>
    <row r="75" spans="4:20" x14ac:dyDescent="0.2">
      <c r="D75" s="102"/>
      <c r="E75" s="5" t="s">
        <v>38</v>
      </c>
      <c r="F75" s="6"/>
      <c r="G75" s="7">
        <v>60</v>
      </c>
      <c r="H75" s="46">
        <v>5</v>
      </c>
      <c r="I75" s="12">
        <v>1.666666666667</v>
      </c>
      <c r="J75" s="12">
        <v>1.666666666667</v>
      </c>
      <c r="K75" s="12">
        <v>1.666666666667</v>
      </c>
      <c r="L75" s="21">
        <v>0</v>
      </c>
      <c r="M75" s="12">
        <v>3.333333333333</v>
      </c>
      <c r="N75" s="21">
        <v>0</v>
      </c>
      <c r="O75" s="21">
        <v>0</v>
      </c>
      <c r="P75" s="21">
        <v>0</v>
      </c>
      <c r="Q75" s="12">
        <v>83.333333333333002</v>
      </c>
      <c r="R75" s="12">
        <v>3.333333333333</v>
      </c>
      <c r="S75" s="12">
        <v>227.5</v>
      </c>
      <c r="T75" s="31">
        <v>307.72349601549797</v>
      </c>
    </row>
    <row r="76" spans="4:20" x14ac:dyDescent="0.2">
      <c r="D76" s="101" t="s">
        <v>39</v>
      </c>
      <c r="E76" s="26" t="s">
        <v>40</v>
      </c>
      <c r="F76" s="25"/>
      <c r="G76" s="28">
        <v>1920</v>
      </c>
      <c r="H76" s="55">
        <v>2.291666666667</v>
      </c>
      <c r="I76" s="19">
        <v>3.333333333333</v>
      </c>
      <c r="J76" s="19">
        <v>3.229166666667</v>
      </c>
      <c r="K76" s="19">
        <v>5.989583333333</v>
      </c>
      <c r="L76" s="19">
        <v>2.708333333333</v>
      </c>
      <c r="M76" s="19">
        <v>3.385416666667</v>
      </c>
      <c r="N76" s="19">
        <v>2.864583333333</v>
      </c>
      <c r="O76" s="19">
        <v>0.46875</v>
      </c>
      <c r="P76" s="19">
        <v>0.52083333333299997</v>
      </c>
      <c r="Q76" s="19">
        <v>65.729166666666998</v>
      </c>
      <c r="R76" s="19">
        <v>9.479166666667</v>
      </c>
      <c r="S76" s="19">
        <v>641.47058823529403</v>
      </c>
      <c r="T76" s="56">
        <v>1101.9685599499401</v>
      </c>
    </row>
    <row r="77" spans="4:20" x14ac:dyDescent="0.2">
      <c r="D77" s="102"/>
      <c r="E77" s="5" t="s">
        <v>41</v>
      </c>
      <c r="F77" s="6"/>
      <c r="G77" s="7">
        <v>1999</v>
      </c>
      <c r="H77" s="46">
        <v>2.951475737869</v>
      </c>
      <c r="I77" s="12">
        <v>2.6013006503249998</v>
      </c>
      <c r="J77" s="12">
        <v>2.8014007003499999</v>
      </c>
      <c r="K77" s="12">
        <v>5.3526763381690001</v>
      </c>
      <c r="L77" s="12">
        <v>2.1510755377690001</v>
      </c>
      <c r="M77" s="12">
        <v>2.5012506253129998</v>
      </c>
      <c r="N77" s="12">
        <v>2.7013506753379999</v>
      </c>
      <c r="O77" s="12">
        <v>0.35017508754400001</v>
      </c>
      <c r="P77" s="12">
        <v>0.200100050025</v>
      </c>
      <c r="Q77" s="12">
        <v>72.036018009005005</v>
      </c>
      <c r="R77" s="12">
        <v>6.3531765882939997</v>
      </c>
      <c r="S77" s="12">
        <v>560.54398148148096</v>
      </c>
      <c r="T77" s="31">
        <v>932.82444852680203</v>
      </c>
    </row>
    <row r="78" spans="4:20" x14ac:dyDescent="0.2">
      <c r="D78" s="102"/>
      <c r="E78" s="5" t="s">
        <v>42</v>
      </c>
      <c r="F78" s="6"/>
      <c r="G78" s="7">
        <v>1565</v>
      </c>
      <c r="H78" s="46">
        <v>2.4281150159739999</v>
      </c>
      <c r="I78" s="12">
        <v>2.5559105431310001</v>
      </c>
      <c r="J78" s="12">
        <v>2.8753993610220001</v>
      </c>
      <c r="K78" s="12">
        <v>4.5367412140579999</v>
      </c>
      <c r="L78" s="12">
        <v>2.1725239616610001</v>
      </c>
      <c r="M78" s="12">
        <v>2.5559105431310001</v>
      </c>
      <c r="N78" s="12">
        <v>1.8530351437699999</v>
      </c>
      <c r="O78" s="12">
        <v>0.44728434504800002</v>
      </c>
      <c r="P78" s="12">
        <v>0.12779552715699999</v>
      </c>
      <c r="Q78" s="12">
        <v>70.926517571885</v>
      </c>
      <c r="R78" s="12">
        <v>9.5207667731630004</v>
      </c>
      <c r="S78" s="12">
        <v>524.72222222222194</v>
      </c>
      <c r="T78" s="31">
        <v>898.106307281814</v>
      </c>
    </row>
    <row r="79" spans="4:20" x14ac:dyDescent="0.2">
      <c r="D79" s="102"/>
      <c r="E79" s="5" t="s">
        <v>43</v>
      </c>
      <c r="F79" s="6"/>
      <c r="G79" s="7">
        <v>464</v>
      </c>
      <c r="H79" s="46">
        <v>3.0172413793100001</v>
      </c>
      <c r="I79" s="12">
        <v>1.5086206896550001</v>
      </c>
      <c r="J79" s="12">
        <v>2.1551724137930002</v>
      </c>
      <c r="K79" s="12">
        <v>3.4482758620689999</v>
      </c>
      <c r="L79" s="12">
        <v>1.7241379310339999</v>
      </c>
      <c r="M79" s="12">
        <v>1.0775862068969999</v>
      </c>
      <c r="N79" s="12">
        <v>1.9396551724140001</v>
      </c>
      <c r="O79" s="12">
        <v>0.215517241379</v>
      </c>
      <c r="P79" s="12">
        <v>0.43103448275900003</v>
      </c>
      <c r="Q79" s="12">
        <v>69.396551724138007</v>
      </c>
      <c r="R79" s="12">
        <v>15.086206896552</v>
      </c>
      <c r="S79" s="12">
        <v>627.5</v>
      </c>
      <c r="T79" s="31">
        <v>1181.1302849389599</v>
      </c>
    </row>
    <row r="80" spans="4:20" x14ac:dyDescent="0.2">
      <c r="D80" s="103"/>
      <c r="E80" s="50" t="s">
        <v>44</v>
      </c>
      <c r="F80" s="53"/>
      <c r="G80" s="49">
        <v>545</v>
      </c>
      <c r="H80" s="67">
        <v>2.3853211009169999</v>
      </c>
      <c r="I80" s="23">
        <v>3.669724770642</v>
      </c>
      <c r="J80" s="23">
        <v>3.302752293578</v>
      </c>
      <c r="K80" s="23">
        <v>3.8532110091740002</v>
      </c>
      <c r="L80" s="23">
        <v>2.7522935779819999</v>
      </c>
      <c r="M80" s="23">
        <v>2.018348623853</v>
      </c>
      <c r="N80" s="23">
        <v>2.018348623853</v>
      </c>
      <c r="O80" s="23">
        <v>0.36697247706399999</v>
      </c>
      <c r="P80" s="23">
        <v>0.183486238532</v>
      </c>
      <c r="Q80" s="23">
        <v>67.522935779817004</v>
      </c>
      <c r="R80" s="23">
        <v>11.926605504587</v>
      </c>
      <c r="S80" s="23">
        <v>504.15178571428601</v>
      </c>
      <c r="T80" s="64">
        <v>911.63189831890202</v>
      </c>
    </row>
    <row r="82" spans="2:17" x14ac:dyDescent="0.2">
      <c r="B82" s="34" t="str">
        <f xml:space="preserve"> HYPERLINK("#'目次'!B10", "[4]")</f>
        <v>[4]</v>
      </c>
      <c r="C82" s="27" t="s">
        <v>81</v>
      </c>
    </row>
    <row r="83" spans="2:17" x14ac:dyDescent="0.2">
      <c r="C83" s="84" t="s">
        <v>51</v>
      </c>
    </row>
    <row r="85" spans="2:17" x14ac:dyDescent="0.2">
      <c r="C85" s="27" t="s">
        <v>13</v>
      </c>
    </row>
    <row r="86" spans="2:17" ht="36" x14ac:dyDescent="0.2">
      <c r="D86" s="97"/>
      <c r="E86" s="98"/>
      <c r="F86" s="98"/>
      <c r="G86" s="38" t="s">
        <v>14</v>
      </c>
      <c r="H86" s="36" t="s">
        <v>82</v>
      </c>
      <c r="I86" s="4" t="s">
        <v>83</v>
      </c>
      <c r="J86" s="4" t="s">
        <v>84</v>
      </c>
      <c r="K86" s="4" t="s">
        <v>85</v>
      </c>
      <c r="L86" s="4" t="s">
        <v>86</v>
      </c>
      <c r="M86" s="4" t="s">
        <v>87</v>
      </c>
      <c r="N86" s="4" t="s">
        <v>88</v>
      </c>
      <c r="O86" s="4" t="s">
        <v>24</v>
      </c>
      <c r="P86" s="4" t="s">
        <v>61</v>
      </c>
      <c r="Q86" s="35" t="s">
        <v>62</v>
      </c>
    </row>
    <row r="87" spans="2:17" x14ac:dyDescent="0.2">
      <c r="D87" s="99"/>
      <c r="E87" s="100"/>
      <c r="F87" s="100"/>
      <c r="G87" s="40"/>
      <c r="H87" s="77" t="s">
        <v>63</v>
      </c>
      <c r="I87" s="43" t="s">
        <v>89</v>
      </c>
      <c r="J87" s="43" t="s">
        <v>90</v>
      </c>
      <c r="K87" s="43" t="s">
        <v>91</v>
      </c>
      <c r="L87" s="43" t="s">
        <v>92</v>
      </c>
      <c r="M87" s="8"/>
      <c r="N87" s="8"/>
      <c r="O87" s="8"/>
      <c r="P87" s="8"/>
      <c r="Q87" s="39"/>
    </row>
    <row r="88" spans="2:17" x14ac:dyDescent="0.2">
      <c r="D88" s="48"/>
      <c r="E88" s="47" t="s">
        <v>14</v>
      </c>
      <c r="F88" s="51"/>
      <c r="G88" s="37">
        <v>6493</v>
      </c>
      <c r="H88" s="20">
        <v>23.979670414291999</v>
      </c>
      <c r="I88" s="20">
        <v>14.600338826428001</v>
      </c>
      <c r="J88" s="20">
        <v>5.5752348683199999</v>
      </c>
      <c r="K88" s="20">
        <v>2.5874018173420001</v>
      </c>
      <c r="L88" s="20">
        <v>2.7722162328660001</v>
      </c>
      <c r="M88" s="20">
        <v>31.480055444325</v>
      </c>
      <c r="N88" s="20">
        <v>17.772986292931002</v>
      </c>
      <c r="O88" s="20">
        <v>1.2320961034960001</v>
      </c>
      <c r="P88" s="20">
        <v>15.108864696734001</v>
      </c>
      <c r="Q88" s="58">
        <v>14.342639962926</v>
      </c>
    </row>
    <row r="89" spans="2:17" x14ac:dyDescent="0.2">
      <c r="D89" s="101" t="s">
        <v>25</v>
      </c>
      <c r="E89" s="26" t="s">
        <v>26</v>
      </c>
      <c r="F89" s="25"/>
      <c r="G89" s="28">
        <v>285</v>
      </c>
      <c r="H89" s="55">
        <v>19.649122807017999</v>
      </c>
      <c r="I89" s="19">
        <v>15.438596491227999</v>
      </c>
      <c r="J89" s="19">
        <v>5.9649122807020003</v>
      </c>
      <c r="K89" s="19">
        <v>1.4035087719299999</v>
      </c>
      <c r="L89" s="19">
        <v>1.7543859649119999</v>
      </c>
      <c r="M89" s="19">
        <v>36.140350877193001</v>
      </c>
      <c r="N89" s="19">
        <v>17.543859649123</v>
      </c>
      <c r="O89" s="19">
        <v>2.1052631578950001</v>
      </c>
      <c r="P89" s="19">
        <v>14.484126984127</v>
      </c>
      <c r="Q89" s="56">
        <v>12.564584977881999</v>
      </c>
    </row>
    <row r="90" spans="2:17" x14ac:dyDescent="0.2">
      <c r="D90" s="102"/>
      <c r="E90" s="5" t="s">
        <v>27</v>
      </c>
      <c r="F90" s="6"/>
      <c r="G90" s="7">
        <v>470</v>
      </c>
      <c r="H90" s="46">
        <v>20.212765957447001</v>
      </c>
      <c r="I90" s="12">
        <v>15.106382978723</v>
      </c>
      <c r="J90" s="12">
        <v>6.8085106382980003</v>
      </c>
      <c r="K90" s="12">
        <v>4.0425531914889996</v>
      </c>
      <c r="L90" s="12">
        <v>3.6170212765960001</v>
      </c>
      <c r="M90" s="12">
        <v>26.808510638297999</v>
      </c>
      <c r="N90" s="12">
        <v>23.404255319149001</v>
      </c>
      <c r="O90" s="21">
        <v>0</v>
      </c>
      <c r="P90" s="12">
        <v>17.606837606837999</v>
      </c>
      <c r="Q90" s="31">
        <v>15.663369683063999</v>
      </c>
    </row>
    <row r="91" spans="2:17" x14ac:dyDescent="0.2">
      <c r="D91" s="102"/>
      <c r="E91" s="5" t="s">
        <v>28</v>
      </c>
      <c r="F91" s="6"/>
      <c r="G91" s="7">
        <v>1448</v>
      </c>
      <c r="H91" s="46">
        <v>23.549723756906001</v>
      </c>
      <c r="I91" s="12">
        <v>14.571823204419999</v>
      </c>
      <c r="J91" s="12">
        <v>6.4226519337020003</v>
      </c>
      <c r="K91" s="12">
        <v>2.6243093922649998</v>
      </c>
      <c r="L91" s="12">
        <v>3.4530386740329999</v>
      </c>
      <c r="M91" s="12">
        <v>31.422651933701999</v>
      </c>
      <c r="N91" s="12">
        <v>16.367403314916999</v>
      </c>
      <c r="O91" s="12">
        <v>1.5883977900549999</v>
      </c>
      <c r="P91" s="12">
        <v>15.982264665757</v>
      </c>
      <c r="Q91" s="31">
        <v>15.125341232355</v>
      </c>
    </row>
    <row r="92" spans="2:17" x14ac:dyDescent="0.2">
      <c r="D92" s="102"/>
      <c r="E92" s="5" t="s">
        <v>29</v>
      </c>
      <c r="F92" s="6"/>
      <c r="G92" s="7">
        <v>782</v>
      </c>
      <c r="H92" s="46">
        <v>26.598465473146</v>
      </c>
      <c r="I92" s="12">
        <v>14.194373401535</v>
      </c>
      <c r="J92" s="12">
        <v>5.6265984654730001</v>
      </c>
      <c r="K92" s="12">
        <v>1.9181585677749999</v>
      </c>
      <c r="L92" s="12">
        <v>2.1739130434780001</v>
      </c>
      <c r="M92" s="12">
        <v>32.097186700766997</v>
      </c>
      <c r="N92" s="12">
        <v>16.240409207161001</v>
      </c>
      <c r="O92" s="12">
        <v>1.1508951406650001</v>
      </c>
      <c r="P92" s="12">
        <v>13.73417721519</v>
      </c>
      <c r="Q92" s="31">
        <v>13.156034242174</v>
      </c>
    </row>
    <row r="93" spans="2:17" x14ac:dyDescent="0.2">
      <c r="D93" s="102"/>
      <c r="E93" s="5" t="s">
        <v>30</v>
      </c>
      <c r="F93" s="6"/>
      <c r="G93" s="7">
        <v>263</v>
      </c>
      <c r="H93" s="46">
        <v>23.574144486691999</v>
      </c>
      <c r="I93" s="12">
        <v>17.490494296577999</v>
      </c>
      <c r="J93" s="12">
        <v>6.0836501901139997</v>
      </c>
      <c r="K93" s="12">
        <v>3.0418250950569998</v>
      </c>
      <c r="L93" s="12">
        <v>4.182509505703</v>
      </c>
      <c r="M93" s="12">
        <v>23.574144486691999</v>
      </c>
      <c r="N93" s="12">
        <v>18.631178707223999</v>
      </c>
      <c r="O93" s="12">
        <v>3.422053231939</v>
      </c>
      <c r="P93" s="12">
        <v>16.643356643356999</v>
      </c>
      <c r="Q93" s="31">
        <v>15.5749510183</v>
      </c>
    </row>
    <row r="94" spans="2:17" x14ac:dyDescent="0.2">
      <c r="D94" s="102"/>
      <c r="E94" s="5" t="s">
        <v>31</v>
      </c>
      <c r="F94" s="6"/>
      <c r="G94" s="7">
        <v>135</v>
      </c>
      <c r="H94" s="46">
        <v>28.888888888888999</v>
      </c>
      <c r="I94" s="12">
        <v>16.296296296295999</v>
      </c>
      <c r="J94" s="12">
        <v>7.4074074074069998</v>
      </c>
      <c r="K94" s="12">
        <v>0.74074074074100005</v>
      </c>
      <c r="L94" s="12">
        <v>1.481481481481</v>
      </c>
      <c r="M94" s="12">
        <v>30.370370370370001</v>
      </c>
      <c r="N94" s="12">
        <v>14.814814814815</v>
      </c>
      <c r="O94" s="21">
        <v>0</v>
      </c>
      <c r="P94" s="12">
        <v>12.635135135135</v>
      </c>
      <c r="Q94" s="31">
        <v>11.12651365266</v>
      </c>
    </row>
    <row r="95" spans="2:17" x14ac:dyDescent="0.2">
      <c r="D95" s="102"/>
      <c r="E95" s="5" t="s">
        <v>32</v>
      </c>
      <c r="F95" s="6"/>
      <c r="G95" s="7">
        <v>754</v>
      </c>
      <c r="H95" s="46">
        <v>21.352785145889001</v>
      </c>
      <c r="I95" s="12">
        <v>14.456233421751</v>
      </c>
      <c r="J95" s="12">
        <v>5.7029177718830004</v>
      </c>
      <c r="K95" s="12">
        <v>2.9177718832889998</v>
      </c>
      <c r="L95" s="12">
        <v>3.050397877984</v>
      </c>
      <c r="M95" s="12">
        <v>33.68700265252</v>
      </c>
      <c r="N95" s="12">
        <v>18.302387267905001</v>
      </c>
      <c r="O95" s="12">
        <v>0.53050397878</v>
      </c>
      <c r="P95" s="12">
        <v>16.131284916201</v>
      </c>
      <c r="Q95" s="31">
        <v>14.973610828856</v>
      </c>
    </row>
    <row r="96" spans="2:17" x14ac:dyDescent="0.2">
      <c r="D96" s="102"/>
      <c r="E96" s="5" t="s">
        <v>33</v>
      </c>
      <c r="F96" s="6"/>
      <c r="G96" s="7">
        <v>632</v>
      </c>
      <c r="H96" s="46">
        <v>24.683544303796999</v>
      </c>
      <c r="I96" s="12">
        <v>13.76582278481</v>
      </c>
      <c r="J96" s="12">
        <v>4.1139240506329999</v>
      </c>
      <c r="K96" s="12">
        <v>2.6898734177220001</v>
      </c>
      <c r="L96" s="12">
        <v>2.373417721519</v>
      </c>
      <c r="M96" s="12">
        <v>35.917721518987001</v>
      </c>
      <c r="N96" s="12">
        <v>16.139240506328999</v>
      </c>
      <c r="O96" s="12">
        <v>0.31645569620300001</v>
      </c>
      <c r="P96" s="12">
        <v>14.335548172757001</v>
      </c>
      <c r="Q96" s="31">
        <v>14.008434767420001</v>
      </c>
    </row>
    <row r="97" spans="2:17" x14ac:dyDescent="0.2">
      <c r="D97" s="102"/>
      <c r="E97" s="5" t="s">
        <v>34</v>
      </c>
      <c r="F97" s="6"/>
      <c r="G97" s="7">
        <v>441</v>
      </c>
      <c r="H97" s="46">
        <v>29.024943310657999</v>
      </c>
      <c r="I97" s="12">
        <v>14.0589569161</v>
      </c>
      <c r="J97" s="12">
        <v>5.2154195011339999</v>
      </c>
      <c r="K97" s="12">
        <v>4.3083900226759999</v>
      </c>
      <c r="L97" s="12">
        <v>2.947845804989</v>
      </c>
      <c r="M97" s="12">
        <v>31.292517006802999</v>
      </c>
      <c r="N97" s="12">
        <v>13.151927437642</v>
      </c>
      <c r="O97" s="21">
        <v>0</v>
      </c>
      <c r="P97" s="12">
        <v>15.040816326531001</v>
      </c>
      <c r="Q97" s="31">
        <v>14.749554380917999</v>
      </c>
    </row>
    <row r="98" spans="2:17" x14ac:dyDescent="0.2">
      <c r="D98" s="102"/>
      <c r="E98" s="5" t="s">
        <v>35</v>
      </c>
      <c r="F98" s="6"/>
      <c r="G98" s="7">
        <v>382</v>
      </c>
      <c r="H98" s="46">
        <v>21.727748691098999</v>
      </c>
      <c r="I98" s="12">
        <v>13.874345549738001</v>
      </c>
      <c r="J98" s="12">
        <v>6.0209424083769996</v>
      </c>
      <c r="K98" s="12">
        <v>2.6178010471199999</v>
      </c>
      <c r="L98" s="12">
        <v>1.8324607329839999</v>
      </c>
      <c r="M98" s="12">
        <v>32.460732984293003</v>
      </c>
      <c r="N98" s="12">
        <v>18.848167539266999</v>
      </c>
      <c r="O98" s="12">
        <v>2.6178010471199999</v>
      </c>
      <c r="P98" s="12">
        <v>14.801136363635999</v>
      </c>
      <c r="Q98" s="31">
        <v>13.275498572371999</v>
      </c>
    </row>
    <row r="99" spans="2:17" x14ac:dyDescent="0.2">
      <c r="D99" s="102"/>
      <c r="E99" s="5" t="s">
        <v>36</v>
      </c>
      <c r="F99" s="6"/>
      <c r="G99" s="7">
        <v>194</v>
      </c>
      <c r="H99" s="46">
        <v>28.350515463918001</v>
      </c>
      <c r="I99" s="12">
        <v>15.979381443298999</v>
      </c>
      <c r="J99" s="12">
        <v>4.1237113402060004</v>
      </c>
      <c r="K99" s="12">
        <v>1.5463917525769999</v>
      </c>
      <c r="L99" s="12">
        <v>2.0618556701030002</v>
      </c>
      <c r="M99" s="12">
        <v>24.742268041237001</v>
      </c>
      <c r="N99" s="12">
        <v>19.072164948453999</v>
      </c>
      <c r="O99" s="12">
        <v>4.1237113402060004</v>
      </c>
      <c r="P99" s="12">
        <v>12.871287128713</v>
      </c>
      <c r="Q99" s="31">
        <v>12.514279658574001</v>
      </c>
    </row>
    <row r="100" spans="2:17" x14ac:dyDescent="0.2">
      <c r="D100" s="102"/>
      <c r="E100" s="5" t="s">
        <v>37</v>
      </c>
      <c r="F100" s="6"/>
      <c r="G100" s="7">
        <v>647</v>
      </c>
      <c r="H100" s="46">
        <v>24.420401854714001</v>
      </c>
      <c r="I100" s="12">
        <v>13.601236476043001</v>
      </c>
      <c r="J100" s="12">
        <v>4.1731066460589998</v>
      </c>
      <c r="K100" s="12">
        <v>1.854714064915</v>
      </c>
      <c r="L100" s="12">
        <v>2.1638330757339999</v>
      </c>
      <c r="M100" s="12">
        <v>30.757341576506999</v>
      </c>
      <c r="N100" s="12">
        <v>21.947449768161</v>
      </c>
      <c r="O100" s="12">
        <v>1.0819165378669999</v>
      </c>
      <c r="P100" s="12">
        <v>13.729096989966999</v>
      </c>
      <c r="Q100" s="31">
        <v>13.422271819253</v>
      </c>
    </row>
    <row r="101" spans="2:17" x14ac:dyDescent="0.2">
      <c r="D101" s="102"/>
      <c r="E101" s="5" t="s">
        <v>38</v>
      </c>
      <c r="F101" s="6"/>
      <c r="G101" s="7">
        <v>60</v>
      </c>
      <c r="H101" s="46">
        <v>25</v>
      </c>
      <c r="I101" s="12">
        <v>21.666666666666998</v>
      </c>
      <c r="J101" s="21">
        <v>0</v>
      </c>
      <c r="K101" s="21">
        <v>0</v>
      </c>
      <c r="L101" s="12">
        <v>3.333333333333</v>
      </c>
      <c r="M101" s="12">
        <v>26.666666666666998</v>
      </c>
      <c r="N101" s="12">
        <v>20</v>
      </c>
      <c r="O101" s="12">
        <v>3.333333333333</v>
      </c>
      <c r="P101" s="12">
        <v>13</v>
      </c>
      <c r="Q101" s="31">
        <v>13.453624047073999</v>
      </c>
    </row>
    <row r="102" spans="2:17" x14ac:dyDescent="0.2">
      <c r="D102" s="101" t="s">
        <v>39</v>
      </c>
      <c r="E102" s="26" t="s">
        <v>40</v>
      </c>
      <c r="F102" s="25"/>
      <c r="G102" s="28">
        <v>1920</v>
      </c>
      <c r="H102" s="55">
        <v>25.3125</v>
      </c>
      <c r="I102" s="19">
        <v>14.427083333333</v>
      </c>
      <c r="J102" s="19">
        <v>5.78125</v>
      </c>
      <c r="K102" s="19">
        <v>2.395833333333</v>
      </c>
      <c r="L102" s="19">
        <v>2.604166666667</v>
      </c>
      <c r="M102" s="19">
        <v>31.770833333333002</v>
      </c>
      <c r="N102" s="19">
        <v>16.666666666666998</v>
      </c>
      <c r="O102" s="19">
        <v>1.041666666667</v>
      </c>
      <c r="P102" s="19">
        <v>14.639175257731999</v>
      </c>
      <c r="Q102" s="56">
        <v>13.979871809663999</v>
      </c>
    </row>
    <row r="103" spans="2:17" x14ac:dyDescent="0.2">
      <c r="D103" s="102"/>
      <c r="E103" s="5" t="s">
        <v>41</v>
      </c>
      <c r="F103" s="6"/>
      <c r="G103" s="7">
        <v>1999</v>
      </c>
      <c r="H103" s="46">
        <v>24.812406203102</v>
      </c>
      <c r="I103" s="12">
        <v>14.95747873937</v>
      </c>
      <c r="J103" s="12">
        <v>5.0025012506250004</v>
      </c>
      <c r="K103" s="12">
        <v>2.8014007003499999</v>
      </c>
      <c r="L103" s="12">
        <v>3.2516258129060001</v>
      </c>
      <c r="M103" s="12">
        <v>30.865432716358001</v>
      </c>
      <c r="N103" s="12">
        <v>17.258629314657</v>
      </c>
      <c r="O103" s="12">
        <v>1.050525262631</v>
      </c>
      <c r="P103" s="12">
        <v>15.359251968503999</v>
      </c>
      <c r="Q103" s="31">
        <v>14.917551394178</v>
      </c>
    </row>
    <row r="104" spans="2:17" x14ac:dyDescent="0.2">
      <c r="D104" s="102"/>
      <c r="E104" s="5" t="s">
        <v>42</v>
      </c>
      <c r="F104" s="6"/>
      <c r="G104" s="7">
        <v>1565</v>
      </c>
      <c r="H104" s="46">
        <v>22.428115015974001</v>
      </c>
      <c r="I104" s="12">
        <v>15.91054313099</v>
      </c>
      <c r="J104" s="12">
        <v>6.1341853035140002</v>
      </c>
      <c r="K104" s="12">
        <v>3.1309904153349999</v>
      </c>
      <c r="L104" s="12">
        <v>2.3003194888179999</v>
      </c>
      <c r="M104" s="12">
        <v>30.287539936102</v>
      </c>
      <c r="N104" s="12">
        <v>18.466453674120999</v>
      </c>
      <c r="O104" s="12">
        <v>1.3418530351439999</v>
      </c>
      <c r="P104" s="12">
        <v>15.377720870678999</v>
      </c>
      <c r="Q104" s="31">
        <v>13.771203990146001</v>
      </c>
    </row>
    <row r="105" spans="2:17" x14ac:dyDescent="0.2">
      <c r="D105" s="102"/>
      <c r="E105" s="5" t="s">
        <v>43</v>
      </c>
      <c r="F105" s="6"/>
      <c r="G105" s="7">
        <v>464</v>
      </c>
      <c r="H105" s="46">
        <v>21.551724137931</v>
      </c>
      <c r="I105" s="12">
        <v>11.422413793103001</v>
      </c>
      <c r="J105" s="12">
        <v>5.6034482758620001</v>
      </c>
      <c r="K105" s="12">
        <v>1.5086206896550001</v>
      </c>
      <c r="L105" s="12">
        <v>2.586206896552</v>
      </c>
      <c r="M105" s="12">
        <v>38.793103448276</v>
      </c>
      <c r="N105" s="12">
        <v>17.025862068965999</v>
      </c>
      <c r="O105" s="12">
        <v>1.5086206896550001</v>
      </c>
      <c r="P105" s="12">
        <v>14.873737373737001</v>
      </c>
      <c r="Q105" s="31">
        <v>14.437577833861001</v>
      </c>
    </row>
    <row r="106" spans="2:17" x14ac:dyDescent="0.2">
      <c r="D106" s="103"/>
      <c r="E106" s="50" t="s">
        <v>44</v>
      </c>
      <c r="F106" s="53"/>
      <c r="G106" s="49">
        <v>545</v>
      </c>
      <c r="H106" s="67">
        <v>22.752293577982002</v>
      </c>
      <c r="I106" s="23">
        <v>12.844036697248001</v>
      </c>
      <c r="J106" s="23">
        <v>5.321100917431</v>
      </c>
      <c r="K106" s="23">
        <v>1.834862385321</v>
      </c>
      <c r="L106" s="23">
        <v>3.1192660550459999</v>
      </c>
      <c r="M106" s="23">
        <v>29.908256880734001</v>
      </c>
      <c r="N106" s="23">
        <v>22.201834862384999</v>
      </c>
      <c r="O106" s="23">
        <v>2.018348623853</v>
      </c>
      <c r="P106" s="23">
        <v>15.26</v>
      </c>
      <c r="Q106" s="64">
        <v>14.96102937635</v>
      </c>
    </row>
    <row r="108" spans="2:17" x14ac:dyDescent="0.2">
      <c r="B108" s="34" t="str">
        <f xml:space="preserve"> HYPERLINK("#'目次'!B11", "[5]")</f>
        <v>[5]</v>
      </c>
      <c r="C108" s="27" t="s">
        <v>95</v>
      </c>
    </row>
    <row r="109" spans="2:17" x14ac:dyDescent="0.2">
      <c r="C109" s="84" t="s">
        <v>51</v>
      </c>
    </row>
    <row r="111" spans="2:17" x14ac:dyDescent="0.2">
      <c r="C111" s="27" t="s">
        <v>13</v>
      </c>
    </row>
    <row r="112" spans="2:17" ht="36" x14ac:dyDescent="0.2">
      <c r="D112" s="97"/>
      <c r="E112" s="98"/>
      <c r="F112" s="98"/>
      <c r="G112" s="38" t="s">
        <v>14</v>
      </c>
      <c r="H112" s="36" t="s">
        <v>82</v>
      </c>
      <c r="I112" s="4" t="s">
        <v>83</v>
      </c>
      <c r="J112" s="4" t="s">
        <v>84</v>
      </c>
      <c r="K112" s="4" t="s">
        <v>85</v>
      </c>
      <c r="L112" s="4" t="s">
        <v>86</v>
      </c>
      <c r="M112" s="4" t="s">
        <v>87</v>
      </c>
      <c r="N112" s="4" t="s">
        <v>88</v>
      </c>
      <c r="O112" s="4" t="s">
        <v>24</v>
      </c>
      <c r="P112" s="4" t="s">
        <v>61</v>
      </c>
      <c r="Q112" s="35" t="s">
        <v>62</v>
      </c>
    </row>
    <row r="113" spans="4:17" x14ac:dyDescent="0.2">
      <c r="D113" s="99"/>
      <c r="E113" s="100"/>
      <c r="F113" s="100"/>
      <c r="G113" s="40"/>
      <c r="H113" s="77" t="s">
        <v>63</v>
      </c>
      <c r="I113" s="43" t="s">
        <v>89</v>
      </c>
      <c r="J113" s="43" t="s">
        <v>90</v>
      </c>
      <c r="K113" s="43" t="s">
        <v>91</v>
      </c>
      <c r="L113" s="43" t="s">
        <v>92</v>
      </c>
      <c r="M113" s="8"/>
      <c r="N113" s="8"/>
      <c r="O113" s="8"/>
      <c r="P113" s="8"/>
      <c r="Q113" s="39"/>
    </row>
    <row r="114" spans="4:17" x14ac:dyDescent="0.2">
      <c r="D114" s="48"/>
      <c r="E114" s="47" t="s">
        <v>14</v>
      </c>
      <c r="F114" s="51"/>
      <c r="G114" s="37">
        <v>6493</v>
      </c>
      <c r="H114" s="20">
        <v>9.3947327891580006</v>
      </c>
      <c r="I114" s="20">
        <v>5.3442168489139998</v>
      </c>
      <c r="J114" s="20">
        <v>2.957030648391</v>
      </c>
      <c r="K114" s="20">
        <v>3.018635453565</v>
      </c>
      <c r="L114" s="20">
        <v>4.4355459725859996</v>
      </c>
      <c r="M114" s="20">
        <v>17.926998305868</v>
      </c>
      <c r="N114" s="20">
        <v>53.873402125365999</v>
      </c>
      <c r="O114" s="20">
        <v>3.0494378561529998</v>
      </c>
      <c r="P114" s="20">
        <v>23.377219840784001</v>
      </c>
      <c r="Q114" s="58">
        <v>20.275198388037001</v>
      </c>
    </row>
    <row r="115" spans="4:17" x14ac:dyDescent="0.2">
      <c r="D115" s="101" t="s">
        <v>25</v>
      </c>
      <c r="E115" s="26" t="s">
        <v>26</v>
      </c>
      <c r="F115" s="25"/>
      <c r="G115" s="28">
        <v>285</v>
      </c>
      <c r="H115" s="55">
        <v>8.7719298245609991</v>
      </c>
      <c r="I115" s="19">
        <v>5.2631578947369997</v>
      </c>
      <c r="J115" s="19">
        <v>1.4035087719299999</v>
      </c>
      <c r="K115" s="19">
        <v>2.8070175438599998</v>
      </c>
      <c r="L115" s="19">
        <v>2.8070175438599998</v>
      </c>
      <c r="M115" s="19">
        <v>17.894736842105001</v>
      </c>
      <c r="N115" s="19">
        <v>57.543859649123</v>
      </c>
      <c r="O115" s="19">
        <v>3.508771929825</v>
      </c>
      <c r="P115" s="19">
        <v>20.833333333333002</v>
      </c>
      <c r="Q115" s="56">
        <v>19.17391167417</v>
      </c>
    </row>
    <row r="116" spans="4:17" x14ac:dyDescent="0.2">
      <c r="D116" s="102"/>
      <c r="E116" s="5" t="s">
        <v>27</v>
      </c>
      <c r="F116" s="6"/>
      <c r="G116" s="7">
        <v>470</v>
      </c>
      <c r="H116" s="46">
        <v>9.1489361702130001</v>
      </c>
      <c r="I116" s="12">
        <v>5.1063829787230004</v>
      </c>
      <c r="J116" s="12">
        <v>4.6808510638299996</v>
      </c>
      <c r="K116" s="12">
        <v>4.6808510638299996</v>
      </c>
      <c r="L116" s="12">
        <v>5.9574468085110004</v>
      </c>
      <c r="M116" s="12">
        <v>15.106382978723</v>
      </c>
      <c r="N116" s="12">
        <v>53.191489361701997</v>
      </c>
      <c r="O116" s="12">
        <v>2.1276595744679998</v>
      </c>
      <c r="P116" s="12">
        <v>26.510791366905998</v>
      </c>
      <c r="Q116" s="31">
        <v>20.520692103575001</v>
      </c>
    </row>
    <row r="117" spans="4:17" x14ac:dyDescent="0.2">
      <c r="D117" s="102"/>
      <c r="E117" s="5" t="s">
        <v>28</v>
      </c>
      <c r="F117" s="6"/>
      <c r="G117" s="7">
        <v>1448</v>
      </c>
      <c r="H117" s="46">
        <v>9.9447513812149992</v>
      </c>
      <c r="I117" s="12">
        <v>4.488950276243</v>
      </c>
      <c r="J117" s="12">
        <v>2.7624309392269999</v>
      </c>
      <c r="K117" s="12">
        <v>3.2458563535909999</v>
      </c>
      <c r="L117" s="12">
        <v>4.6961325966849996</v>
      </c>
      <c r="M117" s="12">
        <v>17.196132596685</v>
      </c>
      <c r="N117" s="12">
        <v>53.798342541436</v>
      </c>
      <c r="O117" s="12">
        <v>3.867403314917</v>
      </c>
      <c r="P117" s="12">
        <v>23.777472527473002</v>
      </c>
      <c r="Q117" s="31">
        <v>20.796698760287999</v>
      </c>
    </row>
    <row r="118" spans="4:17" x14ac:dyDescent="0.2">
      <c r="D118" s="102"/>
      <c r="E118" s="5" t="s">
        <v>29</v>
      </c>
      <c r="F118" s="6"/>
      <c r="G118" s="7">
        <v>782</v>
      </c>
      <c r="H118" s="46">
        <v>9.7186700767259993</v>
      </c>
      <c r="I118" s="12">
        <v>5.2429667519179999</v>
      </c>
      <c r="J118" s="12">
        <v>3.5805626598470002</v>
      </c>
      <c r="K118" s="12">
        <v>2.4296675191819999</v>
      </c>
      <c r="L118" s="12">
        <v>3.7084398976980002</v>
      </c>
      <c r="M118" s="12">
        <v>20.332480818413998</v>
      </c>
      <c r="N118" s="12">
        <v>52.046035805627</v>
      </c>
      <c r="O118" s="12">
        <v>2.9411764705880001</v>
      </c>
      <c r="P118" s="12">
        <v>21.735751295337</v>
      </c>
      <c r="Q118" s="31">
        <v>19.347319547120001</v>
      </c>
    </row>
    <row r="119" spans="4:17" x14ac:dyDescent="0.2">
      <c r="D119" s="102"/>
      <c r="E119" s="5" t="s">
        <v>30</v>
      </c>
      <c r="F119" s="6"/>
      <c r="G119" s="7">
        <v>263</v>
      </c>
      <c r="H119" s="46">
        <v>8.365019011407</v>
      </c>
      <c r="I119" s="12">
        <v>5.7034220532319999</v>
      </c>
      <c r="J119" s="12">
        <v>4.182509505703</v>
      </c>
      <c r="K119" s="12">
        <v>5.3231939163500002</v>
      </c>
      <c r="L119" s="12">
        <v>3.422053231939</v>
      </c>
      <c r="M119" s="12">
        <v>12.927756653992001</v>
      </c>
      <c r="N119" s="12">
        <v>51.330798479087001</v>
      </c>
      <c r="O119" s="12">
        <v>8.7452471482889997</v>
      </c>
      <c r="P119" s="12">
        <v>24.084507042254</v>
      </c>
      <c r="Q119" s="31">
        <v>18.544006646446999</v>
      </c>
    </row>
    <row r="120" spans="4:17" x14ac:dyDescent="0.2">
      <c r="D120" s="102"/>
      <c r="E120" s="5" t="s">
        <v>31</v>
      </c>
      <c r="F120" s="6"/>
      <c r="G120" s="7">
        <v>135</v>
      </c>
      <c r="H120" s="46">
        <v>18.518518518518999</v>
      </c>
      <c r="I120" s="12">
        <v>8.8888888888889994</v>
      </c>
      <c r="J120" s="12">
        <v>4.4444444444439997</v>
      </c>
      <c r="K120" s="12">
        <v>4.4444444444439997</v>
      </c>
      <c r="L120" s="12">
        <v>5.1851851851850004</v>
      </c>
      <c r="M120" s="12">
        <v>14.814814814815</v>
      </c>
      <c r="N120" s="12">
        <v>43.703703703704001</v>
      </c>
      <c r="O120" s="21">
        <v>0</v>
      </c>
      <c r="P120" s="12">
        <v>19.910714285714</v>
      </c>
      <c r="Q120" s="31">
        <v>18.743834020165</v>
      </c>
    </row>
    <row r="121" spans="4:17" x14ac:dyDescent="0.2">
      <c r="D121" s="102"/>
      <c r="E121" s="5" t="s">
        <v>32</v>
      </c>
      <c r="F121" s="6"/>
      <c r="G121" s="7">
        <v>754</v>
      </c>
      <c r="H121" s="46">
        <v>8.3554376657820004</v>
      </c>
      <c r="I121" s="12">
        <v>6.2334217506630001</v>
      </c>
      <c r="J121" s="12">
        <v>3.050397877984</v>
      </c>
      <c r="K121" s="12">
        <v>3.1830238726790001</v>
      </c>
      <c r="L121" s="12">
        <v>6.2334217506630001</v>
      </c>
      <c r="M121" s="12">
        <v>20.557029177718999</v>
      </c>
      <c r="N121" s="12">
        <v>50.530503978779997</v>
      </c>
      <c r="O121" s="12">
        <v>1.8567639257290001</v>
      </c>
      <c r="P121" s="12">
        <v>26.348039215686001</v>
      </c>
      <c r="Q121" s="31">
        <v>21.294421760548001</v>
      </c>
    </row>
    <row r="122" spans="4:17" x14ac:dyDescent="0.2">
      <c r="D122" s="102"/>
      <c r="E122" s="5" t="s">
        <v>33</v>
      </c>
      <c r="F122" s="6"/>
      <c r="G122" s="7">
        <v>632</v>
      </c>
      <c r="H122" s="46">
        <v>6.8037974683540003</v>
      </c>
      <c r="I122" s="12">
        <v>6.0126582278480001</v>
      </c>
      <c r="J122" s="12">
        <v>2.5316455696200002</v>
      </c>
      <c r="K122" s="12">
        <v>3.006329113924</v>
      </c>
      <c r="L122" s="12">
        <v>3.4810126582279999</v>
      </c>
      <c r="M122" s="12">
        <v>19.936708860759001</v>
      </c>
      <c r="N122" s="12">
        <v>57.120253164556999</v>
      </c>
      <c r="O122" s="12">
        <v>1.1075949367090001</v>
      </c>
      <c r="P122" s="12">
        <v>23.659420289854999</v>
      </c>
      <c r="Q122" s="31">
        <v>19.407340751021</v>
      </c>
    </row>
    <row r="123" spans="4:17" x14ac:dyDescent="0.2">
      <c r="D123" s="102"/>
      <c r="E123" s="5" t="s">
        <v>34</v>
      </c>
      <c r="F123" s="6"/>
      <c r="G123" s="7">
        <v>441</v>
      </c>
      <c r="H123" s="46">
        <v>8.1632653061219997</v>
      </c>
      <c r="I123" s="12">
        <v>6.5759637188209998</v>
      </c>
      <c r="J123" s="12">
        <v>2.7210884353739999</v>
      </c>
      <c r="K123" s="12">
        <v>2.040816326531</v>
      </c>
      <c r="L123" s="12">
        <v>5.8956916099769998</v>
      </c>
      <c r="M123" s="12">
        <v>17.233560090703001</v>
      </c>
      <c r="N123" s="12">
        <v>56.235827664398997</v>
      </c>
      <c r="O123" s="12">
        <v>1.133786848073</v>
      </c>
      <c r="P123" s="12">
        <v>25.3125</v>
      </c>
      <c r="Q123" s="31">
        <v>21.373394363252999</v>
      </c>
    </row>
    <row r="124" spans="4:17" x14ac:dyDescent="0.2">
      <c r="D124" s="102"/>
      <c r="E124" s="5" t="s">
        <v>35</v>
      </c>
      <c r="F124" s="6"/>
      <c r="G124" s="7">
        <v>382</v>
      </c>
      <c r="H124" s="46">
        <v>9.1623036649209997</v>
      </c>
      <c r="I124" s="12">
        <v>4.7120418848170003</v>
      </c>
      <c r="J124" s="12">
        <v>2.0942408376959998</v>
      </c>
      <c r="K124" s="12">
        <v>2.6178010471199999</v>
      </c>
      <c r="L124" s="12">
        <v>3.1413612565450002</v>
      </c>
      <c r="M124" s="12">
        <v>17.801047120419</v>
      </c>
      <c r="N124" s="12">
        <v>55.759162303665001</v>
      </c>
      <c r="O124" s="12">
        <v>4.7120418848170003</v>
      </c>
      <c r="P124" s="12">
        <v>21.265060240964001</v>
      </c>
      <c r="Q124" s="31">
        <v>19.509703694555999</v>
      </c>
    </row>
    <row r="125" spans="4:17" x14ac:dyDescent="0.2">
      <c r="D125" s="102"/>
      <c r="E125" s="5" t="s">
        <v>36</v>
      </c>
      <c r="F125" s="6"/>
      <c r="G125" s="7">
        <v>194</v>
      </c>
      <c r="H125" s="46">
        <v>11.855670103093001</v>
      </c>
      <c r="I125" s="12">
        <v>3.0927835051549999</v>
      </c>
      <c r="J125" s="12">
        <v>2.5773195876289998</v>
      </c>
      <c r="K125" s="12">
        <v>4.1237113402060004</v>
      </c>
      <c r="L125" s="12">
        <v>4.1237113402060004</v>
      </c>
      <c r="M125" s="12">
        <v>14.432989690722</v>
      </c>
      <c r="N125" s="12">
        <v>51.546391752577001</v>
      </c>
      <c r="O125" s="12">
        <v>8.2474226804120008</v>
      </c>
      <c r="P125" s="12">
        <v>22.6</v>
      </c>
      <c r="Q125" s="31">
        <v>20.548479262466</v>
      </c>
    </row>
    <row r="126" spans="4:17" x14ac:dyDescent="0.2">
      <c r="D126" s="102"/>
      <c r="E126" s="5" t="s">
        <v>37</v>
      </c>
      <c r="F126" s="6"/>
      <c r="G126" s="7">
        <v>647</v>
      </c>
      <c r="H126" s="46">
        <v>10.046367851623</v>
      </c>
      <c r="I126" s="12">
        <v>5.4095826893350001</v>
      </c>
      <c r="J126" s="12">
        <v>2.6275115919630001</v>
      </c>
      <c r="K126" s="12">
        <v>1.545595054096</v>
      </c>
      <c r="L126" s="12">
        <v>3.2457496136009998</v>
      </c>
      <c r="M126" s="12">
        <v>18.547140649149998</v>
      </c>
      <c r="N126" s="12">
        <v>56.568778979907002</v>
      </c>
      <c r="O126" s="12">
        <v>2.009273570325</v>
      </c>
      <c r="P126" s="12">
        <v>19.831081081080999</v>
      </c>
      <c r="Q126" s="31">
        <v>19.016489471094001</v>
      </c>
    </row>
    <row r="127" spans="4:17" x14ac:dyDescent="0.2">
      <c r="D127" s="102"/>
      <c r="E127" s="5" t="s">
        <v>38</v>
      </c>
      <c r="F127" s="6"/>
      <c r="G127" s="7">
        <v>60</v>
      </c>
      <c r="H127" s="46">
        <v>16.666666666666998</v>
      </c>
      <c r="I127" s="12">
        <v>3.333333333333</v>
      </c>
      <c r="J127" s="21">
        <v>0</v>
      </c>
      <c r="K127" s="21">
        <v>0</v>
      </c>
      <c r="L127" s="12">
        <v>5</v>
      </c>
      <c r="M127" s="12">
        <v>11.666666666667</v>
      </c>
      <c r="N127" s="12">
        <v>58.333333333333002</v>
      </c>
      <c r="O127" s="12">
        <v>5</v>
      </c>
      <c r="P127" s="12">
        <v>17.333333333333002</v>
      </c>
      <c r="Q127" s="31">
        <v>21.592179654269</v>
      </c>
    </row>
    <row r="128" spans="4:17" x14ac:dyDescent="0.2">
      <c r="D128" s="101" t="s">
        <v>39</v>
      </c>
      <c r="E128" s="26" t="s">
        <v>40</v>
      </c>
      <c r="F128" s="25"/>
      <c r="G128" s="28">
        <v>1920</v>
      </c>
      <c r="H128" s="55">
        <v>9.0625</v>
      </c>
      <c r="I128" s="19">
        <v>5.78125</v>
      </c>
      <c r="J128" s="19">
        <v>3.489583333333</v>
      </c>
      <c r="K128" s="19">
        <v>2.916666666667</v>
      </c>
      <c r="L128" s="19">
        <v>3.802083333333</v>
      </c>
      <c r="M128" s="19">
        <v>20.208333333333002</v>
      </c>
      <c r="N128" s="19">
        <v>52.291666666666998</v>
      </c>
      <c r="O128" s="19">
        <v>2.447916666667</v>
      </c>
      <c r="P128" s="19">
        <v>22.515592515592999</v>
      </c>
      <c r="Q128" s="56">
        <v>19.331667655354</v>
      </c>
    </row>
    <row r="129" spans="2:17" x14ac:dyDescent="0.2">
      <c r="D129" s="102"/>
      <c r="E129" s="5" t="s">
        <v>41</v>
      </c>
      <c r="F129" s="6"/>
      <c r="G129" s="7">
        <v>1999</v>
      </c>
      <c r="H129" s="46">
        <v>10.255127563782001</v>
      </c>
      <c r="I129" s="12">
        <v>5.0025012506250004</v>
      </c>
      <c r="J129" s="12">
        <v>2.2511255627810001</v>
      </c>
      <c r="K129" s="12">
        <v>3.3016508254130001</v>
      </c>
      <c r="L129" s="12">
        <v>4.8024012006000003</v>
      </c>
      <c r="M129" s="12">
        <v>16.408204102050998</v>
      </c>
      <c r="N129" s="12">
        <v>54.727363681840998</v>
      </c>
      <c r="O129" s="12">
        <v>3.2516258129060001</v>
      </c>
      <c r="P129" s="12">
        <v>23.53515625</v>
      </c>
      <c r="Q129" s="31">
        <v>20.886194939195999</v>
      </c>
    </row>
    <row r="130" spans="2:17" x14ac:dyDescent="0.2">
      <c r="D130" s="102"/>
      <c r="E130" s="5" t="s">
        <v>42</v>
      </c>
      <c r="F130" s="6"/>
      <c r="G130" s="7">
        <v>1565</v>
      </c>
      <c r="H130" s="46">
        <v>8.4345047923319996</v>
      </c>
      <c r="I130" s="12">
        <v>5.9424920127799998</v>
      </c>
      <c r="J130" s="12">
        <v>3.0670926517570001</v>
      </c>
      <c r="K130" s="12">
        <v>3.0031948881789998</v>
      </c>
      <c r="L130" s="12">
        <v>4.9201277955269997</v>
      </c>
      <c r="M130" s="12">
        <v>15.974440894569</v>
      </c>
      <c r="N130" s="12">
        <v>55.463258785942003</v>
      </c>
      <c r="O130" s="12">
        <v>3.1948881789139998</v>
      </c>
      <c r="P130" s="12">
        <v>24.571788413098002</v>
      </c>
      <c r="Q130" s="31">
        <v>20.505402865480001</v>
      </c>
    </row>
    <row r="131" spans="2:17" x14ac:dyDescent="0.2">
      <c r="D131" s="102"/>
      <c r="E131" s="5" t="s">
        <v>43</v>
      </c>
      <c r="F131" s="6"/>
      <c r="G131" s="7">
        <v>464</v>
      </c>
      <c r="H131" s="46">
        <v>11.422413793103001</v>
      </c>
      <c r="I131" s="12">
        <v>4.3103448275860003</v>
      </c>
      <c r="J131" s="12">
        <v>2.8017241379310001</v>
      </c>
      <c r="K131" s="12">
        <v>2.3706896551719998</v>
      </c>
      <c r="L131" s="12">
        <v>4.0948275862069998</v>
      </c>
      <c r="M131" s="12">
        <v>20.258620689655</v>
      </c>
      <c r="N131" s="12">
        <v>50.431034482759003</v>
      </c>
      <c r="O131" s="12">
        <v>4.3103448275860003</v>
      </c>
      <c r="P131" s="12">
        <v>21.293103448276</v>
      </c>
      <c r="Q131" s="31">
        <v>20.204991377763999</v>
      </c>
    </row>
    <row r="132" spans="2:17" x14ac:dyDescent="0.2">
      <c r="D132" s="103"/>
      <c r="E132" s="50" t="s">
        <v>44</v>
      </c>
      <c r="F132" s="53"/>
      <c r="G132" s="49">
        <v>545</v>
      </c>
      <c r="H132" s="67">
        <v>8.4403669724769994</v>
      </c>
      <c r="I132" s="23">
        <v>4.2201834862389997</v>
      </c>
      <c r="J132" s="23">
        <v>3.4862385321099998</v>
      </c>
      <c r="K132" s="23">
        <v>2.9357798165140001</v>
      </c>
      <c r="L132" s="23">
        <v>4.2201834862389997</v>
      </c>
      <c r="M132" s="23">
        <v>19.082568807339001</v>
      </c>
      <c r="N132" s="23">
        <v>54.678899082569004</v>
      </c>
      <c r="O132" s="23">
        <v>2.9357798165140001</v>
      </c>
      <c r="P132" s="23">
        <v>24.173228346457002</v>
      </c>
      <c r="Q132" s="64">
        <v>20.310229565686001</v>
      </c>
    </row>
    <row r="134" spans="2:17" x14ac:dyDescent="0.2">
      <c r="B134" s="34" t="str">
        <f xml:space="preserve"> HYPERLINK("#'目次'!B12", "[6]")</f>
        <v>[6]</v>
      </c>
      <c r="C134" s="27" t="s">
        <v>98</v>
      </c>
    </row>
    <row r="135" spans="2:17" x14ac:dyDescent="0.2">
      <c r="C135" s="84" t="s">
        <v>51</v>
      </c>
    </row>
    <row r="137" spans="2:17" x14ac:dyDescent="0.2">
      <c r="C137" s="27" t="s">
        <v>13</v>
      </c>
    </row>
    <row r="138" spans="2:17" ht="48" x14ac:dyDescent="0.2">
      <c r="D138" s="97"/>
      <c r="E138" s="98"/>
      <c r="F138" s="98"/>
      <c r="G138" s="38" t="s">
        <v>14</v>
      </c>
      <c r="H138" s="36" t="s">
        <v>99</v>
      </c>
      <c r="I138" s="4" t="s">
        <v>100</v>
      </c>
      <c r="J138" s="4" t="s">
        <v>101</v>
      </c>
      <c r="K138" s="4" t="s">
        <v>102</v>
      </c>
      <c r="L138" s="4" t="s">
        <v>103</v>
      </c>
      <c r="M138" s="4" t="s">
        <v>104</v>
      </c>
      <c r="N138" s="4" t="s">
        <v>22</v>
      </c>
      <c r="O138" s="4" t="s">
        <v>105</v>
      </c>
      <c r="P138" s="35" t="s">
        <v>24</v>
      </c>
    </row>
    <row r="139" spans="2:17" x14ac:dyDescent="0.2">
      <c r="D139" s="99"/>
      <c r="E139" s="100"/>
      <c r="F139" s="100"/>
      <c r="G139" s="40"/>
      <c r="H139" s="42"/>
      <c r="I139" s="8"/>
      <c r="J139" s="8"/>
      <c r="K139" s="8"/>
      <c r="L139" s="8"/>
      <c r="M139" s="8"/>
      <c r="N139" s="8"/>
      <c r="O139" s="8"/>
      <c r="P139" s="39"/>
    </row>
    <row r="140" spans="2:17" x14ac:dyDescent="0.2">
      <c r="D140" s="48"/>
      <c r="E140" s="47" t="s">
        <v>14</v>
      </c>
      <c r="F140" s="51"/>
      <c r="G140" s="37">
        <v>6493</v>
      </c>
      <c r="H140" s="20">
        <v>68.581549360850005</v>
      </c>
      <c r="I140" s="20">
        <v>27.876174341599</v>
      </c>
      <c r="J140" s="20">
        <v>8.8248883412910004</v>
      </c>
      <c r="K140" s="20">
        <v>24.749730478977</v>
      </c>
      <c r="L140" s="20">
        <v>37.825350377329002</v>
      </c>
      <c r="M140" s="20">
        <v>3.7578931156630002</v>
      </c>
      <c r="N140" s="20">
        <v>1.41691051902</v>
      </c>
      <c r="O140" s="20">
        <v>12.983212690589999</v>
      </c>
      <c r="P140" s="58">
        <v>0.66225165562900001</v>
      </c>
    </row>
    <row r="141" spans="2:17" x14ac:dyDescent="0.2">
      <c r="D141" s="101" t="s">
        <v>25</v>
      </c>
      <c r="E141" s="26" t="s">
        <v>26</v>
      </c>
      <c r="F141" s="25"/>
      <c r="G141" s="28">
        <v>285</v>
      </c>
      <c r="H141" s="55">
        <v>65.263157894737006</v>
      </c>
      <c r="I141" s="19">
        <v>25.614035087719</v>
      </c>
      <c r="J141" s="19">
        <v>5.2631578947369997</v>
      </c>
      <c r="K141" s="19">
        <v>25.263157894736999</v>
      </c>
      <c r="L141" s="19">
        <v>33.684210526316001</v>
      </c>
      <c r="M141" s="19">
        <v>2.1052631578950001</v>
      </c>
      <c r="N141" s="19">
        <v>1.4035087719299999</v>
      </c>
      <c r="O141" s="19">
        <v>14.385964912281</v>
      </c>
      <c r="P141" s="56">
        <v>0.70175438596499995</v>
      </c>
    </row>
    <row r="142" spans="2:17" x14ac:dyDescent="0.2">
      <c r="D142" s="102"/>
      <c r="E142" s="5" t="s">
        <v>27</v>
      </c>
      <c r="F142" s="6"/>
      <c r="G142" s="7">
        <v>470</v>
      </c>
      <c r="H142" s="46">
        <v>62.765957446808997</v>
      </c>
      <c r="I142" s="12">
        <v>26.382978723404001</v>
      </c>
      <c r="J142" s="12">
        <v>10</v>
      </c>
      <c r="K142" s="12">
        <v>28.510638297871999</v>
      </c>
      <c r="L142" s="12">
        <v>37.021276595745</v>
      </c>
      <c r="M142" s="12">
        <v>4.6808510638299996</v>
      </c>
      <c r="N142" s="12">
        <v>1.0638297872339999</v>
      </c>
      <c r="O142" s="12">
        <v>15.106382978723</v>
      </c>
      <c r="P142" s="31">
        <v>0.425531914894</v>
      </c>
    </row>
    <row r="143" spans="2:17" x14ac:dyDescent="0.2">
      <c r="D143" s="102"/>
      <c r="E143" s="5" t="s">
        <v>28</v>
      </c>
      <c r="F143" s="6"/>
      <c r="G143" s="7">
        <v>1448</v>
      </c>
      <c r="H143" s="46">
        <v>70.580110497237996</v>
      </c>
      <c r="I143" s="12">
        <v>28.660220994475001</v>
      </c>
      <c r="J143" s="12">
        <v>8.7707182320440005</v>
      </c>
      <c r="K143" s="12">
        <v>25.552486187844998</v>
      </c>
      <c r="L143" s="12">
        <v>41.574585635359</v>
      </c>
      <c r="M143" s="12">
        <v>4.350828729282</v>
      </c>
      <c r="N143" s="12">
        <v>2.1408839779009998</v>
      </c>
      <c r="O143" s="12">
        <v>10.428176795580001</v>
      </c>
      <c r="P143" s="31">
        <v>0.55248618784500003</v>
      </c>
    </row>
    <row r="144" spans="2:17" x14ac:dyDescent="0.2">
      <c r="D144" s="102"/>
      <c r="E144" s="5" t="s">
        <v>29</v>
      </c>
      <c r="F144" s="6"/>
      <c r="G144" s="7">
        <v>782</v>
      </c>
      <c r="H144" s="46">
        <v>70.204603580563003</v>
      </c>
      <c r="I144" s="12">
        <v>28.644501278772001</v>
      </c>
      <c r="J144" s="12">
        <v>12.276214833759999</v>
      </c>
      <c r="K144" s="12">
        <v>26.726342710996999</v>
      </c>
      <c r="L144" s="12">
        <v>44.245524296675001</v>
      </c>
      <c r="M144" s="12">
        <v>3.5805626598470002</v>
      </c>
      <c r="N144" s="12">
        <v>1.406649616368</v>
      </c>
      <c r="O144" s="12">
        <v>11.636828644501</v>
      </c>
      <c r="P144" s="31">
        <v>0.25575447570299997</v>
      </c>
    </row>
    <row r="145" spans="2:16" x14ac:dyDescent="0.2">
      <c r="D145" s="102"/>
      <c r="E145" s="5" t="s">
        <v>30</v>
      </c>
      <c r="F145" s="6"/>
      <c r="G145" s="7">
        <v>263</v>
      </c>
      <c r="H145" s="46">
        <v>71.863117870721993</v>
      </c>
      <c r="I145" s="12">
        <v>24.714828897337998</v>
      </c>
      <c r="J145" s="12">
        <v>8.7452471482889997</v>
      </c>
      <c r="K145" s="12">
        <v>25.095057034221</v>
      </c>
      <c r="L145" s="12">
        <v>41.064638783269999</v>
      </c>
      <c r="M145" s="12">
        <v>6.4638783269960003</v>
      </c>
      <c r="N145" s="12">
        <v>1.520912547529</v>
      </c>
      <c r="O145" s="12">
        <v>7.9847908745250002</v>
      </c>
      <c r="P145" s="31">
        <v>2.2813688212929999</v>
      </c>
    </row>
    <row r="146" spans="2:16" x14ac:dyDescent="0.2">
      <c r="D146" s="102"/>
      <c r="E146" s="5" t="s">
        <v>31</v>
      </c>
      <c r="F146" s="6"/>
      <c r="G146" s="7">
        <v>135</v>
      </c>
      <c r="H146" s="46">
        <v>74.814814814814994</v>
      </c>
      <c r="I146" s="12">
        <v>31.111111111111001</v>
      </c>
      <c r="J146" s="12">
        <v>10.370370370370001</v>
      </c>
      <c r="K146" s="12">
        <v>24.444444444443999</v>
      </c>
      <c r="L146" s="12">
        <v>37.777777777777999</v>
      </c>
      <c r="M146" s="12">
        <v>2.9629629629630001</v>
      </c>
      <c r="N146" s="12">
        <v>1.481481481481</v>
      </c>
      <c r="O146" s="12">
        <v>11.851851851852</v>
      </c>
      <c r="P146" s="45">
        <v>0</v>
      </c>
    </row>
    <row r="147" spans="2:16" x14ac:dyDescent="0.2">
      <c r="D147" s="102"/>
      <c r="E147" s="5" t="s">
        <v>32</v>
      </c>
      <c r="F147" s="6"/>
      <c r="G147" s="7">
        <v>754</v>
      </c>
      <c r="H147" s="46">
        <v>73.342175066313004</v>
      </c>
      <c r="I147" s="12">
        <v>31.564986737401</v>
      </c>
      <c r="J147" s="12">
        <v>9.681697612732</v>
      </c>
      <c r="K147" s="12">
        <v>25.729442970821999</v>
      </c>
      <c r="L147" s="12">
        <v>38.328912466844002</v>
      </c>
      <c r="M147" s="12">
        <v>4.1114058355439997</v>
      </c>
      <c r="N147" s="12">
        <v>1.32625994695</v>
      </c>
      <c r="O147" s="12">
        <v>12.466843501326</v>
      </c>
      <c r="P147" s="31">
        <v>0.53050397878</v>
      </c>
    </row>
    <row r="148" spans="2:16" x14ac:dyDescent="0.2">
      <c r="D148" s="102"/>
      <c r="E148" s="5" t="s">
        <v>33</v>
      </c>
      <c r="F148" s="6"/>
      <c r="G148" s="7">
        <v>632</v>
      </c>
      <c r="H148" s="46">
        <v>67.405063291139001</v>
      </c>
      <c r="I148" s="12">
        <v>25.158227848100999</v>
      </c>
      <c r="J148" s="12">
        <v>6.9620253164559998</v>
      </c>
      <c r="K148" s="12">
        <v>19.620253164556999</v>
      </c>
      <c r="L148" s="12">
        <v>30.379746835443001</v>
      </c>
      <c r="M148" s="12">
        <v>3.6392405063290001</v>
      </c>
      <c r="N148" s="12">
        <v>1.2658227848100001</v>
      </c>
      <c r="O148" s="12">
        <v>12.974683544304</v>
      </c>
      <c r="P148" s="31">
        <v>0.31645569620300001</v>
      </c>
    </row>
    <row r="149" spans="2:16" x14ac:dyDescent="0.2">
      <c r="D149" s="102"/>
      <c r="E149" s="5" t="s">
        <v>34</v>
      </c>
      <c r="F149" s="6"/>
      <c r="G149" s="7">
        <v>441</v>
      </c>
      <c r="H149" s="46">
        <v>69.160997732425997</v>
      </c>
      <c r="I149" s="12">
        <v>29.024943310657999</v>
      </c>
      <c r="J149" s="12">
        <v>8.6167800453509997</v>
      </c>
      <c r="K149" s="12">
        <v>25.170068027210998</v>
      </c>
      <c r="L149" s="12">
        <v>36.734693877551003</v>
      </c>
      <c r="M149" s="12">
        <v>3.1746031746029999</v>
      </c>
      <c r="N149" s="12">
        <v>0.45351473922899999</v>
      </c>
      <c r="O149" s="12">
        <v>10.884353741497</v>
      </c>
      <c r="P149" s="31">
        <v>0.68027210884400002</v>
      </c>
    </row>
    <row r="150" spans="2:16" x14ac:dyDescent="0.2">
      <c r="D150" s="102"/>
      <c r="E150" s="5" t="s">
        <v>35</v>
      </c>
      <c r="F150" s="6"/>
      <c r="G150" s="7">
        <v>382</v>
      </c>
      <c r="H150" s="46">
        <v>69.109947643978998</v>
      </c>
      <c r="I150" s="12">
        <v>27.486910994763999</v>
      </c>
      <c r="J150" s="12">
        <v>8.3769633507849992</v>
      </c>
      <c r="K150" s="12">
        <v>25.916230366492002</v>
      </c>
      <c r="L150" s="12">
        <v>36.387434554974</v>
      </c>
      <c r="M150" s="12">
        <v>1.8324607329839999</v>
      </c>
      <c r="N150" s="12">
        <v>0.78534031413600003</v>
      </c>
      <c r="O150" s="12">
        <v>14.921465968586</v>
      </c>
      <c r="P150" s="31">
        <v>1.0471204188479999</v>
      </c>
    </row>
    <row r="151" spans="2:16" x14ac:dyDescent="0.2">
      <c r="D151" s="102"/>
      <c r="E151" s="5" t="s">
        <v>36</v>
      </c>
      <c r="F151" s="6"/>
      <c r="G151" s="7">
        <v>194</v>
      </c>
      <c r="H151" s="46">
        <v>57.216494845360998</v>
      </c>
      <c r="I151" s="12">
        <v>23.711340206186001</v>
      </c>
      <c r="J151" s="12">
        <v>4.1237113402060004</v>
      </c>
      <c r="K151" s="12">
        <v>21.134020618556999</v>
      </c>
      <c r="L151" s="12">
        <v>27.319587628866</v>
      </c>
      <c r="M151" s="12">
        <v>3.0927835051549999</v>
      </c>
      <c r="N151" s="12">
        <v>2.0618556701030002</v>
      </c>
      <c r="O151" s="12">
        <v>24.742268041237001</v>
      </c>
      <c r="P151" s="31">
        <v>2.5773195876289998</v>
      </c>
    </row>
    <row r="152" spans="2:16" x14ac:dyDescent="0.2">
      <c r="D152" s="102"/>
      <c r="E152" s="5" t="s">
        <v>37</v>
      </c>
      <c r="F152" s="6"/>
      <c r="G152" s="7">
        <v>647</v>
      </c>
      <c r="H152" s="46">
        <v>64.605873261206</v>
      </c>
      <c r="I152" s="12">
        <v>26.738794435858001</v>
      </c>
      <c r="J152" s="12">
        <v>7.7279752704789999</v>
      </c>
      <c r="K152" s="12">
        <v>21.483771251932001</v>
      </c>
      <c r="L152" s="12">
        <v>34.003091190108002</v>
      </c>
      <c r="M152" s="12">
        <v>3.2457496136009998</v>
      </c>
      <c r="N152" s="12">
        <v>1.0819165378669999</v>
      </c>
      <c r="O152" s="12">
        <v>17.619783616692001</v>
      </c>
      <c r="P152" s="31">
        <v>0.77279752704799998</v>
      </c>
    </row>
    <row r="153" spans="2:16" x14ac:dyDescent="0.2">
      <c r="D153" s="102"/>
      <c r="E153" s="5" t="s">
        <v>38</v>
      </c>
      <c r="F153" s="6"/>
      <c r="G153" s="7">
        <v>60</v>
      </c>
      <c r="H153" s="46">
        <v>56.666666666666998</v>
      </c>
      <c r="I153" s="12">
        <v>30</v>
      </c>
      <c r="J153" s="12">
        <v>10</v>
      </c>
      <c r="K153" s="12">
        <v>25</v>
      </c>
      <c r="L153" s="12">
        <v>40</v>
      </c>
      <c r="M153" s="12">
        <v>3.333333333333</v>
      </c>
      <c r="N153" s="12">
        <v>1.666666666667</v>
      </c>
      <c r="O153" s="12">
        <v>15</v>
      </c>
      <c r="P153" s="45">
        <v>0</v>
      </c>
    </row>
    <row r="154" spans="2:16" x14ac:dyDescent="0.2">
      <c r="D154" s="101" t="s">
        <v>39</v>
      </c>
      <c r="E154" s="26" t="s">
        <v>40</v>
      </c>
      <c r="F154" s="25"/>
      <c r="G154" s="28">
        <v>1920</v>
      </c>
      <c r="H154" s="55">
        <v>69.895833333333002</v>
      </c>
      <c r="I154" s="19">
        <v>28.802083333333002</v>
      </c>
      <c r="J154" s="19">
        <v>10.208333333333</v>
      </c>
      <c r="K154" s="19">
        <v>26.041666666666998</v>
      </c>
      <c r="L154" s="19">
        <v>40.260416666666998</v>
      </c>
      <c r="M154" s="19">
        <v>3.697916666667</v>
      </c>
      <c r="N154" s="19">
        <v>1.041666666667</v>
      </c>
      <c r="O154" s="19">
        <v>12.03125</v>
      </c>
      <c r="P154" s="56">
        <v>0.36458333333300003</v>
      </c>
    </row>
    <row r="155" spans="2:16" x14ac:dyDescent="0.2">
      <c r="D155" s="102"/>
      <c r="E155" s="5" t="s">
        <v>41</v>
      </c>
      <c r="F155" s="6"/>
      <c r="G155" s="7">
        <v>1999</v>
      </c>
      <c r="H155" s="46">
        <v>69.034517258628995</v>
      </c>
      <c r="I155" s="12">
        <v>28.264132066033</v>
      </c>
      <c r="J155" s="12">
        <v>8.9044522261129995</v>
      </c>
      <c r="K155" s="12">
        <v>26.213106553277001</v>
      </c>
      <c r="L155" s="12">
        <v>38.119059529765003</v>
      </c>
      <c r="M155" s="12">
        <v>3.901950975488</v>
      </c>
      <c r="N155" s="12">
        <v>1.500750375188</v>
      </c>
      <c r="O155" s="12">
        <v>12.906453226612999</v>
      </c>
      <c r="P155" s="31">
        <v>0.65032516258100004</v>
      </c>
    </row>
    <row r="156" spans="2:16" x14ac:dyDescent="0.2">
      <c r="D156" s="102"/>
      <c r="E156" s="5" t="s">
        <v>42</v>
      </c>
      <c r="F156" s="6"/>
      <c r="G156" s="7">
        <v>1565</v>
      </c>
      <c r="H156" s="46">
        <v>68.881789137379997</v>
      </c>
      <c r="I156" s="12">
        <v>27.092651757188001</v>
      </c>
      <c r="J156" s="12">
        <v>8.3067092651759999</v>
      </c>
      <c r="K156" s="12">
        <v>24.536741214058001</v>
      </c>
      <c r="L156" s="12">
        <v>36.613418530350998</v>
      </c>
      <c r="M156" s="12">
        <v>4.5367412140579999</v>
      </c>
      <c r="N156" s="12">
        <v>1.6613418530349999</v>
      </c>
      <c r="O156" s="12">
        <v>11.757188498403</v>
      </c>
      <c r="P156" s="31">
        <v>0.766773162939</v>
      </c>
    </row>
    <row r="157" spans="2:16" x14ac:dyDescent="0.2">
      <c r="D157" s="102"/>
      <c r="E157" s="5" t="s">
        <v>43</v>
      </c>
      <c r="F157" s="6"/>
      <c r="G157" s="7">
        <v>464</v>
      </c>
      <c r="H157" s="46">
        <v>63.577586206897003</v>
      </c>
      <c r="I157" s="12">
        <v>28.232758620689999</v>
      </c>
      <c r="J157" s="12">
        <v>7.3275862068970001</v>
      </c>
      <c r="K157" s="12">
        <v>20.689655172414</v>
      </c>
      <c r="L157" s="12">
        <v>33.836206896552</v>
      </c>
      <c r="M157" s="12">
        <v>3.2327586206899999</v>
      </c>
      <c r="N157" s="12">
        <v>1.9396551724140001</v>
      </c>
      <c r="O157" s="12">
        <v>15.732758620689999</v>
      </c>
      <c r="P157" s="31">
        <v>1.5086206896550001</v>
      </c>
    </row>
    <row r="158" spans="2:16" x14ac:dyDescent="0.2">
      <c r="D158" s="103"/>
      <c r="E158" s="50" t="s">
        <v>44</v>
      </c>
      <c r="F158" s="53"/>
      <c r="G158" s="49">
        <v>545</v>
      </c>
      <c r="H158" s="67">
        <v>65.688073394495007</v>
      </c>
      <c r="I158" s="23">
        <v>25.137614678898998</v>
      </c>
      <c r="J158" s="23">
        <v>6.4220183486240003</v>
      </c>
      <c r="K158" s="23">
        <v>18.899082568807</v>
      </c>
      <c r="L158" s="23">
        <v>35.045871559632999</v>
      </c>
      <c r="M158" s="23">
        <v>1.651376146789</v>
      </c>
      <c r="N158" s="23">
        <v>1.2844036697250001</v>
      </c>
      <c r="O158" s="23">
        <v>17.798165137615001</v>
      </c>
      <c r="P158" s="64">
        <v>0.73394495412799998</v>
      </c>
    </row>
    <row r="160" spans="2:16" x14ac:dyDescent="0.2">
      <c r="B160" s="34" t="str">
        <f xml:space="preserve"> HYPERLINK("#'目次'!B13", "[7]")</f>
        <v>[7]</v>
      </c>
      <c r="C160" s="27" t="s">
        <v>108</v>
      </c>
    </row>
    <row r="161" spans="3:17" x14ac:dyDescent="0.2">
      <c r="C161" s="84" t="s">
        <v>51</v>
      </c>
    </row>
    <row r="163" spans="3:17" x14ac:dyDescent="0.2">
      <c r="C163" s="27" t="s">
        <v>13</v>
      </c>
    </row>
    <row r="164" spans="3:17" ht="36" x14ac:dyDescent="0.2">
      <c r="D164" s="97"/>
      <c r="E164" s="98"/>
      <c r="F164" s="98"/>
      <c r="G164" s="38" t="s">
        <v>14</v>
      </c>
      <c r="H164" s="36" t="s">
        <v>109</v>
      </c>
      <c r="I164" s="4" t="s">
        <v>110</v>
      </c>
      <c r="J164" s="4" t="s">
        <v>111</v>
      </c>
      <c r="K164" s="4" t="s">
        <v>112</v>
      </c>
      <c r="L164" s="4" t="s">
        <v>113</v>
      </c>
      <c r="M164" s="4" t="s">
        <v>114</v>
      </c>
      <c r="N164" s="4" t="s">
        <v>115</v>
      </c>
      <c r="O164" s="4" t="s">
        <v>22</v>
      </c>
      <c r="P164" s="4" t="s">
        <v>116</v>
      </c>
      <c r="Q164" s="35" t="s">
        <v>24</v>
      </c>
    </row>
    <row r="165" spans="3:17" x14ac:dyDescent="0.2">
      <c r="D165" s="99"/>
      <c r="E165" s="100"/>
      <c r="F165" s="100"/>
      <c r="G165" s="40"/>
      <c r="H165" s="42"/>
      <c r="I165" s="8"/>
      <c r="J165" s="8"/>
      <c r="K165" s="8"/>
      <c r="L165" s="8"/>
      <c r="M165" s="8"/>
      <c r="N165" s="8"/>
      <c r="O165" s="8"/>
      <c r="P165" s="8"/>
      <c r="Q165" s="39"/>
    </row>
    <row r="166" spans="3:17" x14ac:dyDescent="0.2">
      <c r="D166" s="48"/>
      <c r="E166" s="47" t="s">
        <v>14</v>
      </c>
      <c r="F166" s="51"/>
      <c r="G166" s="37">
        <v>6493</v>
      </c>
      <c r="H166" s="20">
        <v>23.717849992299001</v>
      </c>
      <c r="I166" s="20">
        <v>46.126597874634001</v>
      </c>
      <c r="J166" s="20">
        <v>38.087170799322003</v>
      </c>
      <c r="K166" s="20">
        <v>10.857846912058999</v>
      </c>
      <c r="L166" s="20">
        <v>5.9294624980749999</v>
      </c>
      <c r="M166" s="20">
        <v>10.426613275836001</v>
      </c>
      <c r="N166" s="20">
        <v>9.1021099645770001</v>
      </c>
      <c r="O166" s="20">
        <v>0.33882642846099997</v>
      </c>
      <c r="P166" s="20">
        <v>23.548436778069</v>
      </c>
      <c r="Q166" s="58">
        <v>0.78546126597900001</v>
      </c>
    </row>
    <row r="167" spans="3:17" x14ac:dyDescent="0.2">
      <c r="D167" s="101" t="s">
        <v>25</v>
      </c>
      <c r="E167" s="26" t="s">
        <v>26</v>
      </c>
      <c r="F167" s="25"/>
      <c r="G167" s="28">
        <v>285</v>
      </c>
      <c r="H167" s="55">
        <v>18.596491228070001</v>
      </c>
      <c r="I167" s="19">
        <v>48.421052631579002</v>
      </c>
      <c r="J167" s="19">
        <v>36.140350877193001</v>
      </c>
      <c r="K167" s="19">
        <v>8.7719298245609991</v>
      </c>
      <c r="L167" s="19">
        <v>5.9649122807020003</v>
      </c>
      <c r="M167" s="19">
        <v>9.1228070175439999</v>
      </c>
      <c r="N167" s="19">
        <v>3.508771929825</v>
      </c>
      <c r="O167" s="44">
        <v>0</v>
      </c>
      <c r="P167" s="19">
        <v>27.017543859648999</v>
      </c>
      <c r="Q167" s="56">
        <v>1.4035087719299999</v>
      </c>
    </row>
    <row r="168" spans="3:17" x14ac:dyDescent="0.2">
      <c r="D168" s="102"/>
      <c r="E168" s="5" t="s">
        <v>27</v>
      </c>
      <c r="F168" s="6"/>
      <c r="G168" s="7">
        <v>470</v>
      </c>
      <c r="H168" s="46">
        <v>14.893617021277</v>
      </c>
      <c r="I168" s="12">
        <v>43.191489361701997</v>
      </c>
      <c r="J168" s="12">
        <v>41.276595744681003</v>
      </c>
      <c r="K168" s="12">
        <v>7.2340425531910002</v>
      </c>
      <c r="L168" s="12">
        <v>5.1063829787230004</v>
      </c>
      <c r="M168" s="12">
        <v>8.7234042553190001</v>
      </c>
      <c r="N168" s="12">
        <v>9.1489361702130001</v>
      </c>
      <c r="O168" s="12">
        <v>0.425531914894</v>
      </c>
      <c r="P168" s="12">
        <v>27.234042553190999</v>
      </c>
      <c r="Q168" s="31">
        <v>0.425531914894</v>
      </c>
    </row>
    <row r="169" spans="3:17" x14ac:dyDescent="0.2">
      <c r="D169" s="102"/>
      <c r="E169" s="5" t="s">
        <v>28</v>
      </c>
      <c r="F169" s="6"/>
      <c r="G169" s="7">
        <v>1448</v>
      </c>
      <c r="H169" s="46">
        <v>26.381215469613</v>
      </c>
      <c r="I169" s="12">
        <v>45.096685082873002</v>
      </c>
      <c r="J169" s="12">
        <v>39.226519337017002</v>
      </c>
      <c r="K169" s="12">
        <v>11.395027624309</v>
      </c>
      <c r="L169" s="12">
        <v>6.1464088397790002</v>
      </c>
      <c r="M169" s="12">
        <v>10.842541436464</v>
      </c>
      <c r="N169" s="12">
        <v>10.497237569060999</v>
      </c>
      <c r="O169" s="12">
        <v>0.48342541436499997</v>
      </c>
      <c r="P169" s="12">
        <v>22.168508287293001</v>
      </c>
      <c r="Q169" s="31">
        <v>0.89779005524900002</v>
      </c>
    </row>
    <row r="170" spans="3:17" x14ac:dyDescent="0.2">
      <c r="D170" s="102"/>
      <c r="E170" s="5" t="s">
        <v>29</v>
      </c>
      <c r="F170" s="6"/>
      <c r="G170" s="7">
        <v>782</v>
      </c>
      <c r="H170" s="46">
        <v>25.959079283887</v>
      </c>
      <c r="I170" s="12">
        <v>48.721227621483003</v>
      </c>
      <c r="J170" s="12">
        <v>41.432225063939001</v>
      </c>
      <c r="K170" s="12">
        <v>15.217391304348</v>
      </c>
      <c r="L170" s="12">
        <v>8.3120204603579992</v>
      </c>
      <c r="M170" s="12">
        <v>12.659846547315</v>
      </c>
      <c r="N170" s="12">
        <v>12.915601023018001</v>
      </c>
      <c r="O170" s="12">
        <v>0.63938618925799995</v>
      </c>
      <c r="P170" s="12">
        <v>20.843989769821</v>
      </c>
      <c r="Q170" s="31">
        <v>0.63938618925799995</v>
      </c>
    </row>
    <row r="171" spans="3:17" x14ac:dyDescent="0.2">
      <c r="D171" s="102"/>
      <c r="E171" s="5" t="s">
        <v>30</v>
      </c>
      <c r="F171" s="6"/>
      <c r="G171" s="7">
        <v>263</v>
      </c>
      <c r="H171" s="46">
        <v>22.053231939162998</v>
      </c>
      <c r="I171" s="12">
        <v>48.669201520912999</v>
      </c>
      <c r="J171" s="12">
        <v>36.501901140683998</v>
      </c>
      <c r="K171" s="12">
        <v>9.5057034220529992</v>
      </c>
      <c r="L171" s="12">
        <v>6.4638783269960003</v>
      </c>
      <c r="M171" s="12">
        <v>11.406844106464</v>
      </c>
      <c r="N171" s="12">
        <v>13.307984790875</v>
      </c>
      <c r="O171" s="12">
        <v>0.38022813688200002</v>
      </c>
      <c r="P171" s="12">
        <v>20.532319391634999</v>
      </c>
      <c r="Q171" s="31">
        <v>1.9011406844109999</v>
      </c>
    </row>
    <row r="172" spans="3:17" x14ac:dyDescent="0.2">
      <c r="D172" s="102"/>
      <c r="E172" s="5" t="s">
        <v>31</v>
      </c>
      <c r="F172" s="6"/>
      <c r="G172" s="7">
        <v>135</v>
      </c>
      <c r="H172" s="46">
        <v>26.666666666666998</v>
      </c>
      <c r="I172" s="12">
        <v>42.962962962962997</v>
      </c>
      <c r="J172" s="12">
        <v>34.814814814815001</v>
      </c>
      <c r="K172" s="12">
        <v>9.6296296296299992</v>
      </c>
      <c r="L172" s="12">
        <v>2.9629629629630001</v>
      </c>
      <c r="M172" s="12">
        <v>17.777777777777999</v>
      </c>
      <c r="N172" s="12">
        <v>7.4074074074069998</v>
      </c>
      <c r="O172" s="21">
        <v>0</v>
      </c>
      <c r="P172" s="12">
        <v>22.962962962963001</v>
      </c>
      <c r="Q172" s="45">
        <v>0</v>
      </c>
    </row>
    <row r="173" spans="3:17" x14ac:dyDescent="0.2">
      <c r="D173" s="102"/>
      <c r="E173" s="5" t="s">
        <v>32</v>
      </c>
      <c r="F173" s="6"/>
      <c r="G173" s="7">
        <v>754</v>
      </c>
      <c r="H173" s="46">
        <v>25.066312997347001</v>
      </c>
      <c r="I173" s="12">
        <v>46.153846153845997</v>
      </c>
      <c r="J173" s="12">
        <v>37.931034482759003</v>
      </c>
      <c r="K173" s="12">
        <v>12.864721485411</v>
      </c>
      <c r="L173" s="12">
        <v>5.7029177718830004</v>
      </c>
      <c r="M173" s="12">
        <v>9.8143236074269993</v>
      </c>
      <c r="N173" s="12">
        <v>7.6923076923079998</v>
      </c>
      <c r="O173" s="12">
        <v>0.132625994695</v>
      </c>
      <c r="P173" s="12">
        <v>23.740053050398</v>
      </c>
      <c r="Q173" s="31">
        <v>0.53050397878</v>
      </c>
    </row>
    <row r="174" spans="3:17" x14ac:dyDescent="0.2">
      <c r="D174" s="102"/>
      <c r="E174" s="5" t="s">
        <v>33</v>
      </c>
      <c r="F174" s="6"/>
      <c r="G174" s="7">
        <v>632</v>
      </c>
      <c r="H174" s="46">
        <v>25.474683544304</v>
      </c>
      <c r="I174" s="12">
        <v>45.411392405062998</v>
      </c>
      <c r="J174" s="12">
        <v>36.867088607595001</v>
      </c>
      <c r="K174" s="12">
        <v>11.075949367089001</v>
      </c>
      <c r="L174" s="12">
        <v>5.6962025316459997</v>
      </c>
      <c r="M174" s="12">
        <v>8.5443037974680003</v>
      </c>
      <c r="N174" s="12">
        <v>7.120253164557</v>
      </c>
      <c r="O174" s="21">
        <v>0</v>
      </c>
      <c r="P174" s="12">
        <v>23.417721518987001</v>
      </c>
      <c r="Q174" s="31">
        <v>0.31645569620300001</v>
      </c>
    </row>
    <row r="175" spans="3:17" x14ac:dyDescent="0.2">
      <c r="D175" s="102"/>
      <c r="E175" s="5" t="s">
        <v>34</v>
      </c>
      <c r="F175" s="6"/>
      <c r="G175" s="7">
        <v>441</v>
      </c>
      <c r="H175" s="46">
        <v>28.117913832199999</v>
      </c>
      <c r="I175" s="12">
        <v>43.990929705215002</v>
      </c>
      <c r="J175" s="12">
        <v>44.671201814059003</v>
      </c>
      <c r="K175" s="12">
        <v>9.0702947845799997</v>
      </c>
      <c r="L175" s="12">
        <v>5.8956916099769998</v>
      </c>
      <c r="M175" s="12">
        <v>7.0294784580499998</v>
      </c>
      <c r="N175" s="12">
        <v>9.7505668934240006</v>
      </c>
      <c r="O175" s="12">
        <v>0.45351473922899999</v>
      </c>
      <c r="P175" s="12">
        <v>21.315192743764001</v>
      </c>
      <c r="Q175" s="31">
        <v>0.68027210884400002</v>
      </c>
    </row>
    <row r="176" spans="3:17" x14ac:dyDescent="0.2">
      <c r="D176" s="102"/>
      <c r="E176" s="5" t="s">
        <v>35</v>
      </c>
      <c r="F176" s="6"/>
      <c r="G176" s="7">
        <v>382</v>
      </c>
      <c r="H176" s="46">
        <v>21.989528795811999</v>
      </c>
      <c r="I176" s="12">
        <v>47.643979057591999</v>
      </c>
      <c r="J176" s="12">
        <v>33.769633507853001</v>
      </c>
      <c r="K176" s="12">
        <v>10.209424083769999</v>
      </c>
      <c r="L176" s="12">
        <v>4.9738219895290001</v>
      </c>
      <c r="M176" s="12">
        <v>9.1623036649209997</v>
      </c>
      <c r="N176" s="12">
        <v>8.1151832460730002</v>
      </c>
      <c r="O176" s="12">
        <v>0.26178010471199997</v>
      </c>
      <c r="P176" s="12">
        <v>25.392670157068</v>
      </c>
      <c r="Q176" s="31">
        <v>1.0471204188479999</v>
      </c>
    </row>
    <row r="177" spans="2:17" x14ac:dyDescent="0.2">
      <c r="D177" s="102"/>
      <c r="E177" s="5" t="s">
        <v>36</v>
      </c>
      <c r="F177" s="6"/>
      <c r="G177" s="7">
        <v>194</v>
      </c>
      <c r="H177" s="46">
        <v>24.226804123710998</v>
      </c>
      <c r="I177" s="12">
        <v>37.113402061856</v>
      </c>
      <c r="J177" s="12">
        <v>31.958762886597999</v>
      </c>
      <c r="K177" s="12">
        <v>8.2474226804120008</v>
      </c>
      <c r="L177" s="12">
        <v>4.639175257732</v>
      </c>
      <c r="M177" s="12">
        <v>10.824742268041</v>
      </c>
      <c r="N177" s="12">
        <v>5.6701030927840002</v>
      </c>
      <c r="O177" s="21">
        <v>0</v>
      </c>
      <c r="P177" s="12">
        <v>31.443298969072</v>
      </c>
      <c r="Q177" s="31">
        <v>2.0618556701030002</v>
      </c>
    </row>
    <row r="178" spans="2:17" x14ac:dyDescent="0.2">
      <c r="D178" s="102"/>
      <c r="E178" s="5" t="s">
        <v>37</v>
      </c>
      <c r="F178" s="6"/>
      <c r="G178" s="7">
        <v>647</v>
      </c>
      <c r="H178" s="46">
        <v>19.010819165379001</v>
      </c>
      <c r="I178" s="12">
        <v>48.840803709428002</v>
      </c>
      <c r="J178" s="12">
        <v>32.612055641422003</v>
      </c>
      <c r="K178" s="12">
        <v>9.1190108191650001</v>
      </c>
      <c r="L178" s="12">
        <v>5.1004636785160002</v>
      </c>
      <c r="M178" s="12">
        <v>10.200927357032</v>
      </c>
      <c r="N178" s="12">
        <v>7.4188562596600001</v>
      </c>
      <c r="O178" s="12">
        <v>0.46367851622900003</v>
      </c>
      <c r="P178" s="12">
        <v>25.038639876352001</v>
      </c>
      <c r="Q178" s="31">
        <v>0.77279752704799998</v>
      </c>
    </row>
    <row r="179" spans="2:17" x14ac:dyDescent="0.2">
      <c r="D179" s="102"/>
      <c r="E179" s="5" t="s">
        <v>38</v>
      </c>
      <c r="F179" s="6"/>
      <c r="G179" s="7">
        <v>60</v>
      </c>
      <c r="H179" s="46">
        <v>16.666666666666998</v>
      </c>
      <c r="I179" s="12">
        <v>58.333333333333002</v>
      </c>
      <c r="J179" s="12">
        <v>38.333333333333002</v>
      </c>
      <c r="K179" s="12">
        <v>5</v>
      </c>
      <c r="L179" s="12">
        <v>5</v>
      </c>
      <c r="M179" s="12">
        <v>31.666666666666998</v>
      </c>
      <c r="N179" s="12">
        <v>6.666666666667</v>
      </c>
      <c r="O179" s="21">
        <v>0</v>
      </c>
      <c r="P179" s="12">
        <v>23.333333333333002</v>
      </c>
      <c r="Q179" s="45">
        <v>0</v>
      </c>
    </row>
    <row r="180" spans="2:17" x14ac:dyDescent="0.2">
      <c r="D180" s="101" t="s">
        <v>39</v>
      </c>
      <c r="E180" s="26" t="s">
        <v>40</v>
      </c>
      <c r="F180" s="25"/>
      <c r="G180" s="28">
        <v>1920</v>
      </c>
      <c r="H180" s="55">
        <v>25.625</v>
      </c>
      <c r="I180" s="19">
        <v>47.34375</v>
      </c>
      <c r="J180" s="19">
        <v>41.197916666666998</v>
      </c>
      <c r="K180" s="19">
        <v>12.8125</v>
      </c>
      <c r="L180" s="19">
        <v>7.239583333333</v>
      </c>
      <c r="M180" s="19">
        <v>10.052083333333</v>
      </c>
      <c r="N180" s="19">
        <v>10.833333333333</v>
      </c>
      <c r="O180" s="19">
        <v>0.46875</v>
      </c>
      <c r="P180" s="19">
        <v>21.041666666666998</v>
      </c>
      <c r="Q180" s="56">
        <v>0.57291666666700003</v>
      </c>
    </row>
    <row r="181" spans="2:17" x14ac:dyDescent="0.2">
      <c r="D181" s="102"/>
      <c r="E181" s="5" t="s">
        <v>41</v>
      </c>
      <c r="F181" s="6"/>
      <c r="G181" s="7">
        <v>1999</v>
      </c>
      <c r="H181" s="46">
        <v>24.312156078038999</v>
      </c>
      <c r="I181" s="12">
        <v>46.573286643322</v>
      </c>
      <c r="J181" s="12">
        <v>38.419209604801999</v>
      </c>
      <c r="K181" s="12">
        <v>10.805402701350999</v>
      </c>
      <c r="L181" s="12">
        <v>5.9029514757379999</v>
      </c>
      <c r="M181" s="12">
        <v>11.205602801401</v>
      </c>
      <c r="N181" s="12">
        <v>9.1045522761379996</v>
      </c>
      <c r="O181" s="12">
        <v>0.30015007503800001</v>
      </c>
      <c r="P181" s="12">
        <v>23.661830915458001</v>
      </c>
      <c r="Q181" s="31">
        <v>0.60030015007500004</v>
      </c>
    </row>
    <row r="182" spans="2:17" x14ac:dyDescent="0.2">
      <c r="D182" s="102"/>
      <c r="E182" s="5" t="s">
        <v>42</v>
      </c>
      <c r="F182" s="6"/>
      <c r="G182" s="7">
        <v>1565</v>
      </c>
      <c r="H182" s="46">
        <v>23.386581469648998</v>
      </c>
      <c r="I182" s="12">
        <v>44.728434504791998</v>
      </c>
      <c r="J182" s="12">
        <v>37.444089456869001</v>
      </c>
      <c r="K182" s="12">
        <v>10.670926517571999</v>
      </c>
      <c r="L182" s="12">
        <v>5.0479233226840003</v>
      </c>
      <c r="M182" s="12">
        <v>9.7763578274759997</v>
      </c>
      <c r="N182" s="12">
        <v>7.7955271565500004</v>
      </c>
      <c r="O182" s="12">
        <v>0.44728434504800002</v>
      </c>
      <c r="P182" s="12">
        <v>23.706070287540001</v>
      </c>
      <c r="Q182" s="31">
        <v>0.95846645367399996</v>
      </c>
    </row>
    <row r="183" spans="2:17" x14ac:dyDescent="0.2">
      <c r="D183" s="102"/>
      <c r="E183" s="5" t="s">
        <v>43</v>
      </c>
      <c r="F183" s="6"/>
      <c r="G183" s="7">
        <v>464</v>
      </c>
      <c r="H183" s="46">
        <v>18.75</v>
      </c>
      <c r="I183" s="12">
        <v>43.534482758621003</v>
      </c>
      <c r="J183" s="12">
        <v>29.310344827586</v>
      </c>
      <c r="K183" s="12">
        <v>6.4655172413789996</v>
      </c>
      <c r="L183" s="12">
        <v>4.9568965517240002</v>
      </c>
      <c r="M183" s="12">
        <v>7.9741379310339999</v>
      </c>
      <c r="N183" s="12">
        <v>7.5431034482759998</v>
      </c>
      <c r="O183" s="21">
        <v>0</v>
      </c>
      <c r="P183" s="12">
        <v>30.818965517241001</v>
      </c>
      <c r="Q183" s="31">
        <v>1.293103448276</v>
      </c>
    </row>
    <row r="184" spans="2:17" x14ac:dyDescent="0.2">
      <c r="D184" s="103"/>
      <c r="E184" s="50" t="s">
        <v>44</v>
      </c>
      <c r="F184" s="53"/>
      <c r="G184" s="49">
        <v>545</v>
      </c>
      <c r="H184" s="67">
        <v>20</v>
      </c>
      <c r="I184" s="23">
        <v>46.422018348624</v>
      </c>
      <c r="J184" s="23">
        <v>35.229357798164997</v>
      </c>
      <c r="K184" s="23">
        <v>8.4403669724769994</v>
      </c>
      <c r="L184" s="23">
        <v>4.7706422018349999</v>
      </c>
      <c r="M184" s="23">
        <v>12.844036697248001</v>
      </c>
      <c r="N184" s="23">
        <v>8.0733944954129999</v>
      </c>
      <c r="O184" s="73">
        <v>0</v>
      </c>
      <c r="P184" s="23">
        <v>25.321100917431</v>
      </c>
      <c r="Q184" s="64">
        <v>1.2844036697250001</v>
      </c>
    </row>
    <row r="186" spans="2:17" x14ac:dyDescent="0.2">
      <c r="B186" s="34" t="str">
        <f xml:space="preserve"> HYPERLINK("#'目次'!B14", "[8]")</f>
        <v>[8]</v>
      </c>
      <c r="C186" s="27" t="s">
        <v>119</v>
      </c>
    </row>
    <row r="187" spans="2:17" x14ac:dyDescent="0.2">
      <c r="C187" s="84" t="s">
        <v>51</v>
      </c>
    </row>
    <row r="189" spans="2:17" x14ac:dyDescent="0.2">
      <c r="C189" s="27" t="s">
        <v>13</v>
      </c>
    </row>
    <row r="190" spans="2:17" ht="36" x14ac:dyDescent="0.2">
      <c r="D190" s="97"/>
      <c r="E190" s="98"/>
      <c r="F190" s="98"/>
      <c r="G190" s="38" t="s">
        <v>14</v>
      </c>
      <c r="H190" s="36" t="s">
        <v>120</v>
      </c>
      <c r="I190" s="4" t="s">
        <v>121</v>
      </c>
      <c r="J190" s="4" t="s">
        <v>122</v>
      </c>
      <c r="K190" s="35" t="s">
        <v>24</v>
      </c>
    </row>
    <row r="191" spans="2:17" x14ac:dyDescent="0.2">
      <c r="D191" s="99"/>
      <c r="E191" s="100"/>
      <c r="F191" s="100"/>
      <c r="G191" s="40"/>
      <c r="H191" s="42"/>
      <c r="I191" s="8"/>
      <c r="J191" s="8"/>
      <c r="K191" s="39"/>
    </row>
    <row r="192" spans="2:17" x14ac:dyDescent="0.2">
      <c r="D192" s="48"/>
      <c r="E192" s="47" t="s">
        <v>14</v>
      </c>
      <c r="F192" s="51"/>
      <c r="G192" s="37">
        <v>6493</v>
      </c>
      <c r="H192" s="20">
        <v>5.3750192515019997</v>
      </c>
      <c r="I192" s="20">
        <v>10.534421684891001</v>
      </c>
      <c r="J192" s="20">
        <v>83.166486985985003</v>
      </c>
      <c r="K192" s="58">
        <v>0.92407207762200005</v>
      </c>
    </row>
    <row r="193" spans="4:11" x14ac:dyDescent="0.2">
      <c r="D193" s="101" t="s">
        <v>25</v>
      </c>
      <c r="E193" s="26" t="s">
        <v>26</v>
      </c>
      <c r="F193" s="25"/>
      <c r="G193" s="28">
        <v>285</v>
      </c>
      <c r="H193" s="55">
        <v>2.4561403508769999</v>
      </c>
      <c r="I193" s="19">
        <v>7.0175438596489998</v>
      </c>
      <c r="J193" s="19">
        <v>89.824561403508994</v>
      </c>
      <c r="K193" s="56">
        <v>0.70175438596499995</v>
      </c>
    </row>
    <row r="194" spans="4:11" x14ac:dyDescent="0.2">
      <c r="D194" s="102"/>
      <c r="E194" s="5" t="s">
        <v>27</v>
      </c>
      <c r="F194" s="6"/>
      <c r="G194" s="7">
        <v>470</v>
      </c>
      <c r="H194" s="46">
        <v>2.1276595744679998</v>
      </c>
      <c r="I194" s="12">
        <v>7.6595744680850002</v>
      </c>
      <c r="J194" s="12">
        <v>89.148936170213005</v>
      </c>
      <c r="K194" s="31">
        <v>1.0638297872339999</v>
      </c>
    </row>
    <row r="195" spans="4:11" x14ac:dyDescent="0.2">
      <c r="D195" s="102"/>
      <c r="E195" s="5" t="s">
        <v>28</v>
      </c>
      <c r="F195" s="6"/>
      <c r="G195" s="7">
        <v>1448</v>
      </c>
      <c r="H195" s="46">
        <v>7.1823204419889999</v>
      </c>
      <c r="I195" s="12">
        <v>12.5</v>
      </c>
      <c r="J195" s="12">
        <v>79.350828729282</v>
      </c>
      <c r="K195" s="31">
        <v>0.96685082872899997</v>
      </c>
    </row>
    <row r="196" spans="4:11" x14ac:dyDescent="0.2">
      <c r="D196" s="102"/>
      <c r="E196" s="5" t="s">
        <v>29</v>
      </c>
      <c r="F196" s="6"/>
      <c r="G196" s="7">
        <v>782</v>
      </c>
      <c r="H196" s="46">
        <v>8.9514066496160005</v>
      </c>
      <c r="I196" s="12">
        <v>14.833759590793001</v>
      </c>
      <c r="J196" s="12">
        <v>75.191815856776998</v>
      </c>
      <c r="K196" s="31">
        <v>1.023017902813</v>
      </c>
    </row>
    <row r="197" spans="4:11" x14ac:dyDescent="0.2">
      <c r="D197" s="102"/>
      <c r="E197" s="5" t="s">
        <v>30</v>
      </c>
      <c r="F197" s="6"/>
      <c r="G197" s="7">
        <v>263</v>
      </c>
      <c r="H197" s="46">
        <v>3.422053231939</v>
      </c>
      <c r="I197" s="12">
        <v>8.365019011407</v>
      </c>
      <c r="J197" s="12">
        <v>86.311787072243007</v>
      </c>
      <c r="K197" s="31">
        <v>1.9011406844109999</v>
      </c>
    </row>
    <row r="198" spans="4:11" x14ac:dyDescent="0.2">
      <c r="D198" s="102"/>
      <c r="E198" s="5" t="s">
        <v>31</v>
      </c>
      <c r="F198" s="6"/>
      <c r="G198" s="7">
        <v>135</v>
      </c>
      <c r="H198" s="46">
        <v>5.1851851851850004</v>
      </c>
      <c r="I198" s="12">
        <v>7.4074074074069998</v>
      </c>
      <c r="J198" s="12">
        <v>86.666666666666998</v>
      </c>
      <c r="K198" s="31">
        <v>0.74074074074100005</v>
      </c>
    </row>
    <row r="199" spans="4:11" x14ac:dyDescent="0.2">
      <c r="D199" s="102"/>
      <c r="E199" s="5" t="s">
        <v>32</v>
      </c>
      <c r="F199" s="6"/>
      <c r="G199" s="7">
        <v>754</v>
      </c>
      <c r="H199" s="46">
        <v>5.4376657824930001</v>
      </c>
      <c r="I199" s="12">
        <v>11.405835543766999</v>
      </c>
      <c r="J199" s="12">
        <v>82.625994694959999</v>
      </c>
      <c r="K199" s="31">
        <v>0.53050397878</v>
      </c>
    </row>
    <row r="200" spans="4:11" x14ac:dyDescent="0.2">
      <c r="D200" s="102"/>
      <c r="E200" s="5" t="s">
        <v>33</v>
      </c>
      <c r="F200" s="6"/>
      <c r="G200" s="7">
        <v>632</v>
      </c>
      <c r="H200" s="46">
        <v>4.2721518987340001</v>
      </c>
      <c r="I200" s="12">
        <v>9.6518987341769993</v>
      </c>
      <c r="J200" s="12">
        <v>86.075949367088995</v>
      </c>
      <c r="K200" s="45">
        <v>0</v>
      </c>
    </row>
    <row r="201" spans="4:11" x14ac:dyDescent="0.2">
      <c r="D201" s="102"/>
      <c r="E201" s="5" t="s">
        <v>34</v>
      </c>
      <c r="F201" s="6"/>
      <c r="G201" s="7">
        <v>441</v>
      </c>
      <c r="H201" s="46">
        <v>4.7619047619049999</v>
      </c>
      <c r="I201" s="12">
        <v>12.698412698413</v>
      </c>
      <c r="J201" s="12">
        <v>81.632653061224005</v>
      </c>
      <c r="K201" s="31">
        <v>0.90702947845799997</v>
      </c>
    </row>
    <row r="202" spans="4:11" x14ac:dyDescent="0.2">
      <c r="D202" s="102"/>
      <c r="E202" s="5" t="s">
        <v>35</v>
      </c>
      <c r="F202" s="6"/>
      <c r="G202" s="7">
        <v>382</v>
      </c>
      <c r="H202" s="46">
        <v>3.4031413612570001</v>
      </c>
      <c r="I202" s="12">
        <v>8.9005235602090007</v>
      </c>
      <c r="J202" s="12">
        <v>86.125654450262005</v>
      </c>
      <c r="K202" s="31">
        <v>1.5706806282720001</v>
      </c>
    </row>
    <row r="203" spans="4:11" x14ac:dyDescent="0.2">
      <c r="D203" s="102"/>
      <c r="E203" s="5" t="s">
        <v>36</v>
      </c>
      <c r="F203" s="6"/>
      <c r="G203" s="7">
        <v>194</v>
      </c>
      <c r="H203" s="46">
        <v>2.5773195876289998</v>
      </c>
      <c r="I203" s="12">
        <v>10.824742268041</v>
      </c>
      <c r="J203" s="12">
        <v>82.989690721648998</v>
      </c>
      <c r="K203" s="31">
        <v>3.6082474226799999</v>
      </c>
    </row>
    <row r="204" spans="4:11" x14ac:dyDescent="0.2">
      <c r="D204" s="102"/>
      <c r="E204" s="5" t="s">
        <v>37</v>
      </c>
      <c r="F204" s="6"/>
      <c r="G204" s="7">
        <v>647</v>
      </c>
      <c r="H204" s="46">
        <v>4.7913446676970004</v>
      </c>
      <c r="I204" s="12">
        <v>5.8732612055639999</v>
      </c>
      <c r="J204" s="12">
        <v>88.871715610509995</v>
      </c>
      <c r="K204" s="31">
        <v>0.46367851622900003</v>
      </c>
    </row>
    <row r="205" spans="4:11" x14ac:dyDescent="0.2">
      <c r="D205" s="102"/>
      <c r="E205" s="5" t="s">
        <v>38</v>
      </c>
      <c r="F205" s="6"/>
      <c r="G205" s="7">
        <v>60</v>
      </c>
      <c r="H205" s="46">
        <v>6.666666666667</v>
      </c>
      <c r="I205" s="12">
        <v>5</v>
      </c>
      <c r="J205" s="12">
        <v>86.666666666666998</v>
      </c>
      <c r="K205" s="31">
        <v>1.666666666667</v>
      </c>
    </row>
    <row r="206" spans="4:11" x14ac:dyDescent="0.2">
      <c r="D206" s="101" t="s">
        <v>39</v>
      </c>
      <c r="E206" s="26" t="s">
        <v>40</v>
      </c>
      <c r="F206" s="25"/>
      <c r="G206" s="28">
        <v>1920</v>
      </c>
      <c r="H206" s="55">
        <v>6.927083333333</v>
      </c>
      <c r="I206" s="19">
        <v>13.4375</v>
      </c>
      <c r="J206" s="19">
        <v>79.114583333333002</v>
      </c>
      <c r="K206" s="56">
        <v>0.52083333333299997</v>
      </c>
    </row>
    <row r="207" spans="4:11" x14ac:dyDescent="0.2">
      <c r="D207" s="102"/>
      <c r="E207" s="5" t="s">
        <v>41</v>
      </c>
      <c r="F207" s="6"/>
      <c r="G207" s="7">
        <v>1999</v>
      </c>
      <c r="H207" s="46">
        <v>5.7028514257129999</v>
      </c>
      <c r="I207" s="12">
        <v>10.305152576288</v>
      </c>
      <c r="J207" s="12">
        <v>82.891445722860993</v>
      </c>
      <c r="K207" s="31">
        <v>1.1005502751380001</v>
      </c>
    </row>
    <row r="208" spans="4:11" x14ac:dyDescent="0.2">
      <c r="D208" s="102"/>
      <c r="E208" s="5" t="s">
        <v>42</v>
      </c>
      <c r="F208" s="6"/>
      <c r="G208" s="7">
        <v>1565</v>
      </c>
      <c r="H208" s="46">
        <v>4.2172523961659998</v>
      </c>
      <c r="I208" s="12">
        <v>9.5846645367410002</v>
      </c>
      <c r="J208" s="12">
        <v>85.303514376997001</v>
      </c>
      <c r="K208" s="31">
        <v>0.89456869009600004</v>
      </c>
    </row>
    <row r="209" spans="2:11" x14ac:dyDescent="0.2">
      <c r="D209" s="102"/>
      <c r="E209" s="5" t="s">
        <v>43</v>
      </c>
      <c r="F209" s="6"/>
      <c r="G209" s="7">
        <v>464</v>
      </c>
      <c r="H209" s="46">
        <v>2.8017241379310001</v>
      </c>
      <c r="I209" s="12">
        <v>6.4655172413789996</v>
      </c>
      <c r="J209" s="12">
        <v>89.008620689655004</v>
      </c>
      <c r="K209" s="31">
        <v>1.7241379310339999</v>
      </c>
    </row>
    <row r="210" spans="2:11" x14ac:dyDescent="0.2">
      <c r="D210" s="103"/>
      <c r="E210" s="50" t="s">
        <v>44</v>
      </c>
      <c r="F210" s="53"/>
      <c r="G210" s="49">
        <v>545</v>
      </c>
      <c r="H210" s="67">
        <v>4.2201834862389997</v>
      </c>
      <c r="I210" s="23">
        <v>7.339449541284</v>
      </c>
      <c r="J210" s="23">
        <v>87.339449541283997</v>
      </c>
      <c r="K210" s="64">
        <v>1.1009174311929999</v>
      </c>
    </row>
    <row r="212" spans="2:11" x14ac:dyDescent="0.2">
      <c r="B212" s="34" t="str">
        <f xml:space="preserve"> HYPERLINK("#'目次'!B15", "[9]")</f>
        <v>[9]</v>
      </c>
      <c r="C212" s="27" t="s">
        <v>125</v>
      </c>
    </row>
    <row r="213" spans="2:11" x14ac:dyDescent="0.2">
      <c r="C213" s="84" t="s">
        <v>51</v>
      </c>
    </row>
    <row r="215" spans="2:11" x14ac:dyDescent="0.2">
      <c r="C215" s="27" t="s">
        <v>13</v>
      </c>
    </row>
    <row r="216" spans="2:11" ht="36" x14ac:dyDescent="0.2">
      <c r="D216" s="97"/>
      <c r="E216" s="98"/>
      <c r="F216" s="98"/>
      <c r="G216" s="38" t="s">
        <v>14</v>
      </c>
      <c r="H216" s="36" t="s">
        <v>120</v>
      </c>
      <c r="I216" s="4" t="s">
        <v>121</v>
      </c>
      <c r="J216" s="4" t="s">
        <v>122</v>
      </c>
      <c r="K216" s="35" t="s">
        <v>24</v>
      </c>
    </row>
    <row r="217" spans="2:11" x14ac:dyDescent="0.2">
      <c r="D217" s="99"/>
      <c r="E217" s="100"/>
      <c r="F217" s="100"/>
      <c r="G217" s="40"/>
      <c r="H217" s="42"/>
      <c r="I217" s="8"/>
      <c r="J217" s="8"/>
      <c r="K217" s="39"/>
    </row>
    <row r="218" spans="2:11" x14ac:dyDescent="0.2">
      <c r="D218" s="48"/>
      <c r="E218" s="47" t="s">
        <v>14</v>
      </c>
      <c r="F218" s="51"/>
      <c r="G218" s="37">
        <v>6493</v>
      </c>
      <c r="H218" s="20">
        <v>4.1583243492989999</v>
      </c>
      <c r="I218" s="20">
        <v>9.5795472046819992</v>
      </c>
      <c r="J218" s="20">
        <v>85.384259972278002</v>
      </c>
      <c r="K218" s="58">
        <v>0.87786847374099997</v>
      </c>
    </row>
    <row r="219" spans="2:11" x14ac:dyDescent="0.2">
      <c r="D219" s="101" t="s">
        <v>25</v>
      </c>
      <c r="E219" s="26" t="s">
        <v>26</v>
      </c>
      <c r="F219" s="25"/>
      <c r="G219" s="28">
        <v>285</v>
      </c>
      <c r="H219" s="55">
        <v>3.508771929825</v>
      </c>
      <c r="I219" s="19">
        <v>9.8245614035089996</v>
      </c>
      <c r="J219" s="19">
        <v>85.964912280701995</v>
      </c>
      <c r="K219" s="56">
        <v>0.70175438596499995</v>
      </c>
    </row>
    <row r="220" spans="2:11" x14ac:dyDescent="0.2">
      <c r="D220" s="102"/>
      <c r="E220" s="5" t="s">
        <v>27</v>
      </c>
      <c r="F220" s="6"/>
      <c r="G220" s="7">
        <v>470</v>
      </c>
      <c r="H220" s="46">
        <v>2.5531914893619998</v>
      </c>
      <c r="I220" s="12">
        <v>10.638297872340001</v>
      </c>
      <c r="J220" s="12">
        <v>85.531914893617</v>
      </c>
      <c r="K220" s="31">
        <v>1.2765957446809999</v>
      </c>
    </row>
    <row r="221" spans="2:11" x14ac:dyDescent="0.2">
      <c r="D221" s="102"/>
      <c r="E221" s="5" t="s">
        <v>28</v>
      </c>
      <c r="F221" s="6"/>
      <c r="G221" s="7">
        <v>1448</v>
      </c>
      <c r="H221" s="46">
        <v>4.9033149171270001</v>
      </c>
      <c r="I221" s="12">
        <v>9.9447513812149992</v>
      </c>
      <c r="J221" s="12">
        <v>83.770718232044004</v>
      </c>
      <c r="K221" s="31">
        <v>1.3812154696129999</v>
      </c>
    </row>
    <row r="222" spans="2:11" x14ac:dyDescent="0.2">
      <c r="D222" s="102"/>
      <c r="E222" s="5" t="s">
        <v>29</v>
      </c>
      <c r="F222" s="6"/>
      <c r="G222" s="7">
        <v>782</v>
      </c>
      <c r="H222" s="46">
        <v>5.8823529411760003</v>
      </c>
      <c r="I222" s="12">
        <v>13.554987212276</v>
      </c>
      <c r="J222" s="12">
        <v>80.051150895141006</v>
      </c>
      <c r="K222" s="31">
        <v>0.51150895140700003</v>
      </c>
    </row>
    <row r="223" spans="2:11" x14ac:dyDescent="0.2">
      <c r="D223" s="102"/>
      <c r="E223" s="5" t="s">
        <v>30</v>
      </c>
      <c r="F223" s="6"/>
      <c r="G223" s="7">
        <v>263</v>
      </c>
      <c r="H223" s="46">
        <v>1.520912547529</v>
      </c>
      <c r="I223" s="12">
        <v>9.5057034220529992</v>
      </c>
      <c r="J223" s="12">
        <v>87.072243346007994</v>
      </c>
      <c r="K223" s="31">
        <v>1.9011406844109999</v>
      </c>
    </row>
    <row r="224" spans="2:11" x14ac:dyDescent="0.2">
      <c r="D224" s="102"/>
      <c r="E224" s="5" t="s">
        <v>31</v>
      </c>
      <c r="F224" s="6"/>
      <c r="G224" s="7">
        <v>135</v>
      </c>
      <c r="H224" s="46">
        <v>6.666666666667</v>
      </c>
      <c r="I224" s="12">
        <v>8.1481481481479996</v>
      </c>
      <c r="J224" s="12">
        <v>85.185185185185006</v>
      </c>
      <c r="K224" s="45">
        <v>0</v>
      </c>
    </row>
    <row r="225" spans="2:11" x14ac:dyDescent="0.2">
      <c r="D225" s="102"/>
      <c r="E225" s="5" t="s">
        <v>32</v>
      </c>
      <c r="F225" s="6"/>
      <c r="G225" s="7">
        <v>754</v>
      </c>
      <c r="H225" s="46">
        <v>3.978779840849</v>
      </c>
      <c r="I225" s="12">
        <v>8.2228116710879995</v>
      </c>
      <c r="J225" s="12">
        <v>87.267904509283994</v>
      </c>
      <c r="K225" s="31">
        <v>0.53050397878</v>
      </c>
    </row>
    <row r="226" spans="2:11" x14ac:dyDescent="0.2">
      <c r="D226" s="102"/>
      <c r="E226" s="5" t="s">
        <v>33</v>
      </c>
      <c r="F226" s="6"/>
      <c r="G226" s="7">
        <v>632</v>
      </c>
      <c r="H226" s="46">
        <v>3.4810126582279999</v>
      </c>
      <c r="I226" s="12">
        <v>9.9683544303799998</v>
      </c>
      <c r="J226" s="12">
        <v>86.550632911392</v>
      </c>
      <c r="K226" s="45">
        <v>0</v>
      </c>
    </row>
    <row r="227" spans="2:11" x14ac:dyDescent="0.2">
      <c r="D227" s="102"/>
      <c r="E227" s="5" t="s">
        <v>34</v>
      </c>
      <c r="F227" s="6"/>
      <c r="G227" s="7">
        <v>441</v>
      </c>
      <c r="H227" s="46">
        <v>5.8956916099769998</v>
      </c>
      <c r="I227" s="12">
        <v>9.9773242630389998</v>
      </c>
      <c r="J227" s="12">
        <v>83.900226757370007</v>
      </c>
      <c r="K227" s="31">
        <v>0.22675736961500001</v>
      </c>
    </row>
    <row r="228" spans="2:11" x14ac:dyDescent="0.2">
      <c r="D228" s="102"/>
      <c r="E228" s="5" t="s">
        <v>35</v>
      </c>
      <c r="F228" s="6"/>
      <c r="G228" s="7">
        <v>382</v>
      </c>
      <c r="H228" s="46">
        <v>2.8795811518319998</v>
      </c>
      <c r="I228" s="12">
        <v>7.5916230366489996</v>
      </c>
      <c r="J228" s="12">
        <v>88.481675392669999</v>
      </c>
      <c r="K228" s="31">
        <v>1.0471204188479999</v>
      </c>
    </row>
    <row r="229" spans="2:11" x14ac:dyDescent="0.2">
      <c r="D229" s="102"/>
      <c r="E229" s="5" t="s">
        <v>36</v>
      </c>
      <c r="F229" s="6"/>
      <c r="G229" s="7">
        <v>194</v>
      </c>
      <c r="H229" s="46">
        <v>2.0618556701030002</v>
      </c>
      <c r="I229" s="12">
        <v>8.2474226804120008</v>
      </c>
      <c r="J229" s="12">
        <v>85.567010309278004</v>
      </c>
      <c r="K229" s="31">
        <v>4.1237113402060004</v>
      </c>
    </row>
    <row r="230" spans="2:11" x14ac:dyDescent="0.2">
      <c r="D230" s="102"/>
      <c r="E230" s="5" t="s">
        <v>37</v>
      </c>
      <c r="F230" s="6"/>
      <c r="G230" s="7">
        <v>647</v>
      </c>
      <c r="H230" s="46">
        <v>3.2457496136009998</v>
      </c>
      <c r="I230" s="12">
        <v>6.0278207109739999</v>
      </c>
      <c r="J230" s="12">
        <v>90.417310664606006</v>
      </c>
      <c r="K230" s="31">
        <v>0.30911901081900001</v>
      </c>
    </row>
    <row r="231" spans="2:11" x14ac:dyDescent="0.2">
      <c r="D231" s="102"/>
      <c r="E231" s="5" t="s">
        <v>38</v>
      </c>
      <c r="F231" s="6"/>
      <c r="G231" s="7">
        <v>60</v>
      </c>
      <c r="H231" s="46">
        <v>6.666666666667</v>
      </c>
      <c r="I231" s="12">
        <v>8.333333333333</v>
      </c>
      <c r="J231" s="12">
        <v>83.333333333333002</v>
      </c>
      <c r="K231" s="31">
        <v>1.666666666667</v>
      </c>
    </row>
    <row r="232" spans="2:11" x14ac:dyDescent="0.2">
      <c r="D232" s="101" t="s">
        <v>39</v>
      </c>
      <c r="E232" s="26" t="s">
        <v>40</v>
      </c>
      <c r="F232" s="25"/>
      <c r="G232" s="28">
        <v>1920</v>
      </c>
      <c r="H232" s="55">
        <v>5</v>
      </c>
      <c r="I232" s="19">
        <v>12.135416666667</v>
      </c>
      <c r="J232" s="19">
        <v>82.5</v>
      </c>
      <c r="K232" s="56">
        <v>0.36458333333300003</v>
      </c>
    </row>
    <row r="233" spans="2:11" x14ac:dyDescent="0.2">
      <c r="D233" s="102"/>
      <c r="E233" s="5" t="s">
        <v>41</v>
      </c>
      <c r="F233" s="6"/>
      <c r="G233" s="7">
        <v>1999</v>
      </c>
      <c r="H233" s="46">
        <v>4.4022011005500001</v>
      </c>
      <c r="I233" s="12">
        <v>9.2046023011510005</v>
      </c>
      <c r="J233" s="12">
        <v>85.392696348173999</v>
      </c>
      <c r="K233" s="31">
        <v>1.000500250125</v>
      </c>
    </row>
    <row r="234" spans="2:11" x14ac:dyDescent="0.2">
      <c r="D234" s="102"/>
      <c r="E234" s="5" t="s">
        <v>42</v>
      </c>
      <c r="F234" s="6"/>
      <c r="G234" s="7">
        <v>1565</v>
      </c>
      <c r="H234" s="46">
        <v>3.5143769968049998</v>
      </c>
      <c r="I234" s="12">
        <v>7.9872204472839998</v>
      </c>
      <c r="J234" s="12">
        <v>87.284345047922997</v>
      </c>
      <c r="K234" s="31">
        <v>1.214057507987</v>
      </c>
    </row>
    <row r="235" spans="2:11" x14ac:dyDescent="0.2">
      <c r="D235" s="102"/>
      <c r="E235" s="5" t="s">
        <v>43</v>
      </c>
      <c r="F235" s="6"/>
      <c r="G235" s="7">
        <v>464</v>
      </c>
      <c r="H235" s="46">
        <v>2.3706896551719998</v>
      </c>
      <c r="I235" s="12">
        <v>6.6810344827590002</v>
      </c>
      <c r="J235" s="12">
        <v>90.086206896552</v>
      </c>
      <c r="K235" s="31">
        <v>0.86206896551699996</v>
      </c>
    </row>
    <row r="236" spans="2:11" x14ac:dyDescent="0.2">
      <c r="D236" s="103"/>
      <c r="E236" s="50" t="s">
        <v>44</v>
      </c>
      <c r="F236" s="53"/>
      <c r="G236" s="49">
        <v>545</v>
      </c>
      <c r="H236" s="67">
        <v>3.669724770642</v>
      </c>
      <c r="I236" s="23">
        <v>8.9908256880730004</v>
      </c>
      <c r="J236" s="23">
        <v>86.055045871559997</v>
      </c>
      <c r="K236" s="64">
        <v>1.2844036697250001</v>
      </c>
    </row>
    <row r="238" spans="2:11" x14ac:dyDescent="0.2">
      <c r="B238" s="34" t="str">
        <f xml:space="preserve"> HYPERLINK("#'目次'!B16", "[10]")</f>
        <v>[10]</v>
      </c>
      <c r="C238" s="27" t="s">
        <v>128</v>
      </c>
    </row>
    <row r="239" spans="2:11" x14ac:dyDescent="0.2">
      <c r="C239" s="84" t="s">
        <v>51</v>
      </c>
    </row>
    <row r="241" spans="3:11" x14ac:dyDescent="0.2">
      <c r="C241" s="27" t="s">
        <v>13</v>
      </c>
    </row>
    <row r="242" spans="3:11" ht="36" x14ac:dyDescent="0.2">
      <c r="D242" s="97"/>
      <c r="E242" s="98"/>
      <c r="F242" s="98"/>
      <c r="G242" s="38" t="s">
        <v>14</v>
      </c>
      <c r="H242" s="36" t="s">
        <v>120</v>
      </c>
      <c r="I242" s="4" t="s">
        <v>121</v>
      </c>
      <c r="J242" s="4" t="s">
        <v>122</v>
      </c>
      <c r="K242" s="35" t="s">
        <v>24</v>
      </c>
    </row>
    <row r="243" spans="3:11" x14ac:dyDescent="0.2">
      <c r="D243" s="99"/>
      <c r="E243" s="100"/>
      <c r="F243" s="100"/>
      <c r="G243" s="40"/>
      <c r="H243" s="42"/>
      <c r="I243" s="8"/>
      <c r="J243" s="8"/>
      <c r="K243" s="39"/>
    </row>
    <row r="244" spans="3:11" x14ac:dyDescent="0.2">
      <c r="D244" s="48"/>
      <c r="E244" s="47" t="s">
        <v>14</v>
      </c>
      <c r="F244" s="51"/>
      <c r="G244" s="37">
        <v>6493</v>
      </c>
      <c r="H244" s="20">
        <v>0.52364084398599997</v>
      </c>
      <c r="I244" s="20">
        <v>3.9119051285999999</v>
      </c>
      <c r="J244" s="20">
        <v>94.25535191745</v>
      </c>
      <c r="K244" s="58">
        <v>1.309102109965</v>
      </c>
    </row>
    <row r="245" spans="3:11" x14ac:dyDescent="0.2">
      <c r="D245" s="101" t="s">
        <v>25</v>
      </c>
      <c r="E245" s="26" t="s">
        <v>26</v>
      </c>
      <c r="F245" s="25"/>
      <c r="G245" s="28">
        <v>285</v>
      </c>
      <c r="H245" s="55">
        <v>0.35087719298199999</v>
      </c>
      <c r="I245" s="19">
        <v>2.4561403508769999</v>
      </c>
      <c r="J245" s="19">
        <v>96.140350877193001</v>
      </c>
      <c r="K245" s="56">
        <v>1.052631578947</v>
      </c>
    </row>
    <row r="246" spans="3:11" x14ac:dyDescent="0.2">
      <c r="D246" s="102"/>
      <c r="E246" s="5" t="s">
        <v>27</v>
      </c>
      <c r="F246" s="6"/>
      <c r="G246" s="7">
        <v>470</v>
      </c>
      <c r="H246" s="46">
        <v>0.212765957447</v>
      </c>
      <c r="I246" s="12">
        <v>3.6170212765960001</v>
      </c>
      <c r="J246" s="12">
        <v>94.255319148935996</v>
      </c>
      <c r="K246" s="31">
        <v>1.914893617021</v>
      </c>
    </row>
    <row r="247" spans="3:11" x14ac:dyDescent="0.2">
      <c r="D247" s="102"/>
      <c r="E247" s="5" t="s">
        <v>28</v>
      </c>
      <c r="F247" s="6"/>
      <c r="G247" s="7">
        <v>1448</v>
      </c>
      <c r="H247" s="46">
        <v>0.276243093923</v>
      </c>
      <c r="I247" s="12">
        <v>5.3176795580110001</v>
      </c>
      <c r="J247" s="12">
        <v>92.748618784529995</v>
      </c>
      <c r="K247" s="31">
        <v>1.657458563536</v>
      </c>
    </row>
    <row r="248" spans="3:11" x14ac:dyDescent="0.2">
      <c r="D248" s="102"/>
      <c r="E248" s="5" t="s">
        <v>29</v>
      </c>
      <c r="F248" s="6"/>
      <c r="G248" s="7">
        <v>782</v>
      </c>
      <c r="H248" s="46">
        <v>0.76726342710999995</v>
      </c>
      <c r="I248" s="12">
        <v>6.5217391304349999</v>
      </c>
      <c r="J248" s="12">
        <v>91.560102301789996</v>
      </c>
      <c r="K248" s="31">
        <v>1.1508951406650001</v>
      </c>
    </row>
    <row r="249" spans="3:11" x14ac:dyDescent="0.2">
      <c r="D249" s="102"/>
      <c r="E249" s="5" t="s">
        <v>30</v>
      </c>
      <c r="F249" s="6"/>
      <c r="G249" s="7">
        <v>263</v>
      </c>
      <c r="H249" s="46">
        <v>0.38022813688200002</v>
      </c>
      <c r="I249" s="12">
        <v>3.0418250950569998</v>
      </c>
      <c r="J249" s="12">
        <v>93.916349809886</v>
      </c>
      <c r="K249" s="31">
        <v>2.6615969581750001</v>
      </c>
    </row>
    <row r="250" spans="3:11" x14ac:dyDescent="0.2">
      <c r="D250" s="102"/>
      <c r="E250" s="5" t="s">
        <v>31</v>
      </c>
      <c r="F250" s="6"/>
      <c r="G250" s="7">
        <v>135</v>
      </c>
      <c r="H250" s="46">
        <v>1.481481481481</v>
      </c>
      <c r="I250" s="12">
        <v>2.9629629629630001</v>
      </c>
      <c r="J250" s="12">
        <v>94.814814814814994</v>
      </c>
      <c r="K250" s="31">
        <v>0.74074074074100005</v>
      </c>
    </row>
    <row r="251" spans="3:11" x14ac:dyDescent="0.2">
      <c r="D251" s="102"/>
      <c r="E251" s="5" t="s">
        <v>32</v>
      </c>
      <c r="F251" s="6"/>
      <c r="G251" s="7">
        <v>754</v>
      </c>
      <c r="H251" s="46">
        <v>0.79575596817000005</v>
      </c>
      <c r="I251" s="12">
        <v>2.7851458885940001</v>
      </c>
      <c r="J251" s="12">
        <v>95.623342175066</v>
      </c>
      <c r="K251" s="31">
        <v>0.79575596817000005</v>
      </c>
    </row>
    <row r="252" spans="3:11" x14ac:dyDescent="0.2">
      <c r="D252" s="102"/>
      <c r="E252" s="5" t="s">
        <v>33</v>
      </c>
      <c r="F252" s="6"/>
      <c r="G252" s="7">
        <v>632</v>
      </c>
      <c r="H252" s="46">
        <v>0.79113924050600004</v>
      </c>
      <c r="I252" s="12">
        <v>2.0569620253159999</v>
      </c>
      <c r="J252" s="12">
        <v>96.993670886076004</v>
      </c>
      <c r="K252" s="31">
        <v>0.15822784810099999</v>
      </c>
    </row>
    <row r="253" spans="3:11" x14ac:dyDescent="0.2">
      <c r="D253" s="102"/>
      <c r="E253" s="5" t="s">
        <v>34</v>
      </c>
      <c r="F253" s="6"/>
      <c r="G253" s="7">
        <v>441</v>
      </c>
      <c r="H253" s="46">
        <v>0.68027210884400002</v>
      </c>
      <c r="I253" s="12">
        <v>4.5351473922899999</v>
      </c>
      <c r="J253" s="12">
        <v>93.877551020408006</v>
      </c>
      <c r="K253" s="31">
        <v>0.90702947845799997</v>
      </c>
    </row>
    <row r="254" spans="3:11" x14ac:dyDescent="0.2">
      <c r="D254" s="102"/>
      <c r="E254" s="5" t="s">
        <v>35</v>
      </c>
      <c r="F254" s="6"/>
      <c r="G254" s="7">
        <v>382</v>
      </c>
      <c r="H254" s="46">
        <v>0.78534031413600003</v>
      </c>
      <c r="I254" s="12">
        <v>2.3560209424080001</v>
      </c>
      <c r="J254" s="12">
        <v>95.026178010471</v>
      </c>
      <c r="K254" s="31">
        <v>1.8324607329839999</v>
      </c>
    </row>
    <row r="255" spans="3:11" x14ac:dyDescent="0.2">
      <c r="D255" s="102"/>
      <c r="E255" s="5" t="s">
        <v>36</v>
      </c>
      <c r="F255" s="6"/>
      <c r="G255" s="7">
        <v>194</v>
      </c>
      <c r="H255" s="76">
        <v>0</v>
      </c>
      <c r="I255" s="12">
        <v>3.0927835051549999</v>
      </c>
      <c r="J255" s="12">
        <v>91.752577319587999</v>
      </c>
      <c r="K255" s="31">
        <v>5.1546391752579996</v>
      </c>
    </row>
    <row r="256" spans="3:11" x14ac:dyDescent="0.2">
      <c r="D256" s="102"/>
      <c r="E256" s="5" t="s">
        <v>37</v>
      </c>
      <c r="F256" s="6"/>
      <c r="G256" s="7">
        <v>647</v>
      </c>
      <c r="H256" s="46">
        <v>0.30911901081900001</v>
      </c>
      <c r="I256" s="12">
        <v>3.0911901081919999</v>
      </c>
      <c r="J256" s="12">
        <v>96.136012364760006</v>
      </c>
      <c r="K256" s="31">
        <v>0.46367851622900003</v>
      </c>
    </row>
    <row r="257" spans="2:17" x14ac:dyDescent="0.2">
      <c r="D257" s="102"/>
      <c r="E257" s="5" t="s">
        <v>38</v>
      </c>
      <c r="F257" s="6"/>
      <c r="G257" s="7">
        <v>60</v>
      </c>
      <c r="H257" s="76">
        <v>0</v>
      </c>
      <c r="I257" s="12">
        <v>1.666666666667</v>
      </c>
      <c r="J257" s="12">
        <v>96.666666666666998</v>
      </c>
      <c r="K257" s="31">
        <v>1.666666666667</v>
      </c>
    </row>
    <row r="258" spans="2:17" x14ac:dyDescent="0.2">
      <c r="D258" s="101" t="s">
        <v>39</v>
      </c>
      <c r="E258" s="26" t="s">
        <v>40</v>
      </c>
      <c r="F258" s="25"/>
      <c r="G258" s="28">
        <v>1920</v>
      </c>
      <c r="H258" s="55">
        <v>0.67708333333299997</v>
      </c>
      <c r="I258" s="19">
        <v>5.46875</v>
      </c>
      <c r="J258" s="19">
        <v>93.125</v>
      </c>
      <c r="K258" s="56">
        <v>0.72916666666700003</v>
      </c>
    </row>
    <row r="259" spans="2:17" x14ac:dyDescent="0.2">
      <c r="D259" s="102"/>
      <c r="E259" s="5" t="s">
        <v>41</v>
      </c>
      <c r="F259" s="6"/>
      <c r="G259" s="7">
        <v>1999</v>
      </c>
      <c r="H259" s="46">
        <v>0.55027513756900004</v>
      </c>
      <c r="I259" s="12">
        <v>3.901950975488</v>
      </c>
      <c r="J259" s="12">
        <v>94.047023511755995</v>
      </c>
      <c r="K259" s="31">
        <v>1.500750375188</v>
      </c>
    </row>
    <row r="260" spans="2:17" x14ac:dyDescent="0.2">
      <c r="D260" s="102"/>
      <c r="E260" s="5" t="s">
        <v>42</v>
      </c>
      <c r="F260" s="6"/>
      <c r="G260" s="7">
        <v>1565</v>
      </c>
      <c r="H260" s="46">
        <v>0.38338658146999999</v>
      </c>
      <c r="I260" s="12">
        <v>2.6837060702879998</v>
      </c>
      <c r="J260" s="12">
        <v>95.335463258786007</v>
      </c>
      <c r="K260" s="31">
        <v>1.5974440894569999</v>
      </c>
    </row>
    <row r="261" spans="2:17" x14ac:dyDescent="0.2">
      <c r="D261" s="102"/>
      <c r="E261" s="5" t="s">
        <v>43</v>
      </c>
      <c r="F261" s="6"/>
      <c r="G261" s="7">
        <v>464</v>
      </c>
      <c r="H261" s="46">
        <v>0.215517241379</v>
      </c>
      <c r="I261" s="12">
        <v>2.3706896551719998</v>
      </c>
      <c r="J261" s="12">
        <v>95.905172413792997</v>
      </c>
      <c r="K261" s="31">
        <v>1.5086206896550001</v>
      </c>
    </row>
    <row r="262" spans="2:17" x14ac:dyDescent="0.2">
      <c r="D262" s="103"/>
      <c r="E262" s="50" t="s">
        <v>44</v>
      </c>
      <c r="F262" s="53"/>
      <c r="G262" s="49">
        <v>545</v>
      </c>
      <c r="H262" s="67">
        <v>0.55045871559600001</v>
      </c>
      <c r="I262" s="23">
        <v>3.302752293578</v>
      </c>
      <c r="J262" s="23">
        <v>94.495412844037006</v>
      </c>
      <c r="K262" s="64">
        <v>1.651376146789</v>
      </c>
    </row>
    <row r="264" spans="2:17" x14ac:dyDescent="0.2">
      <c r="B264" s="34" t="str">
        <f xml:space="preserve"> HYPERLINK("#'目次'!B17", "[11]")</f>
        <v>[11]</v>
      </c>
      <c r="C264" s="27" t="s">
        <v>131</v>
      </c>
    </row>
    <row r="267" spans="2:17" x14ac:dyDescent="0.2">
      <c r="C267" s="27" t="s">
        <v>13</v>
      </c>
    </row>
    <row r="268" spans="2:17" ht="36" x14ac:dyDescent="0.2">
      <c r="D268" s="97"/>
      <c r="E268" s="98"/>
      <c r="F268" s="98"/>
      <c r="G268" s="38" t="s">
        <v>14</v>
      </c>
      <c r="H268" s="36" t="s">
        <v>15</v>
      </c>
      <c r="I268" s="4" t="s">
        <v>16</v>
      </c>
      <c r="J268" s="4" t="s">
        <v>17</v>
      </c>
      <c r="K268" s="4" t="s">
        <v>18</v>
      </c>
      <c r="L268" s="4" t="s">
        <v>19</v>
      </c>
      <c r="M268" s="4" t="s">
        <v>20</v>
      </c>
      <c r="N268" s="4" t="s">
        <v>21</v>
      </c>
      <c r="O268" s="4" t="s">
        <v>22</v>
      </c>
      <c r="P268" s="4" t="s">
        <v>132</v>
      </c>
      <c r="Q268" s="35" t="s">
        <v>24</v>
      </c>
    </row>
    <row r="269" spans="2:17" x14ac:dyDescent="0.2">
      <c r="D269" s="99"/>
      <c r="E269" s="100"/>
      <c r="F269" s="100"/>
      <c r="G269" s="40"/>
      <c r="H269" s="42"/>
      <c r="I269" s="8"/>
      <c r="J269" s="8"/>
      <c r="K269" s="8"/>
      <c r="L269" s="8"/>
      <c r="M269" s="8"/>
      <c r="N269" s="8"/>
      <c r="O269" s="8"/>
      <c r="P269" s="8"/>
      <c r="Q269" s="39"/>
    </row>
    <row r="270" spans="2:17" x14ac:dyDescent="0.2">
      <c r="D270" s="48"/>
      <c r="E270" s="47" t="s">
        <v>14</v>
      </c>
      <c r="F270" s="51"/>
      <c r="G270" s="37">
        <v>7000</v>
      </c>
      <c r="H270" s="20">
        <v>54.728571428571001</v>
      </c>
      <c r="I270" s="20">
        <v>3.5714285714290002</v>
      </c>
      <c r="J270" s="20">
        <v>18.128571428571</v>
      </c>
      <c r="K270" s="20">
        <v>14.457142857142999</v>
      </c>
      <c r="L270" s="20">
        <v>3.157142857143</v>
      </c>
      <c r="M270" s="20">
        <v>0.44285714285700001</v>
      </c>
      <c r="N270" s="20">
        <v>0.7</v>
      </c>
      <c r="O270" s="20">
        <v>0.58571428571399997</v>
      </c>
      <c r="P270" s="20">
        <v>34.9</v>
      </c>
      <c r="Q270" s="58">
        <v>0.51428571428600001</v>
      </c>
    </row>
    <row r="271" spans="2:17" x14ac:dyDescent="0.2">
      <c r="D271" s="101" t="s">
        <v>25</v>
      </c>
      <c r="E271" s="26" t="s">
        <v>26</v>
      </c>
      <c r="F271" s="25"/>
      <c r="G271" s="28">
        <v>308</v>
      </c>
      <c r="H271" s="55">
        <v>57.467532467532003</v>
      </c>
      <c r="I271" s="19">
        <v>4.2207792207789998</v>
      </c>
      <c r="J271" s="19">
        <v>11.038961038961</v>
      </c>
      <c r="K271" s="19">
        <v>10.38961038961</v>
      </c>
      <c r="L271" s="19">
        <v>2.922077922078</v>
      </c>
      <c r="M271" s="19">
        <v>0.64935064935099995</v>
      </c>
      <c r="N271" s="19">
        <v>0.64935064935099995</v>
      </c>
      <c r="O271" s="19">
        <v>0.32467532467499999</v>
      </c>
      <c r="P271" s="19">
        <v>35.714285714286</v>
      </c>
      <c r="Q271" s="56">
        <v>0.32467532467499999</v>
      </c>
    </row>
    <row r="272" spans="2:17" x14ac:dyDescent="0.2">
      <c r="D272" s="102"/>
      <c r="E272" s="5" t="s">
        <v>27</v>
      </c>
      <c r="F272" s="6"/>
      <c r="G272" s="7">
        <v>504</v>
      </c>
      <c r="H272" s="46">
        <v>59.722222222222001</v>
      </c>
      <c r="I272" s="12">
        <v>2.1825396825399999</v>
      </c>
      <c r="J272" s="12">
        <v>10.31746031746</v>
      </c>
      <c r="K272" s="12">
        <v>13.095238095238001</v>
      </c>
      <c r="L272" s="12">
        <v>1.587301587302</v>
      </c>
      <c r="M272" s="12">
        <v>0.59523809523799998</v>
      </c>
      <c r="N272" s="12">
        <v>0.19841269841299999</v>
      </c>
      <c r="O272" s="12">
        <v>0.39682539682500001</v>
      </c>
      <c r="P272" s="12">
        <v>33.531746031746003</v>
      </c>
      <c r="Q272" s="31">
        <v>0.793650793651</v>
      </c>
    </row>
    <row r="273" spans="4:17" x14ac:dyDescent="0.2">
      <c r="D273" s="102"/>
      <c r="E273" s="5" t="s">
        <v>28</v>
      </c>
      <c r="F273" s="6"/>
      <c r="G273" s="7">
        <v>1554</v>
      </c>
      <c r="H273" s="46">
        <v>51.351351351350999</v>
      </c>
      <c r="I273" s="12">
        <v>4.1184041184040003</v>
      </c>
      <c r="J273" s="12">
        <v>21.750321750322001</v>
      </c>
      <c r="K273" s="12">
        <v>16.151866151865999</v>
      </c>
      <c r="L273" s="12">
        <v>4.3114543114539998</v>
      </c>
      <c r="M273" s="12">
        <v>0.51480051480099998</v>
      </c>
      <c r="N273" s="12">
        <v>0.70785070785100002</v>
      </c>
      <c r="O273" s="12">
        <v>0.77220077220100003</v>
      </c>
      <c r="P273" s="12">
        <v>35.456885456884997</v>
      </c>
      <c r="Q273" s="31">
        <v>0.77220077220100003</v>
      </c>
    </row>
    <row r="274" spans="4:17" x14ac:dyDescent="0.2">
      <c r="D274" s="102"/>
      <c r="E274" s="5" t="s">
        <v>29</v>
      </c>
      <c r="F274" s="6"/>
      <c r="G274" s="7">
        <v>840</v>
      </c>
      <c r="H274" s="46">
        <v>58.333333333333002</v>
      </c>
      <c r="I274" s="12">
        <v>5.3571428571429998</v>
      </c>
      <c r="J274" s="12">
        <v>23.452380952380999</v>
      </c>
      <c r="K274" s="12">
        <v>17.857142857143</v>
      </c>
      <c r="L274" s="12">
        <v>4.7619047619049999</v>
      </c>
      <c r="M274" s="12">
        <v>0.59523809523799998</v>
      </c>
      <c r="N274" s="12">
        <v>1.5476190476189999</v>
      </c>
      <c r="O274" s="12">
        <v>0.95238095238099996</v>
      </c>
      <c r="P274" s="12">
        <v>29.642857142857</v>
      </c>
      <c r="Q274" s="31">
        <v>0.35714285714299998</v>
      </c>
    </row>
    <row r="275" spans="4:17" x14ac:dyDescent="0.2">
      <c r="D275" s="102"/>
      <c r="E275" s="5" t="s">
        <v>30</v>
      </c>
      <c r="F275" s="6"/>
      <c r="G275" s="7">
        <v>280</v>
      </c>
      <c r="H275" s="46">
        <v>54.285714285714</v>
      </c>
      <c r="I275" s="12">
        <v>2.1428571428569998</v>
      </c>
      <c r="J275" s="12">
        <v>17.142857142857</v>
      </c>
      <c r="K275" s="12">
        <v>13.214285714286</v>
      </c>
      <c r="L275" s="12">
        <v>3.214285714286</v>
      </c>
      <c r="M275" s="12">
        <v>0.35714285714299998</v>
      </c>
      <c r="N275" s="12">
        <v>1.0714285714289999</v>
      </c>
      <c r="O275" s="12">
        <v>0.71428571428599996</v>
      </c>
      <c r="P275" s="12">
        <v>35.714285714286</v>
      </c>
      <c r="Q275" s="45">
        <v>0</v>
      </c>
    </row>
    <row r="276" spans="4:17" x14ac:dyDescent="0.2">
      <c r="D276" s="102"/>
      <c r="E276" s="5" t="s">
        <v>31</v>
      </c>
      <c r="F276" s="6"/>
      <c r="G276" s="7">
        <v>154</v>
      </c>
      <c r="H276" s="46">
        <v>50</v>
      </c>
      <c r="I276" s="12">
        <v>4.5454545454549997</v>
      </c>
      <c r="J276" s="12">
        <v>16.883116883117001</v>
      </c>
      <c r="K276" s="12">
        <v>13.636363636364001</v>
      </c>
      <c r="L276" s="12">
        <v>2.5974025974030002</v>
      </c>
      <c r="M276" s="12">
        <v>0.64935064935099995</v>
      </c>
      <c r="N276" s="12">
        <v>1.298701298701</v>
      </c>
      <c r="O276" s="12">
        <v>0.64935064935099995</v>
      </c>
      <c r="P276" s="12">
        <v>38.311688311688002</v>
      </c>
      <c r="Q276" s="45">
        <v>0</v>
      </c>
    </row>
    <row r="277" spans="4:17" x14ac:dyDescent="0.2">
      <c r="D277" s="102"/>
      <c r="E277" s="5" t="s">
        <v>32</v>
      </c>
      <c r="F277" s="6"/>
      <c r="G277" s="7">
        <v>826</v>
      </c>
      <c r="H277" s="46">
        <v>53.753026634382998</v>
      </c>
      <c r="I277" s="12">
        <v>3.1476997578689998</v>
      </c>
      <c r="J277" s="12">
        <v>21.186440677966001</v>
      </c>
      <c r="K277" s="12">
        <v>12.106537530265999</v>
      </c>
      <c r="L277" s="12">
        <v>2.542372881356</v>
      </c>
      <c r="M277" s="12">
        <v>0.36319612590799999</v>
      </c>
      <c r="N277" s="12">
        <v>0.60532687651299999</v>
      </c>
      <c r="O277" s="12">
        <v>0.48426150121099998</v>
      </c>
      <c r="P277" s="12">
        <v>36.924939467312001</v>
      </c>
      <c r="Q277" s="31">
        <v>0.121065375303</v>
      </c>
    </row>
    <row r="278" spans="4:17" x14ac:dyDescent="0.2">
      <c r="D278" s="102"/>
      <c r="E278" s="5" t="s">
        <v>33</v>
      </c>
      <c r="F278" s="6"/>
      <c r="G278" s="7">
        <v>672</v>
      </c>
      <c r="H278" s="46">
        <v>55.208333333333002</v>
      </c>
      <c r="I278" s="12">
        <v>3.2738095238099998</v>
      </c>
      <c r="J278" s="12">
        <v>15.77380952381</v>
      </c>
      <c r="K278" s="12">
        <v>16.071428571428999</v>
      </c>
      <c r="L278" s="12">
        <v>1.785714285714</v>
      </c>
      <c r="M278" s="12">
        <v>0.446428571429</v>
      </c>
      <c r="N278" s="12">
        <v>0.446428571429</v>
      </c>
      <c r="O278" s="12">
        <v>0.59523809523799998</v>
      </c>
      <c r="P278" s="12">
        <v>33.630952380952003</v>
      </c>
      <c r="Q278" s="31">
        <v>0.29761904761899999</v>
      </c>
    </row>
    <row r="279" spans="4:17" x14ac:dyDescent="0.2">
      <c r="D279" s="102"/>
      <c r="E279" s="5" t="s">
        <v>34</v>
      </c>
      <c r="F279" s="6"/>
      <c r="G279" s="7">
        <v>462</v>
      </c>
      <c r="H279" s="46">
        <v>65.584415584416007</v>
      </c>
      <c r="I279" s="12">
        <v>3.2467532467529998</v>
      </c>
      <c r="J279" s="12">
        <v>20.779220779220999</v>
      </c>
      <c r="K279" s="12">
        <v>15.800865800865999</v>
      </c>
      <c r="L279" s="12">
        <v>4.1125541125540002</v>
      </c>
      <c r="M279" s="12">
        <v>0.64935064935099995</v>
      </c>
      <c r="N279" s="12">
        <v>0.64935064935099995</v>
      </c>
      <c r="O279" s="21">
        <v>0</v>
      </c>
      <c r="P279" s="12">
        <v>25.974025974025999</v>
      </c>
      <c r="Q279" s="31">
        <v>0.21645021645000001</v>
      </c>
    </row>
    <row r="280" spans="4:17" x14ac:dyDescent="0.2">
      <c r="D280" s="102"/>
      <c r="E280" s="5" t="s">
        <v>35</v>
      </c>
      <c r="F280" s="6"/>
      <c r="G280" s="7">
        <v>406</v>
      </c>
      <c r="H280" s="46">
        <v>53.448275862069003</v>
      </c>
      <c r="I280" s="12">
        <v>3.20197044335</v>
      </c>
      <c r="J280" s="12">
        <v>17.487684729064</v>
      </c>
      <c r="K280" s="12">
        <v>13.546798029556999</v>
      </c>
      <c r="L280" s="12">
        <v>1.7241379310339999</v>
      </c>
      <c r="M280" s="21">
        <v>0</v>
      </c>
      <c r="N280" s="12">
        <v>0.49261083743799999</v>
      </c>
      <c r="O280" s="12">
        <v>0.73891625615800005</v>
      </c>
      <c r="P280" s="12">
        <v>37.684729064038997</v>
      </c>
      <c r="Q280" s="45">
        <v>0</v>
      </c>
    </row>
    <row r="281" spans="4:17" x14ac:dyDescent="0.2">
      <c r="D281" s="102"/>
      <c r="E281" s="5" t="s">
        <v>36</v>
      </c>
      <c r="F281" s="6"/>
      <c r="G281" s="7">
        <v>210</v>
      </c>
      <c r="H281" s="46">
        <v>45.714285714286</v>
      </c>
      <c r="I281" s="12">
        <v>4.2857142857139996</v>
      </c>
      <c r="J281" s="12">
        <v>19.047619047619001</v>
      </c>
      <c r="K281" s="12">
        <v>10.952380952381001</v>
      </c>
      <c r="L281" s="12">
        <v>1.9047619047619999</v>
      </c>
      <c r="M281" s="21">
        <v>0</v>
      </c>
      <c r="N281" s="12">
        <v>0.47619047618999999</v>
      </c>
      <c r="O281" s="21">
        <v>0</v>
      </c>
      <c r="P281" s="12">
        <v>43.809523809524002</v>
      </c>
      <c r="Q281" s="31">
        <v>0.95238095238099996</v>
      </c>
    </row>
    <row r="282" spans="4:17" x14ac:dyDescent="0.2">
      <c r="D282" s="102"/>
      <c r="E282" s="5" t="s">
        <v>37</v>
      </c>
      <c r="F282" s="6"/>
      <c r="G282" s="7">
        <v>714</v>
      </c>
      <c r="H282" s="46">
        <v>51.540616246498999</v>
      </c>
      <c r="I282" s="12">
        <v>2.240896358543</v>
      </c>
      <c r="J282" s="12">
        <v>10.924369747899</v>
      </c>
      <c r="K282" s="12">
        <v>11.904761904761999</v>
      </c>
      <c r="L282" s="12">
        <v>2.6610644257699998</v>
      </c>
      <c r="M282" s="12">
        <v>0.28011204481800001</v>
      </c>
      <c r="N282" s="12">
        <v>0.42016806722700001</v>
      </c>
      <c r="O282" s="12">
        <v>0.56022408963600001</v>
      </c>
      <c r="P282" s="12">
        <v>40.056022408963997</v>
      </c>
      <c r="Q282" s="31">
        <v>1.260504201681</v>
      </c>
    </row>
    <row r="283" spans="4:17" x14ac:dyDescent="0.2">
      <c r="D283" s="102"/>
      <c r="E283" s="5" t="s">
        <v>38</v>
      </c>
      <c r="F283" s="6"/>
      <c r="G283" s="7">
        <v>70</v>
      </c>
      <c r="H283" s="46">
        <v>52.857142857143003</v>
      </c>
      <c r="I283" s="12">
        <v>4.2857142857139996</v>
      </c>
      <c r="J283" s="12">
        <v>11.428571428571001</v>
      </c>
      <c r="K283" s="12">
        <v>15.714285714286</v>
      </c>
      <c r="L283" s="12">
        <v>2.8571428571430002</v>
      </c>
      <c r="M283" s="21">
        <v>0</v>
      </c>
      <c r="N283" s="21">
        <v>0</v>
      </c>
      <c r="O283" s="21">
        <v>0</v>
      </c>
      <c r="P283" s="12">
        <v>32.857142857143003</v>
      </c>
      <c r="Q283" s="31">
        <v>1.4285714285710001</v>
      </c>
    </row>
    <row r="284" spans="4:17" x14ac:dyDescent="0.2">
      <c r="D284" s="101" t="s">
        <v>39</v>
      </c>
      <c r="E284" s="26" t="s">
        <v>40</v>
      </c>
      <c r="F284" s="25"/>
      <c r="G284" s="28">
        <v>2044</v>
      </c>
      <c r="H284" s="55">
        <v>58.219178082192002</v>
      </c>
      <c r="I284" s="19">
        <v>4.8434442270059996</v>
      </c>
      <c r="J284" s="19">
        <v>21.917808219177999</v>
      </c>
      <c r="K284" s="19">
        <v>17.514677103718</v>
      </c>
      <c r="L284" s="19">
        <v>4.5009784735810001</v>
      </c>
      <c r="M284" s="19">
        <v>0.53816046966700004</v>
      </c>
      <c r="N284" s="19">
        <v>0.97847358121299999</v>
      </c>
      <c r="O284" s="19">
        <v>0.83170254403099997</v>
      </c>
      <c r="P284" s="19">
        <v>30.283757338552</v>
      </c>
      <c r="Q284" s="56">
        <v>0.34246575342500002</v>
      </c>
    </row>
    <row r="285" spans="4:17" x14ac:dyDescent="0.2">
      <c r="D285" s="102"/>
      <c r="E285" s="5" t="s">
        <v>41</v>
      </c>
      <c r="F285" s="6"/>
      <c r="G285" s="7">
        <v>2156</v>
      </c>
      <c r="H285" s="46">
        <v>54.638218923933003</v>
      </c>
      <c r="I285" s="12">
        <v>3.6641929499070001</v>
      </c>
      <c r="J285" s="12">
        <v>19.248608534323001</v>
      </c>
      <c r="K285" s="12">
        <v>14.285714285714</v>
      </c>
      <c r="L285" s="12">
        <v>3.1076066790349999</v>
      </c>
      <c r="M285" s="12">
        <v>0.64935064935099995</v>
      </c>
      <c r="N285" s="12">
        <v>0.60296846011100003</v>
      </c>
      <c r="O285" s="12">
        <v>0.55658627087199997</v>
      </c>
      <c r="P285" s="12">
        <v>34.647495361780997</v>
      </c>
      <c r="Q285" s="31">
        <v>0.55658627087199997</v>
      </c>
    </row>
    <row r="286" spans="4:17" x14ac:dyDescent="0.2">
      <c r="D286" s="102"/>
      <c r="E286" s="5" t="s">
        <v>42</v>
      </c>
      <c r="F286" s="6"/>
      <c r="G286" s="7">
        <v>1680</v>
      </c>
      <c r="H286" s="46">
        <v>55.654761904761997</v>
      </c>
      <c r="I286" s="12">
        <v>2.916666666667</v>
      </c>
      <c r="J286" s="12">
        <v>16.071428571428999</v>
      </c>
      <c r="K286" s="12">
        <v>12.559523809524</v>
      </c>
      <c r="L286" s="12">
        <v>2.4404761904760002</v>
      </c>
      <c r="M286" s="12">
        <v>0.29761904761899999</v>
      </c>
      <c r="N286" s="12">
        <v>0.59523809523799998</v>
      </c>
      <c r="O286" s="12">
        <v>0.178571428571</v>
      </c>
      <c r="P286" s="12">
        <v>35.476190476189998</v>
      </c>
      <c r="Q286" s="31">
        <v>0.35714285714299998</v>
      </c>
    </row>
    <row r="287" spans="4:17" x14ac:dyDescent="0.2">
      <c r="D287" s="102"/>
      <c r="E287" s="5" t="s">
        <v>43</v>
      </c>
      <c r="F287" s="6"/>
      <c r="G287" s="7">
        <v>518</v>
      </c>
      <c r="H287" s="46">
        <v>47.104247104247001</v>
      </c>
      <c r="I287" s="12">
        <v>2.3166023166019998</v>
      </c>
      <c r="J287" s="12">
        <v>9.65250965251</v>
      </c>
      <c r="K287" s="12">
        <v>10.42471042471</v>
      </c>
      <c r="L287" s="12">
        <v>1.737451737452</v>
      </c>
      <c r="M287" s="21">
        <v>0</v>
      </c>
      <c r="N287" s="12">
        <v>0.38610038610000003</v>
      </c>
      <c r="O287" s="12">
        <v>0.96525096525099996</v>
      </c>
      <c r="P287" s="12">
        <v>44.980694980694999</v>
      </c>
      <c r="Q287" s="31">
        <v>1.351351351351</v>
      </c>
    </row>
    <row r="288" spans="4:17" x14ac:dyDescent="0.2">
      <c r="D288" s="103"/>
      <c r="E288" s="50" t="s">
        <v>44</v>
      </c>
      <c r="F288" s="53"/>
      <c r="G288" s="49">
        <v>602</v>
      </c>
      <c r="H288" s="67">
        <v>47.176079734219002</v>
      </c>
      <c r="I288" s="23">
        <v>1.8272425249169999</v>
      </c>
      <c r="J288" s="23">
        <v>14.285714285714</v>
      </c>
      <c r="K288" s="23">
        <v>13.455149501660999</v>
      </c>
      <c r="L288" s="23">
        <v>1.9933554817279999</v>
      </c>
      <c r="M288" s="23">
        <v>0.166112956811</v>
      </c>
      <c r="N288" s="23">
        <v>0.664451827243</v>
      </c>
      <c r="O288" s="23">
        <v>0.664451827243</v>
      </c>
      <c r="P288" s="23">
        <v>41.196013289036998</v>
      </c>
      <c r="Q288" s="64">
        <v>0.664451827243</v>
      </c>
    </row>
    <row r="290" spans="2:10" x14ac:dyDescent="0.2">
      <c r="B290" s="34" t="str">
        <f xml:space="preserve"> HYPERLINK("#'目次'!B18", "[12]")</f>
        <v>[12]</v>
      </c>
      <c r="C290" s="27" t="s">
        <v>135</v>
      </c>
    </row>
    <row r="293" spans="2:10" x14ac:dyDescent="0.2">
      <c r="C293" s="27" t="s">
        <v>13</v>
      </c>
    </row>
    <row r="294" spans="2:10" ht="24" x14ac:dyDescent="0.2">
      <c r="D294" s="97"/>
      <c r="E294" s="98"/>
      <c r="F294" s="98"/>
      <c r="G294" s="38" t="s">
        <v>14</v>
      </c>
      <c r="H294" s="36" t="s">
        <v>136</v>
      </c>
      <c r="I294" s="4" t="s">
        <v>137</v>
      </c>
      <c r="J294" s="35" t="s">
        <v>24</v>
      </c>
    </row>
    <row r="295" spans="2:10" x14ac:dyDescent="0.2">
      <c r="D295" s="99"/>
      <c r="E295" s="100"/>
      <c r="F295" s="100"/>
      <c r="G295" s="40"/>
      <c r="H295" s="42"/>
      <c r="I295" s="8"/>
      <c r="J295" s="39"/>
    </row>
    <row r="296" spans="2:10" x14ac:dyDescent="0.2">
      <c r="D296" s="48"/>
      <c r="E296" s="47" t="s">
        <v>14</v>
      </c>
      <c r="F296" s="51"/>
      <c r="G296" s="37">
        <v>7000</v>
      </c>
      <c r="H296" s="20">
        <v>30.914285714285999</v>
      </c>
      <c r="I296" s="20">
        <v>68.928571428571004</v>
      </c>
      <c r="J296" s="58">
        <v>0.157142857143</v>
      </c>
    </row>
    <row r="297" spans="2:10" x14ac:dyDescent="0.2">
      <c r="D297" s="101" t="s">
        <v>25</v>
      </c>
      <c r="E297" s="26" t="s">
        <v>26</v>
      </c>
      <c r="F297" s="25"/>
      <c r="G297" s="28">
        <v>308</v>
      </c>
      <c r="H297" s="55">
        <v>25.649350649351</v>
      </c>
      <c r="I297" s="19">
        <v>74.025974025973994</v>
      </c>
      <c r="J297" s="56">
        <v>0.32467532467499999</v>
      </c>
    </row>
    <row r="298" spans="2:10" x14ac:dyDescent="0.2">
      <c r="D298" s="102"/>
      <c r="E298" s="5" t="s">
        <v>27</v>
      </c>
      <c r="F298" s="6"/>
      <c r="G298" s="7">
        <v>504</v>
      </c>
      <c r="H298" s="46">
        <v>22.023809523810002</v>
      </c>
      <c r="I298" s="12">
        <v>77.777777777777999</v>
      </c>
      <c r="J298" s="31">
        <v>0.19841269841299999</v>
      </c>
    </row>
    <row r="299" spans="2:10" x14ac:dyDescent="0.2">
      <c r="D299" s="102"/>
      <c r="E299" s="5" t="s">
        <v>28</v>
      </c>
      <c r="F299" s="6"/>
      <c r="G299" s="7">
        <v>1554</v>
      </c>
      <c r="H299" s="46">
        <v>34.362934362933999</v>
      </c>
      <c r="I299" s="12">
        <v>65.444015444014994</v>
      </c>
      <c r="J299" s="31">
        <v>0.19305019305000001</v>
      </c>
    </row>
    <row r="300" spans="2:10" x14ac:dyDescent="0.2">
      <c r="D300" s="102"/>
      <c r="E300" s="5" t="s">
        <v>29</v>
      </c>
      <c r="F300" s="6"/>
      <c r="G300" s="7">
        <v>840</v>
      </c>
      <c r="H300" s="46">
        <v>37.738095238094999</v>
      </c>
      <c r="I300" s="12">
        <v>62.261904761905001</v>
      </c>
      <c r="J300" s="45">
        <v>0</v>
      </c>
    </row>
    <row r="301" spans="2:10" x14ac:dyDescent="0.2">
      <c r="D301" s="102"/>
      <c r="E301" s="5" t="s">
        <v>30</v>
      </c>
      <c r="F301" s="6"/>
      <c r="G301" s="7">
        <v>280</v>
      </c>
      <c r="H301" s="46">
        <v>29.285714285714</v>
      </c>
      <c r="I301" s="12">
        <v>70.714285714286007</v>
      </c>
      <c r="J301" s="45">
        <v>0</v>
      </c>
    </row>
    <row r="302" spans="2:10" x14ac:dyDescent="0.2">
      <c r="D302" s="102"/>
      <c r="E302" s="5" t="s">
        <v>31</v>
      </c>
      <c r="F302" s="6"/>
      <c r="G302" s="7">
        <v>154</v>
      </c>
      <c r="H302" s="46">
        <v>35.064935064935</v>
      </c>
      <c r="I302" s="12">
        <v>64.935064935065</v>
      </c>
      <c r="J302" s="45">
        <v>0</v>
      </c>
    </row>
    <row r="303" spans="2:10" x14ac:dyDescent="0.2">
      <c r="D303" s="102"/>
      <c r="E303" s="5" t="s">
        <v>32</v>
      </c>
      <c r="F303" s="6"/>
      <c r="G303" s="7">
        <v>826</v>
      </c>
      <c r="H303" s="46">
        <v>31.113801452785001</v>
      </c>
      <c r="I303" s="12">
        <v>68.886198547215002</v>
      </c>
      <c r="J303" s="45">
        <v>0</v>
      </c>
    </row>
    <row r="304" spans="2:10" x14ac:dyDescent="0.2">
      <c r="D304" s="102"/>
      <c r="E304" s="5" t="s">
        <v>33</v>
      </c>
      <c r="F304" s="6"/>
      <c r="G304" s="7">
        <v>672</v>
      </c>
      <c r="H304" s="46">
        <v>27.976190476189998</v>
      </c>
      <c r="I304" s="12">
        <v>72.023809523810002</v>
      </c>
      <c r="J304" s="45">
        <v>0</v>
      </c>
    </row>
    <row r="305" spans="2:14" x14ac:dyDescent="0.2">
      <c r="D305" s="102"/>
      <c r="E305" s="5" t="s">
        <v>34</v>
      </c>
      <c r="F305" s="6"/>
      <c r="G305" s="7">
        <v>462</v>
      </c>
      <c r="H305" s="46">
        <v>32.467532467532003</v>
      </c>
      <c r="I305" s="12">
        <v>67.532467532468004</v>
      </c>
      <c r="J305" s="45">
        <v>0</v>
      </c>
    </row>
    <row r="306" spans="2:14" x14ac:dyDescent="0.2">
      <c r="D306" s="102"/>
      <c r="E306" s="5" t="s">
        <v>35</v>
      </c>
      <c r="F306" s="6"/>
      <c r="G306" s="7">
        <v>406</v>
      </c>
      <c r="H306" s="46">
        <v>30.049261083744</v>
      </c>
      <c r="I306" s="12">
        <v>69.950738916256</v>
      </c>
      <c r="J306" s="45">
        <v>0</v>
      </c>
    </row>
    <row r="307" spans="2:14" x14ac:dyDescent="0.2">
      <c r="D307" s="102"/>
      <c r="E307" s="5" t="s">
        <v>36</v>
      </c>
      <c r="F307" s="6"/>
      <c r="G307" s="7">
        <v>210</v>
      </c>
      <c r="H307" s="46">
        <v>25.238095238094999</v>
      </c>
      <c r="I307" s="12">
        <v>73.333333333333002</v>
      </c>
      <c r="J307" s="31">
        <v>1.4285714285710001</v>
      </c>
    </row>
    <row r="308" spans="2:14" x14ac:dyDescent="0.2">
      <c r="D308" s="102"/>
      <c r="E308" s="5" t="s">
        <v>37</v>
      </c>
      <c r="F308" s="6"/>
      <c r="G308" s="7">
        <v>714</v>
      </c>
      <c r="H308" s="46">
        <v>27.591036414565998</v>
      </c>
      <c r="I308" s="12">
        <v>71.988795518206999</v>
      </c>
      <c r="J308" s="31">
        <v>0.42016806722700001</v>
      </c>
    </row>
    <row r="309" spans="2:14" x14ac:dyDescent="0.2">
      <c r="D309" s="102"/>
      <c r="E309" s="5" t="s">
        <v>38</v>
      </c>
      <c r="F309" s="6"/>
      <c r="G309" s="7">
        <v>70</v>
      </c>
      <c r="H309" s="46">
        <v>28.571428571428999</v>
      </c>
      <c r="I309" s="12">
        <v>71.428571428571004</v>
      </c>
      <c r="J309" s="45">
        <v>0</v>
      </c>
    </row>
    <row r="310" spans="2:14" x14ac:dyDescent="0.2">
      <c r="D310" s="101" t="s">
        <v>39</v>
      </c>
      <c r="E310" s="26" t="s">
        <v>40</v>
      </c>
      <c r="F310" s="25"/>
      <c r="G310" s="28">
        <v>2044</v>
      </c>
      <c r="H310" s="55">
        <v>36.007827788649998</v>
      </c>
      <c r="I310" s="19">
        <v>63.992172211350002</v>
      </c>
      <c r="J310" s="71">
        <v>0</v>
      </c>
    </row>
    <row r="311" spans="2:14" x14ac:dyDescent="0.2">
      <c r="D311" s="102"/>
      <c r="E311" s="5" t="s">
        <v>41</v>
      </c>
      <c r="F311" s="6"/>
      <c r="G311" s="7">
        <v>2156</v>
      </c>
      <c r="H311" s="46">
        <v>29.730983302412</v>
      </c>
      <c r="I311" s="12">
        <v>69.990723562151999</v>
      </c>
      <c r="J311" s="31">
        <v>0.27829313543599998</v>
      </c>
    </row>
    <row r="312" spans="2:14" x14ac:dyDescent="0.2">
      <c r="D312" s="102"/>
      <c r="E312" s="5" t="s">
        <v>42</v>
      </c>
      <c r="F312" s="6"/>
      <c r="G312" s="7">
        <v>1680</v>
      </c>
      <c r="H312" s="46">
        <v>29.761904761905001</v>
      </c>
      <c r="I312" s="12">
        <v>70.119047619048004</v>
      </c>
      <c r="J312" s="31">
        <v>0.119047619048</v>
      </c>
    </row>
    <row r="313" spans="2:14" x14ac:dyDescent="0.2">
      <c r="D313" s="102"/>
      <c r="E313" s="5" t="s">
        <v>43</v>
      </c>
      <c r="F313" s="6"/>
      <c r="G313" s="7">
        <v>518</v>
      </c>
      <c r="H313" s="46">
        <v>23.359073359073001</v>
      </c>
      <c r="I313" s="12">
        <v>76.254826254826</v>
      </c>
      <c r="J313" s="31">
        <v>0.38610038610000003</v>
      </c>
    </row>
    <row r="314" spans="2:14" x14ac:dyDescent="0.2">
      <c r="D314" s="103"/>
      <c r="E314" s="50" t="s">
        <v>44</v>
      </c>
      <c r="F314" s="53"/>
      <c r="G314" s="49">
        <v>602</v>
      </c>
      <c r="H314" s="67">
        <v>27.574750830565002</v>
      </c>
      <c r="I314" s="23">
        <v>72.259136212624995</v>
      </c>
      <c r="J314" s="64">
        <v>0.166112956811</v>
      </c>
    </row>
    <row r="316" spans="2:14" x14ac:dyDescent="0.2">
      <c r="B316" s="34" t="str">
        <f xml:space="preserve"> HYPERLINK("#'目次'!B19", "[13]")</f>
        <v>[13]</v>
      </c>
      <c r="C316" s="27" t="s">
        <v>140</v>
      </c>
    </row>
    <row r="317" spans="2:14" x14ac:dyDescent="0.2">
      <c r="C317" s="84" t="s">
        <v>141</v>
      </c>
    </row>
    <row r="319" spans="2:14" x14ac:dyDescent="0.2">
      <c r="C319" s="27" t="s">
        <v>13</v>
      </c>
    </row>
    <row r="320" spans="2:14" ht="48" x14ac:dyDescent="0.2">
      <c r="D320" s="97"/>
      <c r="E320" s="98"/>
      <c r="F320" s="98"/>
      <c r="G320" s="38" t="s">
        <v>14</v>
      </c>
      <c r="H320" s="36" t="s">
        <v>142</v>
      </c>
      <c r="I320" s="4" t="s">
        <v>143</v>
      </c>
      <c r="J320" s="4" t="s">
        <v>144</v>
      </c>
      <c r="K320" s="4" t="s">
        <v>145</v>
      </c>
      <c r="L320" s="4" t="s">
        <v>22</v>
      </c>
      <c r="M320" s="4" t="s">
        <v>146</v>
      </c>
      <c r="N320" s="35" t="s">
        <v>24</v>
      </c>
    </row>
    <row r="321" spans="4:14" x14ac:dyDescent="0.2">
      <c r="D321" s="99"/>
      <c r="E321" s="100"/>
      <c r="F321" s="100"/>
      <c r="G321" s="40"/>
      <c r="H321" s="42"/>
      <c r="I321" s="8"/>
      <c r="J321" s="8"/>
      <c r="K321" s="8"/>
      <c r="L321" s="8"/>
      <c r="M321" s="8"/>
      <c r="N321" s="39"/>
    </row>
    <row r="322" spans="4:14" x14ac:dyDescent="0.2">
      <c r="D322" s="48"/>
      <c r="E322" s="47" t="s">
        <v>14</v>
      </c>
      <c r="F322" s="51"/>
      <c r="G322" s="37">
        <v>2164</v>
      </c>
      <c r="H322" s="20">
        <v>59.242144177448999</v>
      </c>
      <c r="I322" s="20">
        <v>32.532347504621001</v>
      </c>
      <c r="J322" s="20">
        <v>63.724584103512001</v>
      </c>
      <c r="K322" s="20">
        <v>14.232902033272</v>
      </c>
      <c r="L322" s="20">
        <v>0.83179297597000001</v>
      </c>
      <c r="M322" s="20">
        <v>4.3900184842880003</v>
      </c>
      <c r="N322" s="58">
        <v>9.2421441773999996E-2</v>
      </c>
    </row>
    <row r="323" spans="4:14" x14ac:dyDescent="0.2">
      <c r="D323" s="101" t="s">
        <v>25</v>
      </c>
      <c r="E323" s="26" t="s">
        <v>26</v>
      </c>
      <c r="F323" s="25"/>
      <c r="G323" s="28">
        <v>79</v>
      </c>
      <c r="H323" s="55">
        <v>64.556962025315997</v>
      </c>
      <c r="I323" s="19">
        <v>35.443037974684003</v>
      </c>
      <c r="J323" s="19">
        <v>63.291139240505998</v>
      </c>
      <c r="K323" s="19">
        <v>8.8607594936710008</v>
      </c>
      <c r="L323" s="19">
        <v>1.2658227848100001</v>
      </c>
      <c r="M323" s="19">
        <v>3.7974683544299999</v>
      </c>
      <c r="N323" s="56">
        <v>1.2658227848100001</v>
      </c>
    </row>
    <row r="324" spans="4:14" x14ac:dyDescent="0.2">
      <c r="D324" s="102"/>
      <c r="E324" s="5" t="s">
        <v>27</v>
      </c>
      <c r="F324" s="6"/>
      <c r="G324" s="7">
        <v>111</v>
      </c>
      <c r="H324" s="46">
        <v>53.153153153152999</v>
      </c>
      <c r="I324" s="12">
        <v>36.036036036036002</v>
      </c>
      <c r="J324" s="12">
        <v>65.765765765766005</v>
      </c>
      <c r="K324" s="12">
        <v>15.315315315315001</v>
      </c>
      <c r="L324" s="12">
        <v>1.8018018018019999</v>
      </c>
      <c r="M324" s="12">
        <v>8.1081081081080004</v>
      </c>
      <c r="N324" s="45">
        <v>0</v>
      </c>
    </row>
    <row r="325" spans="4:14" x14ac:dyDescent="0.2">
      <c r="D325" s="102"/>
      <c r="E325" s="5" t="s">
        <v>28</v>
      </c>
      <c r="F325" s="6"/>
      <c r="G325" s="7">
        <v>534</v>
      </c>
      <c r="H325" s="46">
        <v>60.486891385767997</v>
      </c>
      <c r="I325" s="12">
        <v>32.022471910112003</v>
      </c>
      <c r="J325" s="12">
        <v>64.98127340824</v>
      </c>
      <c r="K325" s="12">
        <v>14.044943820225001</v>
      </c>
      <c r="L325" s="12">
        <v>0.37453183520599997</v>
      </c>
      <c r="M325" s="12">
        <v>3.1835205992510001</v>
      </c>
      <c r="N325" s="45">
        <v>0</v>
      </c>
    </row>
    <row r="326" spans="4:14" x14ac:dyDescent="0.2">
      <c r="D326" s="102"/>
      <c r="E326" s="5" t="s">
        <v>29</v>
      </c>
      <c r="F326" s="6"/>
      <c r="G326" s="7">
        <v>317</v>
      </c>
      <c r="H326" s="46">
        <v>60.567823343849</v>
      </c>
      <c r="I326" s="12">
        <v>35.331230283911999</v>
      </c>
      <c r="J326" s="12">
        <v>68.769716088327996</v>
      </c>
      <c r="K326" s="12">
        <v>16.719242902207998</v>
      </c>
      <c r="L326" s="12">
        <v>0.946372239748</v>
      </c>
      <c r="M326" s="12">
        <v>3.470031545741</v>
      </c>
      <c r="N326" s="45">
        <v>0</v>
      </c>
    </row>
    <row r="327" spans="4:14" x14ac:dyDescent="0.2">
      <c r="D327" s="102"/>
      <c r="E327" s="5" t="s">
        <v>30</v>
      </c>
      <c r="F327" s="6"/>
      <c r="G327" s="7">
        <v>82</v>
      </c>
      <c r="H327" s="46">
        <v>56.097560975610001</v>
      </c>
      <c r="I327" s="12">
        <v>39.024390243901998</v>
      </c>
      <c r="J327" s="12">
        <v>69.512195121950995</v>
      </c>
      <c r="K327" s="12">
        <v>14.634146341463</v>
      </c>
      <c r="L327" s="12">
        <v>1.219512195122</v>
      </c>
      <c r="M327" s="12">
        <v>1.219512195122</v>
      </c>
      <c r="N327" s="45">
        <v>0</v>
      </c>
    </row>
    <row r="328" spans="4:14" x14ac:dyDescent="0.2">
      <c r="D328" s="102"/>
      <c r="E328" s="5" t="s">
        <v>31</v>
      </c>
      <c r="F328" s="6"/>
      <c r="G328" s="7">
        <v>54</v>
      </c>
      <c r="H328" s="46">
        <v>70.370370370369997</v>
      </c>
      <c r="I328" s="12">
        <v>38.888888888888999</v>
      </c>
      <c r="J328" s="12">
        <v>61.111111111111001</v>
      </c>
      <c r="K328" s="12">
        <v>12.962962962962999</v>
      </c>
      <c r="L328" s="21">
        <v>0</v>
      </c>
      <c r="M328" s="12">
        <v>1.851851851852</v>
      </c>
      <c r="N328" s="45">
        <v>0</v>
      </c>
    </row>
    <row r="329" spans="4:14" x14ac:dyDescent="0.2">
      <c r="D329" s="102"/>
      <c r="E329" s="5" t="s">
        <v>32</v>
      </c>
      <c r="F329" s="6"/>
      <c r="G329" s="7">
        <v>257</v>
      </c>
      <c r="H329" s="46">
        <v>58.754863813230003</v>
      </c>
      <c r="I329" s="12">
        <v>27.626459143969001</v>
      </c>
      <c r="J329" s="12">
        <v>60.311284046692997</v>
      </c>
      <c r="K329" s="12">
        <v>12.451361867704</v>
      </c>
      <c r="L329" s="12">
        <v>1.556420233463</v>
      </c>
      <c r="M329" s="12">
        <v>7.0038910505840004</v>
      </c>
      <c r="N329" s="45">
        <v>0</v>
      </c>
    </row>
    <row r="330" spans="4:14" x14ac:dyDescent="0.2">
      <c r="D330" s="102"/>
      <c r="E330" s="5" t="s">
        <v>33</v>
      </c>
      <c r="F330" s="6"/>
      <c r="G330" s="7">
        <v>188</v>
      </c>
      <c r="H330" s="46">
        <v>57.978723404255</v>
      </c>
      <c r="I330" s="12">
        <v>28.191489361702001</v>
      </c>
      <c r="J330" s="12">
        <v>57.978723404255</v>
      </c>
      <c r="K330" s="12">
        <v>13.297872340426</v>
      </c>
      <c r="L330" s="12">
        <v>1.5957446808510001</v>
      </c>
      <c r="M330" s="12">
        <v>4.2553191489359996</v>
      </c>
      <c r="N330" s="45">
        <v>0</v>
      </c>
    </row>
    <row r="331" spans="4:14" x14ac:dyDescent="0.2">
      <c r="D331" s="102"/>
      <c r="E331" s="5" t="s">
        <v>34</v>
      </c>
      <c r="F331" s="6"/>
      <c r="G331" s="7">
        <v>150</v>
      </c>
      <c r="H331" s="46">
        <v>52</v>
      </c>
      <c r="I331" s="12">
        <v>32.666666666666998</v>
      </c>
      <c r="J331" s="12">
        <v>71.333333333333002</v>
      </c>
      <c r="K331" s="12">
        <v>12.666666666667</v>
      </c>
      <c r="L331" s="12">
        <v>0.66666666666700003</v>
      </c>
      <c r="M331" s="12">
        <v>3.333333333333</v>
      </c>
      <c r="N331" s="45">
        <v>0</v>
      </c>
    </row>
    <row r="332" spans="4:14" x14ac:dyDescent="0.2">
      <c r="D332" s="102"/>
      <c r="E332" s="5" t="s">
        <v>35</v>
      </c>
      <c r="F332" s="6"/>
      <c r="G332" s="7">
        <v>122</v>
      </c>
      <c r="H332" s="46">
        <v>48.360655737705002</v>
      </c>
      <c r="I332" s="12">
        <v>24.590163934425998</v>
      </c>
      <c r="J332" s="12">
        <v>60.655737704918003</v>
      </c>
      <c r="K332" s="12">
        <v>15.573770491803</v>
      </c>
      <c r="L332" s="21">
        <v>0</v>
      </c>
      <c r="M332" s="12">
        <v>6.5573770491800003</v>
      </c>
      <c r="N332" s="31">
        <v>0.81967213114799997</v>
      </c>
    </row>
    <row r="333" spans="4:14" x14ac:dyDescent="0.2">
      <c r="D333" s="102"/>
      <c r="E333" s="5" t="s">
        <v>36</v>
      </c>
      <c r="F333" s="6"/>
      <c r="G333" s="7">
        <v>53</v>
      </c>
      <c r="H333" s="46">
        <v>56.603773584906001</v>
      </c>
      <c r="I333" s="12">
        <v>35.849056603774002</v>
      </c>
      <c r="J333" s="12">
        <v>60.377358490566003</v>
      </c>
      <c r="K333" s="12">
        <v>22.641509433962</v>
      </c>
      <c r="L333" s="21">
        <v>0</v>
      </c>
      <c r="M333" s="12">
        <v>7.547169811321</v>
      </c>
      <c r="N333" s="45">
        <v>0</v>
      </c>
    </row>
    <row r="334" spans="4:14" x14ac:dyDescent="0.2">
      <c r="D334" s="102"/>
      <c r="E334" s="5" t="s">
        <v>37</v>
      </c>
      <c r="F334" s="6"/>
      <c r="G334" s="7">
        <v>197</v>
      </c>
      <c r="H334" s="46">
        <v>66.497461928934001</v>
      </c>
      <c r="I334" s="12">
        <v>36.040609137056002</v>
      </c>
      <c r="J334" s="12">
        <v>57.360406091370997</v>
      </c>
      <c r="K334" s="12">
        <v>13.705583756345</v>
      </c>
      <c r="L334" s="12">
        <v>0.50761421319800004</v>
      </c>
      <c r="M334" s="12">
        <v>5.0761421319800002</v>
      </c>
      <c r="N334" s="45">
        <v>0</v>
      </c>
    </row>
    <row r="335" spans="4:14" x14ac:dyDescent="0.2">
      <c r="D335" s="102"/>
      <c r="E335" s="5" t="s">
        <v>38</v>
      </c>
      <c r="F335" s="6"/>
      <c r="G335" s="7">
        <v>20</v>
      </c>
      <c r="H335" s="46">
        <v>75</v>
      </c>
      <c r="I335" s="12">
        <v>35</v>
      </c>
      <c r="J335" s="12">
        <v>55</v>
      </c>
      <c r="K335" s="12">
        <v>15</v>
      </c>
      <c r="L335" s="21">
        <v>0</v>
      </c>
      <c r="M335" s="21">
        <v>0</v>
      </c>
      <c r="N335" s="45">
        <v>0</v>
      </c>
    </row>
    <row r="336" spans="4:14" x14ac:dyDescent="0.2">
      <c r="D336" s="101" t="s">
        <v>39</v>
      </c>
      <c r="E336" s="26" t="s">
        <v>40</v>
      </c>
      <c r="F336" s="25"/>
      <c r="G336" s="28">
        <v>736</v>
      </c>
      <c r="H336" s="55">
        <v>58.695652173912997</v>
      </c>
      <c r="I336" s="19">
        <v>33.695652173912997</v>
      </c>
      <c r="J336" s="19">
        <v>67.798913043477995</v>
      </c>
      <c r="K336" s="19">
        <v>15.217391304348</v>
      </c>
      <c r="L336" s="19">
        <v>0.54347826086999995</v>
      </c>
      <c r="M336" s="19">
        <v>4.3478260869570002</v>
      </c>
      <c r="N336" s="71">
        <v>0</v>
      </c>
    </row>
    <row r="337" spans="2:19" x14ac:dyDescent="0.2">
      <c r="D337" s="102"/>
      <c r="E337" s="5" t="s">
        <v>41</v>
      </c>
      <c r="F337" s="6"/>
      <c r="G337" s="7">
        <v>641</v>
      </c>
      <c r="H337" s="46">
        <v>60.062402496099999</v>
      </c>
      <c r="I337" s="12">
        <v>34.321372854914003</v>
      </c>
      <c r="J337" s="12">
        <v>63.962558502340002</v>
      </c>
      <c r="K337" s="12">
        <v>14.976599063963</v>
      </c>
      <c r="L337" s="12">
        <v>0.93603744149799994</v>
      </c>
      <c r="M337" s="12">
        <v>3.5881435257410002</v>
      </c>
      <c r="N337" s="31">
        <v>0.15600624025000001</v>
      </c>
    </row>
    <row r="338" spans="2:19" x14ac:dyDescent="0.2">
      <c r="D338" s="102"/>
      <c r="E338" s="5" t="s">
        <v>42</v>
      </c>
      <c r="F338" s="6"/>
      <c r="G338" s="7">
        <v>500</v>
      </c>
      <c r="H338" s="46">
        <v>62.4</v>
      </c>
      <c r="I338" s="12">
        <v>32.6</v>
      </c>
      <c r="J338" s="12">
        <v>60.2</v>
      </c>
      <c r="K338" s="12">
        <v>11.4</v>
      </c>
      <c r="L338" s="12">
        <v>1</v>
      </c>
      <c r="M338" s="12">
        <v>3.2</v>
      </c>
      <c r="N338" s="45">
        <v>0</v>
      </c>
    </row>
    <row r="339" spans="2:19" x14ac:dyDescent="0.2">
      <c r="D339" s="102"/>
      <c r="E339" s="5" t="s">
        <v>43</v>
      </c>
      <c r="F339" s="6"/>
      <c r="G339" s="7">
        <v>121</v>
      </c>
      <c r="H339" s="46">
        <v>53.719008264463</v>
      </c>
      <c r="I339" s="12">
        <v>23.966942148760001</v>
      </c>
      <c r="J339" s="12">
        <v>57.024793388429998</v>
      </c>
      <c r="K339" s="12">
        <v>14.876033057851</v>
      </c>
      <c r="L339" s="12">
        <v>1.6528925619829999</v>
      </c>
      <c r="M339" s="12">
        <v>9.0909090909089993</v>
      </c>
      <c r="N339" s="31">
        <v>0.82644628099200002</v>
      </c>
    </row>
    <row r="340" spans="2:19" x14ac:dyDescent="0.2">
      <c r="D340" s="103"/>
      <c r="E340" s="50" t="s">
        <v>44</v>
      </c>
      <c r="F340" s="53"/>
      <c r="G340" s="49">
        <v>166</v>
      </c>
      <c r="H340" s="67">
        <v>53.012048192770997</v>
      </c>
      <c r="I340" s="23">
        <v>26.506024096386</v>
      </c>
      <c r="J340" s="23">
        <v>60.240963855422002</v>
      </c>
      <c r="K340" s="23">
        <v>15.060240963855</v>
      </c>
      <c r="L340" s="23">
        <v>0.60240963855399998</v>
      </c>
      <c r="M340" s="23">
        <v>7.8313253012050001</v>
      </c>
      <c r="N340" s="81">
        <v>0</v>
      </c>
    </row>
    <row r="342" spans="2:19" x14ac:dyDescent="0.2">
      <c r="B342" s="34" t="str">
        <f xml:space="preserve"> HYPERLINK("#'目次'!B20", "[14]")</f>
        <v>[14]</v>
      </c>
      <c r="C342" s="27" t="s">
        <v>150</v>
      </c>
    </row>
    <row r="343" spans="2:19" x14ac:dyDescent="0.2">
      <c r="C343" s="84" t="s">
        <v>141</v>
      </c>
    </row>
    <row r="345" spans="2:19" x14ac:dyDescent="0.2">
      <c r="C345" s="27" t="s">
        <v>13</v>
      </c>
    </row>
    <row r="346" spans="2:19" ht="60" x14ac:dyDescent="0.2">
      <c r="D346" s="97"/>
      <c r="E346" s="98"/>
      <c r="F346" s="98"/>
      <c r="G346" s="38" t="s">
        <v>14</v>
      </c>
      <c r="H346" s="36" t="s">
        <v>151</v>
      </c>
      <c r="I346" s="4" t="s">
        <v>152</v>
      </c>
      <c r="J346" s="4" t="s">
        <v>153</v>
      </c>
      <c r="K346" s="4" t="s">
        <v>154</v>
      </c>
      <c r="L346" s="4" t="s">
        <v>155</v>
      </c>
      <c r="M346" s="4" t="s">
        <v>156</v>
      </c>
      <c r="N346" s="4" t="s">
        <v>157</v>
      </c>
      <c r="O346" s="4" t="s">
        <v>158</v>
      </c>
      <c r="P346" s="4" t="s">
        <v>159</v>
      </c>
      <c r="Q346" s="4" t="s">
        <v>160</v>
      </c>
      <c r="R346" s="4" t="s">
        <v>161</v>
      </c>
      <c r="S346" s="35" t="s">
        <v>24</v>
      </c>
    </row>
    <row r="347" spans="2:19" x14ac:dyDescent="0.2">
      <c r="D347" s="99"/>
      <c r="E347" s="100"/>
      <c r="F347" s="100"/>
      <c r="G347" s="40"/>
      <c r="H347" s="42"/>
      <c r="I347" s="8"/>
      <c r="J347" s="8"/>
      <c r="K347" s="8"/>
      <c r="L347" s="8"/>
      <c r="M347" s="8"/>
      <c r="N347" s="8"/>
      <c r="O347" s="8"/>
      <c r="P347" s="8"/>
      <c r="Q347" s="8"/>
      <c r="R347" s="8"/>
      <c r="S347" s="39"/>
    </row>
    <row r="348" spans="2:19" x14ac:dyDescent="0.2">
      <c r="D348" s="48"/>
      <c r="E348" s="47" t="s">
        <v>14</v>
      </c>
      <c r="F348" s="51"/>
      <c r="G348" s="37">
        <v>2164</v>
      </c>
      <c r="H348" s="20">
        <v>26.293900184843</v>
      </c>
      <c r="I348" s="20">
        <v>45.609981515712001</v>
      </c>
      <c r="J348" s="20">
        <v>28.927911275416001</v>
      </c>
      <c r="K348" s="20">
        <v>46.118299445471003</v>
      </c>
      <c r="L348" s="20">
        <v>28.003696857670999</v>
      </c>
      <c r="M348" s="20">
        <v>23.844731977818999</v>
      </c>
      <c r="N348" s="20">
        <v>34.611829944546997</v>
      </c>
      <c r="O348" s="20">
        <v>17.467652495378999</v>
      </c>
      <c r="P348" s="20">
        <v>15.850277264324999</v>
      </c>
      <c r="Q348" s="20">
        <v>5.7763401109060002</v>
      </c>
      <c r="R348" s="20">
        <v>8.9648798521259998</v>
      </c>
      <c r="S348" s="58">
        <v>0.60073937153400003</v>
      </c>
    </row>
    <row r="349" spans="2:19" x14ac:dyDescent="0.2">
      <c r="D349" s="101" t="s">
        <v>25</v>
      </c>
      <c r="E349" s="26" t="s">
        <v>26</v>
      </c>
      <c r="F349" s="25"/>
      <c r="G349" s="28">
        <v>79</v>
      </c>
      <c r="H349" s="55">
        <v>32.911392405062998</v>
      </c>
      <c r="I349" s="19">
        <v>56.962025316456</v>
      </c>
      <c r="J349" s="19">
        <v>32.911392405062998</v>
      </c>
      <c r="K349" s="19">
        <v>46.835443037974997</v>
      </c>
      <c r="L349" s="19">
        <v>35.443037974684003</v>
      </c>
      <c r="M349" s="19">
        <v>18.987341772152</v>
      </c>
      <c r="N349" s="19">
        <v>36.708860759494002</v>
      </c>
      <c r="O349" s="19">
        <v>22.784810126581998</v>
      </c>
      <c r="P349" s="19">
        <v>17.721518987342002</v>
      </c>
      <c r="Q349" s="19">
        <v>5.0632911392409996</v>
      </c>
      <c r="R349" s="19">
        <v>6.3291139240509997</v>
      </c>
      <c r="S349" s="71">
        <v>0</v>
      </c>
    </row>
    <row r="350" spans="2:19" x14ac:dyDescent="0.2">
      <c r="D350" s="102"/>
      <c r="E350" s="5" t="s">
        <v>27</v>
      </c>
      <c r="F350" s="6"/>
      <c r="G350" s="7">
        <v>111</v>
      </c>
      <c r="H350" s="46">
        <v>26.126126126126</v>
      </c>
      <c r="I350" s="12">
        <v>51.351351351350999</v>
      </c>
      <c r="J350" s="12">
        <v>33.333333333333002</v>
      </c>
      <c r="K350" s="12">
        <v>46.846846846847001</v>
      </c>
      <c r="L350" s="12">
        <v>22.522522522523001</v>
      </c>
      <c r="M350" s="12">
        <v>24.324324324323999</v>
      </c>
      <c r="N350" s="12">
        <v>39.639639639640002</v>
      </c>
      <c r="O350" s="12">
        <v>20.720720720721001</v>
      </c>
      <c r="P350" s="12">
        <v>10.810810810811001</v>
      </c>
      <c r="Q350" s="12">
        <v>11.711711711712001</v>
      </c>
      <c r="R350" s="12">
        <v>5.4054054054050003</v>
      </c>
      <c r="S350" s="31">
        <v>0.90090090090099995</v>
      </c>
    </row>
    <row r="351" spans="2:19" x14ac:dyDescent="0.2">
      <c r="D351" s="102"/>
      <c r="E351" s="5" t="s">
        <v>28</v>
      </c>
      <c r="F351" s="6"/>
      <c r="G351" s="7">
        <v>534</v>
      </c>
      <c r="H351" s="46">
        <v>26.966292134831001</v>
      </c>
      <c r="I351" s="12">
        <v>45.318352059924997</v>
      </c>
      <c r="J351" s="12">
        <v>29.026217228463999</v>
      </c>
      <c r="K351" s="12">
        <v>45.880149812733997</v>
      </c>
      <c r="L351" s="12">
        <v>29.962546816479001</v>
      </c>
      <c r="M351" s="12">
        <v>25.093632958800999</v>
      </c>
      <c r="N351" s="12">
        <v>36.704119850186999</v>
      </c>
      <c r="O351" s="12">
        <v>18.539325842697</v>
      </c>
      <c r="P351" s="12">
        <v>17.977528089888001</v>
      </c>
      <c r="Q351" s="12">
        <v>5.61797752809</v>
      </c>
      <c r="R351" s="12">
        <v>8.2397003745319992</v>
      </c>
      <c r="S351" s="31">
        <v>0.56179775280900002</v>
      </c>
    </row>
    <row r="352" spans="2:19" x14ac:dyDescent="0.2">
      <c r="D352" s="102"/>
      <c r="E352" s="5" t="s">
        <v>29</v>
      </c>
      <c r="F352" s="6"/>
      <c r="G352" s="7">
        <v>317</v>
      </c>
      <c r="H352" s="46">
        <v>31.545741324921</v>
      </c>
      <c r="I352" s="12">
        <v>47.949526813879999</v>
      </c>
      <c r="J352" s="12">
        <v>32.492113564668998</v>
      </c>
      <c r="K352" s="12">
        <v>57.413249211356003</v>
      </c>
      <c r="L352" s="12">
        <v>33.123028391166997</v>
      </c>
      <c r="M352" s="12">
        <v>28.391167192428998</v>
      </c>
      <c r="N352" s="12">
        <v>40.063091482650002</v>
      </c>
      <c r="O352" s="12">
        <v>17.665615141956</v>
      </c>
      <c r="P352" s="12">
        <v>16.403785488958999</v>
      </c>
      <c r="Q352" s="12">
        <v>2.5236593059939998</v>
      </c>
      <c r="R352" s="12">
        <v>7.5709779179809997</v>
      </c>
      <c r="S352" s="45">
        <v>0</v>
      </c>
    </row>
    <row r="353" spans="2:19" x14ac:dyDescent="0.2">
      <c r="D353" s="102"/>
      <c r="E353" s="5" t="s">
        <v>30</v>
      </c>
      <c r="F353" s="6"/>
      <c r="G353" s="7">
        <v>82</v>
      </c>
      <c r="H353" s="46">
        <v>28.048780487805001</v>
      </c>
      <c r="I353" s="12">
        <v>52.439024390244001</v>
      </c>
      <c r="J353" s="12">
        <v>37.804878048779997</v>
      </c>
      <c r="K353" s="12">
        <v>42.682926829267998</v>
      </c>
      <c r="L353" s="12">
        <v>21.951219512194999</v>
      </c>
      <c r="M353" s="12">
        <v>25.609756097561</v>
      </c>
      <c r="N353" s="12">
        <v>30.487804878049001</v>
      </c>
      <c r="O353" s="12">
        <v>17.073170731706998</v>
      </c>
      <c r="P353" s="12">
        <v>15.853658536585</v>
      </c>
      <c r="Q353" s="12">
        <v>2.4390243902440001</v>
      </c>
      <c r="R353" s="12">
        <v>8.5365853658540001</v>
      </c>
      <c r="S353" s="31">
        <v>1.219512195122</v>
      </c>
    </row>
    <row r="354" spans="2:19" x14ac:dyDescent="0.2">
      <c r="D354" s="102"/>
      <c r="E354" s="5" t="s">
        <v>31</v>
      </c>
      <c r="F354" s="6"/>
      <c r="G354" s="7">
        <v>54</v>
      </c>
      <c r="H354" s="46">
        <v>27.777777777777999</v>
      </c>
      <c r="I354" s="12">
        <v>50</v>
      </c>
      <c r="J354" s="12">
        <v>24.074074074074002</v>
      </c>
      <c r="K354" s="12">
        <v>48.148148148148003</v>
      </c>
      <c r="L354" s="12">
        <v>27.777777777777999</v>
      </c>
      <c r="M354" s="12">
        <v>24.074074074074002</v>
      </c>
      <c r="N354" s="12">
        <v>31.481481481481001</v>
      </c>
      <c r="O354" s="12">
        <v>20.370370370370001</v>
      </c>
      <c r="P354" s="12">
        <v>16.666666666666998</v>
      </c>
      <c r="Q354" s="12">
        <v>1.851851851852</v>
      </c>
      <c r="R354" s="12">
        <v>3.7037037037039999</v>
      </c>
      <c r="S354" s="31">
        <v>1.851851851852</v>
      </c>
    </row>
    <row r="355" spans="2:19" x14ac:dyDescent="0.2">
      <c r="D355" s="102"/>
      <c r="E355" s="5" t="s">
        <v>32</v>
      </c>
      <c r="F355" s="6"/>
      <c r="G355" s="7">
        <v>257</v>
      </c>
      <c r="H355" s="46">
        <v>26.848249027236999</v>
      </c>
      <c r="I355" s="12">
        <v>40.466926070039001</v>
      </c>
      <c r="J355" s="12">
        <v>29.571984435798001</v>
      </c>
      <c r="K355" s="12">
        <v>43.190661478598997</v>
      </c>
      <c r="L355" s="12">
        <v>26.848249027236999</v>
      </c>
      <c r="M355" s="12">
        <v>22.957198443580001</v>
      </c>
      <c r="N355" s="12">
        <v>35.408560311283999</v>
      </c>
      <c r="O355" s="12">
        <v>19.066147859922001</v>
      </c>
      <c r="P355" s="12">
        <v>15.175097276264999</v>
      </c>
      <c r="Q355" s="12">
        <v>7.782101167315</v>
      </c>
      <c r="R355" s="12">
        <v>8.5603112840469997</v>
      </c>
      <c r="S355" s="31">
        <v>0.38910505836600001</v>
      </c>
    </row>
    <row r="356" spans="2:19" x14ac:dyDescent="0.2">
      <c r="D356" s="102"/>
      <c r="E356" s="5" t="s">
        <v>33</v>
      </c>
      <c r="F356" s="6"/>
      <c r="G356" s="7">
        <v>188</v>
      </c>
      <c r="H356" s="46">
        <v>22.340425531914999</v>
      </c>
      <c r="I356" s="12">
        <v>40.957446808511001</v>
      </c>
      <c r="J356" s="12">
        <v>25</v>
      </c>
      <c r="K356" s="12">
        <v>37.234042553191003</v>
      </c>
      <c r="L356" s="12">
        <v>22.340425531914999</v>
      </c>
      <c r="M356" s="12">
        <v>20.744680851064</v>
      </c>
      <c r="N356" s="12">
        <v>27.127659574468002</v>
      </c>
      <c r="O356" s="12">
        <v>14.893617021277</v>
      </c>
      <c r="P356" s="12">
        <v>13.829787234043</v>
      </c>
      <c r="Q356" s="12">
        <v>7.4468085106380002</v>
      </c>
      <c r="R356" s="12">
        <v>8.5106382978719992</v>
      </c>
      <c r="S356" s="31">
        <v>2.1276595744679998</v>
      </c>
    </row>
    <row r="357" spans="2:19" x14ac:dyDescent="0.2">
      <c r="D357" s="102"/>
      <c r="E357" s="5" t="s">
        <v>34</v>
      </c>
      <c r="F357" s="6"/>
      <c r="G357" s="7">
        <v>150</v>
      </c>
      <c r="H357" s="46">
        <v>27.333333333333002</v>
      </c>
      <c r="I357" s="12">
        <v>52</v>
      </c>
      <c r="J357" s="12">
        <v>30.666666666666998</v>
      </c>
      <c r="K357" s="12">
        <v>49.333333333333002</v>
      </c>
      <c r="L357" s="12">
        <v>33.333333333333002</v>
      </c>
      <c r="M357" s="12">
        <v>24.666666666666998</v>
      </c>
      <c r="N357" s="12">
        <v>38.666666666666998</v>
      </c>
      <c r="O357" s="12">
        <v>14</v>
      </c>
      <c r="P357" s="12">
        <v>14.666666666667</v>
      </c>
      <c r="Q357" s="12">
        <v>4.666666666667</v>
      </c>
      <c r="R357" s="12">
        <v>7.333333333333</v>
      </c>
      <c r="S357" s="45">
        <v>0</v>
      </c>
    </row>
    <row r="358" spans="2:19" x14ac:dyDescent="0.2">
      <c r="D358" s="102"/>
      <c r="E358" s="5" t="s">
        <v>35</v>
      </c>
      <c r="F358" s="6"/>
      <c r="G358" s="7">
        <v>122</v>
      </c>
      <c r="H358" s="46">
        <v>14.754098360656</v>
      </c>
      <c r="I358" s="12">
        <v>43.442622950820002</v>
      </c>
      <c r="J358" s="12">
        <v>19.672131147540998</v>
      </c>
      <c r="K358" s="12">
        <v>47.540983606556999</v>
      </c>
      <c r="L358" s="12">
        <v>19.672131147540998</v>
      </c>
      <c r="M358" s="12">
        <v>20.491803278689002</v>
      </c>
      <c r="N358" s="12">
        <v>31.147540983607001</v>
      </c>
      <c r="O358" s="12">
        <v>11.475409836066</v>
      </c>
      <c r="P358" s="12">
        <v>10.655737704918</v>
      </c>
      <c r="Q358" s="12">
        <v>5.7377049180329998</v>
      </c>
      <c r="R358" s="12">
        <v>12.295081967212999</v>
      </c>
      <c r="S358" s="31">
        <v>0.81967213114799997</v>
      </c>
    </row>
    <row r="359" spans="2:19" x14ac:dyDescent="0.2">
      <c r="D359" s="102"/>
      <c r="E359" s="5" t="s">
        <v>36</v>
      </c>
      <c r="F359" s="6"/>
      <c r="G359" s="7">
        <v>53</v>
      </c>
      <c r="H359" s="46">
        <v>32.075471698112999</v>
      </c>
      <c r="I359" s="12">
        <v>39.622641509433997</v>
      </c>
      <c r="J359" s="12">
        <v>32.075471698112999</v>
      </c>
      <c r="K359" s="12">
        <v>35.849056603774002</v>
      </c>
      <c r="L359" s="12">
        <v>30.188679245283002</v>
      </c>
      <c r="M359" s="12">
        <v>28.301886792453001</v>
      </c>
      <c r="N359" s="12">
        <v>28.301886792453001</v>
      </c>
      <c r="O359" s="12">
        <v>18.867924528302002</v>
      </c>
      <c r="P359" s="12">
        <v>18.867924528302002</v>
      </c>
      <c r="Q359" s="12">
        <v>5.660377358491</v>
      </c>
      <c r="R359" s="12">
        <v>11.320754716981</v>
      </c>
      <c r="S359" s="45">
        <v>0</v>
      </c>
    </row>
    <row r="360" spans="2:19" x14ac:dyDescent="0.2">
      <c r="D360" s="102"/>
      <c r="E360" s="5" t="s">
        <v>37</v>
      </c>
      <c r="F360" s="6"/>
      <c r="G360" s="7">
        <v>197</v>
      </c>
      <c r="H360" s="46">
        <v>19.796954314720999</v>
      </c>
      <c r="I360" s="12">
        <v>39.086294416244002</v>
      </c>
      <c r="J360" s="12">
        <v>23.350253807106998</v>
      </c>
      <c r="K360" s="12">
        <v>40.609137055837998</v>
      </c>
      <c r="L360" s="12">
        <v>23.857868020304998</v>
      </c>
      <c r="M360" s="12">
        <v>17.766497461928999</v>
      </c>
      <c r="N360" s="12">
        <v>26.903553299492</v>
      </c>
      <c r="O360" s="12">
        <v>15.736040609137</v>
      </c>
      <c r="P360" s="12">
        <v>17.766497461928999</v>
      </c>
      <c r="Q360" s="12">
        <v>8.1218274111680007</v>
      </c>
      <c r="R360" s="12">
        <v>16.751269035532999</v>
      </c>
      <c r="S360" s="31">
        <v>0.50761421319800004</v>
      </c>
    </row>
    <row r="361" spans="2:19" x14ac:dyDescent="0.2">
      <c r="D361" s="102"/>
      <c r="E361" s="5" t="s">
        <v>38</v>
      </c>
      <c r="F361" s="6"/>
      <c r="G361" s="7">
        <v>20</v>
      </c>
      <c r="H361" s="46">
        <v>30</v>
      </c>
      <c r="I361" s="12">
        <v>55</v>
      </c>
      <c r="J361" s="12">
        <v>25</v>
      </c>
      <c r="K361" s="12">
        <v>45</v>
      </c>
      <c r="L361" s="12">
        <v>35</v>
      </c>
      <c r="M361" s="12">
        <v>30</v>
      </c>
      <c r="N361" s="12">
        <v>25</v>
      </c>
      <c r="O361" s="12">
        <v>20</v>
      </c>
      <c r="P361" s="12">
        <v>10</v>
      </c>
      <c r="Q361" s="21">
        <v>0</v>
      </c>
      <c r="R361" s="12">
        <v>15</v>
      </c>
      <c r="S361" s="45">
        <v>0</v>
      </c>
    </row>
    <row r="362" spans="2:19" x14ac:dyDescent="0.2">
      <c r="D362" s="101" t="s">
        <v>39</v>
      </c>
      <c r="E362" s="26" t="s">
        <v>40</v>
      </c>
      <c r="F362" s="25"/>
      <c r="G362" s="28">
        <v>736</v>
      </c>
      <c r="H362" s="55">
        <v>27.853260869564998</v>
      </c>
      <c r="I362" s="19">
        <v>49.456521739129997</v>
      </c>
      <c r="J362" s="19">
        <v>29.891304347826001</v>
      </c>
      <c r="K362" s="19">
        <v>51.222826086956999</v>
      </c>
      <c r="L362" s="19">
        <v>31.114130434783</v>
      </c>
      <c r="M362" s="19">
        <v>25.54347826087</v>
      </c>
      <c r="N362" s="19">
        <v>39.266304347826001</v>
      </c>
      <c r="O362" s="19">
        <v>16.16847826087</v>
      </c>
      <c r="P362" s="19">
        <v>16.847826086956999</v>
      </c>
      <c r="Q362" s="19">
        <v>4.619565217391</v>
      </c>
      <c r="R362" s="19">
        <v>8.0163043478260008</v>
      </c>
      <c r="S362" s="56">
        <v>0.27173913043499998</v>
      </c>
    </row>
    <row r="363" spans="2:19" x14ac:dyDescent="0.2">
      <c r="D363" s="102"/>
      <c r="E363" s="5" t="s">
        <v>41</v>
      </c>
      <c r="F363" s="6"/>
      <c r="G363" s="7">
        <v>641</v>
      </c>
      <c r="H363" s="46">
        <v>26.365054602183999</v>
      </c>
      <c r="I363" s="12">
        <v>45.865834633384999</v>
      </c>
      <c r="J363" s="12">
        <v>29.485179407175998</v>
      </c>
      <c r="K363" s="12">
        <v>47.113884555382</v>
      </c>
      <c r="L363" s="12">
        <v>29.017160686427001</v>
      </c>
      <c r="M363" s="12">
        <v>24.492979719189002</v>
      </c>
      <c r="N363" s="12">
        <v>34.165366614664997</v>
      </c>
      <c r="O363" s="12">
        <v>18.408736349453999</v>
      </c>
      <c r="P363" s="12">
        <v>16.380655226209001</v>
      </c>
      <c r="Q363" s="12">
        <v>4.5241809672390003</v>
      </c>
      <c r="R363" s="12">
        <v>8.2683307332289999</v>
      </c>
      <c r="S363" s="31">
        <v>0.46801872074899997</v>
      </c>
    </row>
    <row r="364" spans="2:19" x14ac:dyDescent="0.2">
      <c r="D364" s="102"/>
      <c r="E364" s="5" t="s">
        <v>42</v>
      </c>
      <c r="F364" s="6"/>
      <c r="G364" s="7">
        <v>500</v>
      </c>
      <c r="H364" s="46">
        <v>25.8</v>
      </c>
      <c r="I364" s="12">
        <v>43.6</v>
      </c>
      <c r="J364" s="12">
        <v>28.4</v>
      </c>
      <c r="K364" s="12">
        <v>41</v>
      </c>
      <c r="L364" s="12">
        <v>25.8</v>
      </c>
      <c r="M364" s="12">
        <v>23.4</v>
      </c>
      <c r="N364" s="12">
        <v>32.200000000000003</v>
      </c>
      <c r="O364" s="12">
        <v>19.2</v>
      </c>
      <c r="P364" s="12">
        <v>14.8</v>
      </c>
      <c r="Q364" s="12">
        <v>7.6</v>
      </c>
      <c r="R364" s="12">
        <v>9.8000000000000007</v>
      </c>
      <c r="S364" s="31">
        <v>1</v>
      </c>
    </row>
    <row r="365" spans="2:19" x14ac:dyDescent="0.2">
      <c r="D365" s="102"/>
      <c r="E365" s="5" t="s">
        <v>43</v>
      </c>
      <c r="F365" s="6"/>
      <c r="G365" s="7">
        <v>121</v>
      </c>
      <c r="H365" s="46">
        <v>21.487603305785001</v>
      </c>
      <c r="I365" s="12">
        <v>37.190082644627999</v>
      </c>
      <c r="J365" s="12">
        <v>25.619834710744001</v>
      </c>
      <c r="K365" s="12">
        <v>42.148760330579002</v>
      </c>
      <c r="L365" s="12">
        <v>20.661157024792999</v>
      </c>
      <c r="M365" s="12">
        <v>18.181818181817999</v>
      </c>
      <c r="N365" s="12">
        <v>28.925619834711</v>
      </c>
      <c r="O365" s="12">
        <v>20.661157024792999</v>
      </c>
      <c r="P365" s="12">
        <v>15.702479338843</v>
      </c>
      <c r="Q365" s="12">
        <v>3.305785123967</v>
      </c>
      <c r="R365" s="12">
        <v>16.528925619835</v>
      </c>
      <c r="S365" s="45">
        <v>0</v>
      </c>
    </row>
    <row r="366" spans="2:19" x14ac:dyDescent="0.2">
      <c r="D366" s="103"/>
      <c r="E366" s="50" t="s">
        <v>44</v>
      </c>
      <c r="F366" s="53"/>
      <c r="G366" s="49">
        <v>166</v>
      </c>
      <c r="H366" s="67">
        <v>24.096385542168999</v>
      </c>
      <c r="I366" s="23">
        <v>39.759036144577998</v>
      </c>
      <c r="J366" s="23">
        <v>26.506024096386</v>
      </c>
      <c r="K366" s="23">
        <v>37.951807228916003</v>
      </c>
      <c r="L366" s="23">
        <v>22.289156626505999</v>
      </c>
      <c r="M366" s="23">
        <v>19.277108433734998</v>
      </c>
      <c r="N366" s="23">
        <v>27.10843373494</v>
      </c>
      <c r="O366" s="23">
        <v>12.048192771084</v>
      </c>
      <c r="P366" s="23">
        <v>12.650602409638999</v>
      </c>
      <c r="Q366" s="23">
        <v>12.048192771084</v>
      </c>
      <c r="R366" s="23">
        <v>7.8313253012050001</v>
      </c>
      <c r="S366" s="64">
        <v>1.8072289156629999</v>
      </c>
    </row>
    <row r="368" spans="2:19" x14ac:dyDescent="0.2">
      <c r="B368" s="34" t="str">
        <f xml:space="preserve"> HYPERLINK("#'目次'!B21", "[15]")</f>
        <v>[15]</v>
      </c>
      <c r="C368" s="27" t="s">
        <v>164</v>
      </c>
    </row>
    <row r="369" spans="3:18" x14ac:dyDescent="0.2">
      <c r="C369" s="84" t="s">
        <v>141</v>
      </c>
    </row>
    <row r="371" spans="3:18" x14ac:dyDescent="0.2">
      <c r="C371" s="27" t="s">
        <v>13</v>
      </c>
    </row>
    <row r="372" spans="3:18" ht="48" x14ac:dyDescent="0.2">
      <c r="D372" s="97"/>
      <c r="E372" s="98"/>
      <c r="F372" s="98"/>
      <c r="G372" s="38" t="s">
        <v>14</v>
      </c>
      <c r="H372" s="36" t="s">
        <v>165</v>
      </c>
      <c r="I372" s="4" t="s">
        <v>166</v>
      </c>
      <c r="J372" s="4" t="s">
        <v>167</v>
      </c>
      <c r="K372" s="4" t="s">
        <v>168</v>
      </c>
      <c r="L372" s="4" t="s">
        <v>169</v>
      </c>
      <c r="M372" s="4" t="s">
        <v>170</v>
      </c>
      <c r="N372" s="4" t="s">
        <v>171</v>
      </c>
      <c r="O372" s="4" t="s">
        <v>172</v>
      </c>
      <c r="P372" s="4" t="s">
        <v>173</v>
      </c>
      <c r="Q372" s="4" t="s">
        <v>161</v>
      </c>
      <c r="R372" s="35" t="s">
        <v>24</v>
      </c>
    </row>
    <row r="373" spans="3:18" x14ac:dyDescent="0.2">
      <c r="D373" s="99"/>
      <c r="E373" s="100"/>
      <c r="F373" s="100"/>
      <c r="G373" s="40"/>
      <c r="H373" s="42"/>
      <c r="I373" s="8"/>
      <c r="J373" s="8"/>
      <c r="K373" s="8"/>
      <c r="L373" s="8"/>
      <c r="M373" s="8"/>
      <c r="N373" s="8"/>
      <c r="O373" s="8"/>
      <c r="P373" s="8"/>
      <c r="Q373" s="8"/>
      <c r="R373" s="39"/>
    </row>
    <row r="374" spans="3:18" x14ac:dyDescent="0.2">
      <c r="D374" s="48"/>
      <c r="E374" s="47" t="s">
        <v>14</v>
      </c>
      <c r="F374" s="51"/>
      <c r="G374" s="37">
        <v>2164</v>
      </c>
      <c r="H374" s="20">
        <v>31.608133086875998</v>
      </c>
      <c r="I374" s="20">
        <v>20.471349353050002</v>
      </c>
      <c r="J374" s="20">
        <v>27.033271719039</v>
      </c>
      <c r="K374" s="20">
        <v>11.552680221811</v>
      </c>
      <c r="L374" s="20">
        <v>16.77449168207</v>
      </c>
      <c r="M374" s="20">
        <v>36.829944547135</v>
      </c>
      <c r="N374" s="20">
        <v>33.317929759704001</v>
      </c>
      <c r="O374" s="20">
        <v>16.543438077634001</v>
      </c>
      <c r="P374" s="20">
        <v>23.65988909427</v>
      </c>
      <c r="Q374" s="20">
        <v>10.536044362291999</v>
      </c>
      <c r="R374" s="58">
        <v>0.23105360443600001</v>
      </c>
    </row>
    <row r="375" spans="3:18" x14ac:dyDescent="0.2">
      <c r="D375" s="101" t="s">
        <v>25</v>
      </c>
      <c r="E375" s="26" t="s">
        <v>26</v>
      </c>
      <c r="F375" s="25"/>
      <c r="G375" s="28">
        <v>79</v>
      </c>
      <c r="H375" s="55">
        <v>27.848101265823001</v>
      </c>
      <c r="I375" s="19">
        <v>18.987341772152</v>
      </c>
      <c r="J375" s="19">
        <v>22.784810126581998</v>
      </c>
      <c r="K375" s="19">
        <v>10.126582278480999</v>
      </c>
      <c r="L375" s="19">
        <v>13.924050632910999</v>
      </c>
      <c r="M375" s="19">
        <v>39.240506329113998</v>
      </c>
      <c r="N375" s="19">
        <v>39.240506329113998</v>
      </c>
      <c r="O375" s="19">
        <v>12.658227848100999</v>
      </c>
      <c r="P375" s="19">
        <v>30.379746835443001</v>
      </c>
      <c r="Q375" s="19">
        <v>13.924050632910999</v>
      </c>
      <c r="R375" s="71">
        <v>0</v>
      </c>
    </row>
    <row r="376" spans="3:18" x14ac:dyDescent="0.2">
      <c r="D376" s="102"/>
      <c r="E376" s="5" t="s">
        <v>27</v>
      </c>
      <c r="F376" s="6"/>
      <c r="G376" s="7">
        <v>111</v>
      </c>
      <c r="H376" s="46">
        <v>28.828828828829</v>
      </c>
      <c r="I376" s="12">
        <v>26.126126126126</v>
      </c>
      <c r="J376" s="12">
        <v>27.927927927928</v>
      </c>
      <c r="K376" s="12">
        <v>11.711711711712001</v>
      </c>
      <c r="L376" s="12">
        <v>18.918918918919001</v>
      </c>
      <c r="M376" s="12">
        <v>35.135135135135002</v>
      </c>
      <c r="N376" s="12">
        <v>33.333333333333002</v>
      </c>
      <c r="O376" s="12">
        <v>17.117117117117001</v>
      </c>
      <c r="P376" s="12">
        <v>21.621621621622001</v>
      </c>
      <c r="Q376" s="12">
        <v>9.9099099099100005</v>
      </c>
      <c r="R376" s="45">
        <v>0</v>
      </c>
    </row>
    <row r="377" spans="3:18" x14ac:dyDescent="0.2">
      <c r="D377" s="102"/>
      <c r="E377" s="5" t="s">
        <v>28</v>
      </c>
      <c r="F377" s="6"/>
      <c r="G377" s="7">
        <v>534</v>
      </c>
      <c r="H377" s="46">
        <v>32.958801498127002</v>
      </c>
      <c r="I377" s="12">
        <v>19.288389513108999</v>
      </c>
      <c r="J377" s="12">
        <v>27.153558052434001</v>
      </c>
      <c r="K377" s="12">
        <v>11.610486891386</v>
      </c>
      <c r="L377" s="12">
        <v>19.850187265917999</v>
      </c>
      <c r="M377" s="12">
        <v>37.265917602995998</v>
      </c>
      <c r="N377" s="12">
        <v>34.456928838951001</v>
      </c>
      <c r="O377" s="12">
        <v>22.284644194757</v>
      </c>
      <c r="P377" s="12">
        <v>24.344569288390002</v>
      </c>
      <c r="Q377" s="12">
        <v>8.8014981273410005</v>
      </c>
      <c r="R377" s="31">
        <v>0.37453183520599997</v>
      </c>
    </row>
    <row r="378" spans="3:18" x14ac:dyDescent="0.2">
      <c r="D378" s="102"/>
      <c r="E378" s="5" t="s">
        <v>29</v>
      </c>
      <c r="F378" s="6"/>
      <c r="G378" s="7">
        <v>317</v>
      </c>
      <c r="H378" s="46">
        <v>35.646687697160999</v>
      </c>
      <c r="I378" s="12">
        <v>25.867507886435</v>
      </c>
      <c r="J378" s="12">
        <v>29.022082018927001</v>
      </c>
      <c r="K378" s="12">
        <v>14.826498422713</v>
      </c>
      <c r="L378" s="12">
        <v>18.927444794953001</v>
      </c>
      <c r="M378" s="12">
        <v>42.902208201893004</v>
      </c>
      <c r="N378" s="12">
        <v>38.485804416404001</v>
      </c>
      <c r="O378" s="12">
        <v>15.772870662460999</v>
      </c>
      <c r="P378" s="12">
        <v>28.391167192428998</v>
      </c>
      <c r="Q378" s="12">
        <v>9.7791798107259993</v>
      </c>
      <c r="R378" s="45">
        <v>0</v>
      </c>
    </row>
    <row r="379" spans="3:18" x14ac:dyDescent="0.2">
      <c r="D379" s="102"/>
      <c r="E379" s="5" t="s">
        <v>30</v>
      </c>
      <c r="F379" s="6"/>
      <c r="G379" s="7">
        <v>82</v>
      </c>
      <c r="H379" s="46">
        <v>32.926829268292998</v>
      </c>
      <c r="I379" s="12">
        <v>23.170731707317</v>
      </c>
      <c r="J379" s="12">
        <v>26.829268292683</v>
      </c>
      <c r="K379" s="12">
        <v>12.195121951220001</v>
      </c>
      <c r="L379" s="12">
        <v>17.073170731706998</v>
      </c>
      <c r="M379" s="12">
        <v>50</v>
      </c>
      <c r="N379" s="12">
        <v>30.487804878049001</v>
      </c>
      <c r="O379" s="12">
        <v>10.975609756098001</v>
      </c>
      <c r="P379" s="12">
        <v>20.731707317072999</v>
      </c>
      <c r="Q379" s="12">
        <v>9.7560975609760003</v>
      </c>
      <c r="R379" s="45">
        <v>0</v>
      </c>
    </row>
    <row r="380" spans="3:18" x14ac:dyDescent="0.2">
      <c r="D380" s="102"/>
      <c r="E380" s="5" t="s">
        <v>31</v>
      </c>
      <c r="F380" s="6"/>
      <c r="G380" s="7">
        <v>54</v>
      </c>
      <c r="H380" s="46">
        <v>29.629629629629999</v>
      </c>
      <c r="I380" s="12">
        <v>11.111111111111001</v>
      </c>
      <c r="J380" s="12">
        <v>40.740740740741003</v>
      </c>
      <c r="K380" s="12">
        <v>9.2592592592590002</v>
      </c>
      <c r="L380" s="12">
        <v>16.666666666666998</v>
      </c>
      <c r="M380" s="12">
        <v>31.481481481481001</v>
      </c>
      <c r="N380" s="12">
        <v>29.629629629629999</v>
      </c>
      <c r="O380" s="12">
        <v>14.814814814815</v>
      </c>
      <c r="P380" s="12">
        <v>18.518518518518999</v>
      </c>
      <c r="Q380" s="12">
        <v>9.2592592592590002</v>
      </c>
      <c r="R380" s="45">
        <v>0</v>
      </c>
    </row>
    <row r="381" spans="3:18" x14ac:dyDescent="0.2">
      <c r="D381" s="102"/>
      <c r="E381" s="5" t="s">
        <v>32</v>
      </c>
      <c r="F381" s="6"/>
      <c r="G381" s="7">
        <v>257</v>
      </c>
      <c r="H381" s="46">
        <v>33.463035019454999</v>
      </c>
      <c r="I381" s="12">
        <v>22.568093385213999</v>
      </c>
      <c r="J381" s="12">
        <v>26.848249027236999</v>
      </c>
      <c r="K381" s="12">
        <v>11.673151750973</v>
      </c>
      <c r="L381" s="12">
        <v>11.673151750973</v>
      </c>
      <c r="M381" s="12">
        <v>36.186770428015997</v>
      </c>
      <c r="N381" s="12">
        <v>32.684824902724003</v>
      </c>
      <c r="O381" s="12">
        <v>17.898832684824999</v>
      </c>
      <c r="P381" s="12">
        <v>21.011673151751001</v>
      </c>
      <c r="Q381" s="12">
        <v>9.727626459144</v>
      </c>
      <c r="R381" s="45">
        <v>0</v>
      </c>
    </row>
    <row r="382" spans="3:18" x14ac:dyDescent="0.2">
      <c r="D382" s="102"/>
      <c r="E382" s="5" t="s">
        <v>33</v>
      </c>
      <c r="F382" s="6"/>
      <c r="G382" s="7">
        <v>188</v>
      </c>
      <c r="H382" s="46">
        <v>25.531914893617</v>
      </c>
      <c r="I382" s="12">
        <v>14.361702127659999</v>
      </c>
      <c r="J382" s="12">
        <v>25.531914893617</v>
      </c>
      <c r="K382" s="12">
        <v>13.297872340426</v>
      </c>
      <c r="L382" s="12">
        <v>14.361702127659999</v>
      </c>
      <c r="M382" s="12">
        <v>35.638297872339997</v>
      </c>
      <c r="N382" s="12">
        <v>31.914893617021001</v>
      </c>
      <c r="O382" s="12">
        <v>15.425531914894</v>
      </c>
      <c r="P382" s="12">
        <v>21.276595744681</v>
      </c>
      <c r="Q382" s="12">
        <v>12.234042553190999</v>
      </c>
      <c r="R382" s="31">
        <v>0.53191489361699995</v>
      </c>
    </row>
    <row r="383" spans="3:18" x14ac:dyDescent="0.2">
      <c r="D383" s="102"/>
      <c r="E383" s="5" t="s">
        <v>34</v>
      </c>
      <c r="F383" s="6"/>
      <c r="G383" s="7">
        <v>150</v>
      </c>
      <c r="H383" s="46">
        <v>35.333333333333002</v>
      </c>
      <c r="I383" s="12">
        <v>19.333333333333002</v>
      </c>
      <c r="J383" s="12">
        <v>20.666666666666998</v>
      </c>
      <c r="K383" s="12">
        <v>10</v>
      </c>
      <c r="L383" s="12">
        <v>16.666666666666998</v>
      </c>
      <c r="M383" s="12">
        <v>37.333333333333002</v>
      </c>
      <c r="N383" s="12">
        <v>34.666666666666998</v>
      </c>
      <c r="O383" s="12">
        <v>16</v>
      </c>
      <c r="P383" s="12">
        <v>22.666666666666998</v>
      </c>
      <c r="Q383" s="12">
        <v>6</v>
      </c>
      <c r="R383" s="45">
        <v>0</v>
      </c>
    </row>
    <row r="384" spans="3:18" x14ac:dyDescent="0.2">
      <c r="D384" s="102"/>
      <c r="E384" s="5" t="s">
        <v>35</v>
      </c>
      <c r="F384" s="6"/>
      <c r="G384" s="7">
        <v>122</v>
      </c>
      <c r="H384" s="46">
        <v>27.868852459016001</v>
      </c>
      <c r="I384" s="12">
        <v>17.213114754098001</v>
      </c>
      <c r="J384" s="12">
        <v>33.606557377049</v>
      </c>
      <c r="K384" s="12">
        <v>9.0163934426230004</v>
      </c>
      <c r="L384" s="12">
        <v>18.032786885246001</v>
      </c>
      <c r="M384" s="12">
        <v>31.147540983607001</v>
      </c>
      <c r="N384" s="12">
        <v>31.967213114753999</v>
      </c>
      <c r="O384" s="12">
        <v>13.114754098361001</v>
      </c>
      <c r="P384" s="12">
        <v>22.950819672131001</v>
      </c>
      <c r="Q384" s="12">
        <v>12.295081967212999</v>
      </c>
      <c r="R384" s="45">
        <v>0</v>
      </c>
    </row>
    <row r="385" spans="2:18" x14ac:dyDescent="0.2">
      <c r="D385" s="102"/>
      <c r="E385" s="5" t="s">
        <v>36</v>
      </c>
      <c r="F385" s="6"/>
      <c r="G385" s="7">
        <v>53</v>
      </c>
      <c r="H385" s="46">
        <v>32.075471698112999</v>
      </c>
      <c r="I385" s="12">
        <v>26.415094339623</v>
      </c>
      <c r="J385" s="12">
        <v>24.528301886792001</v>
      </c>
      <c r="K385" s="12">
        <v>7.547169811321</v>
      </c>
      <c r="L385" s="12">
        <v>13.207547169811001</v>
      </c>
      <c r="M385" s="12">
        <v>33.962264150943</v>
      </c>
      <c r="N385" s="12">
        <v>24.528301886792001</v>
      </c>
      <c r="O385" s="12">
        <v>13.207547169811001</v>
      </c>
      <c r="P385" s="12">
        <v>28.301886792453001</v>
      </c>
      <c r="Q385" s="12">
        <v>15.094339622642</v>
      </c>
      <c r="R385" s="45">
        <v>0</v>
      </c>
    </row>
    <row r="386" spans="2:18" x14ac:dyDescent="0.2">
      <c r="D386" s="102"/>
      <c r="E386" s="5" t="s">
        <v>37</v>
      </c>
      <c r="F386" s="6"/>
      <c r="G386" s="7">
        <v>197</v>
      </c>
      <c r="H386" s="46">
        <v>27.918781725888</v>
      </c>
      <c r="I386" s="12">
        <v>18.781725888324999</v>
      </c>
      <c r="J386" s="12">
        <v>22.842639593908999</v>
      </c>
      <c r="K386" s="12">
        <v>9.1370558375630004</v>
      </c>
      <c r="L386" s="12">
        <v>14.213197969543</v>
      </c>
      <c r="M386" s="12">
        <v>26.395939086294</v>
      </c>
      <c r="N386" s="12">
        <v>25.380710659898</v>
      </c>
      <c r="O386" s="12">
        <v>9.6446700507610004</v>
      </c>
      <c r="P386" s="12">
        <v>20.812182741116999</v>
      </c>
      <c r="Q386" s="12">
        <v>17.258883248730999</v>
      </c>
      <c r="R386" s="31">
        <v>1.0152284263960001</v>
      </c>
    </row>
    <row r="387" spans="2:18" x14ac:dyDescent="0.2">
      <c r="D387" s="102"/>
      <c r="E387" s="5" t="s">
        <v>38</v>
      </c>
      <c r="F387" s="6"/>
      <c r="G387" s="7">
        <v>20</v>
      </c>
      <c r="H387" s="46">
        <v>25</v>
      </c>
      <c r="I387" s="12">
        <v>15</v>
      </c>
      <c r="J387" s="12">
        <v>40</v>
      </c>
      <c r="K387" s="12">
        <v>10</v>
      </c>
      <c r="L387" s="12">
        <v>15</v>
      </c>
      <c r="M387" s="12">
        <v>50</v>
      </c>
      <c r="N387" s="12">
        <v>40</v>
      </c>
      <c r="O387" s="12">
        <v>10</v>
      </c>
      <c r="P387" s="12">
        <v>25</v>
      </c>
      <c r="Q387" s="12">
        <v>5</v>
      </c>
      <c r="R387" s="45">
        <v>0</v>
      </c>
    </row>
    <row r="388" spans="2:18" x14ac:dyDescent="0.2">
      <c r="D388" s="101" t="s">
        <v>39</v>
      </c>
      <c r="E388" s="26" t="s">
        <v>40</v>
      </c>
      <c r="F388" s="25"/>
      <c r="G388" s="28">
        <v>736</v>
      </c>
      <c r="H388" s="55">
        <v>35.190217391304003</v>
      </c>
      <c r="I388" s="19">
        <v>21.603260869564998</v>
      </c>
      <c r="J388" s="19">
        <v>26.630434782609001</v>
      </c>
      <c r="K388" s="19">
        <v>11.548913043478001</v>
      </c>
      <c r="L388" s="19">
        <v>18.342391304347998</v>
      </c>
      <c r="M388" s="19">
        <v>38.179347826087003</v>
      </c>
      <c r="N388" s="19">
        <v>33.423913043478002</v>
      </c>
      <c r="O388" s="19">
        <v>16.032608695652002</v>
      </c>
      <c r="P388" s="19">
        <v>24.45652173913</v>
      </c>
      <c r="Q388" s="19">
        <v>10.461956521738999</v>
      </c>
      <c r="R388" s="56">
        <v>0.135869565217</v>
      </c>
    </row>
    <row r="389" spans="2:18" x14ac:dyDescent="0.2">
      <c r="D389" s="102"/>
      <c r="E389" s="5" t="s">
        <v>41</v>
      </c>
      <c r="F389" s="6"/>
      <c r="G389" s="7">
        <v>641</v>
      </c>
      <c r="H389" s="46">
        <v>32.605304212168001</v>
      </c>
      <c r="I389" s="12">
        <v>21.840873634945002</v>
      </c>
      <c r="J389" s="12">
        <v>26.677067082682999</v>
      </c>
      <c r="K389" s="12">
        <v>12.16848673947</v>
      </c>
      <c r="L389" s="12">
        <v>18.096723868954999</v>
      </c>
      <c r="M389" s="12">
        <v>36.193447737909999</v>
      </c>
      <c r="N389" s="12">
        <v>34.633385335413003</v>
      </c>
      <c r="O389" s="12">
        <v>17.940717628704999</v>
      </c>
      <c r="P389" s="12">
        <v>25.741029641186</v>
      </c>
      <c r="Q389" s="12">
        <v>9.3603744149770005</v>
      </c>
      <c r="R389" s="31">
        <v>0.15600624025000001</v>
      </c>
    </row>
    <row r="390" spans="2:18" x14ac:dyDescent="0.2">
      <c r="D390" s="102"/>
      <c r="E390" s="5" t="s">
        <v>42</v>
      </c>
      <c r="F390" s="6"/>
      <c r="G390" s="7">
        <v>500</v>
      </c>
      <c r="H390" s="46">
        <v>28.8</v>
      </c>
      <c r="I390" s="12">
        <v>19.8</v>
      </c>
      <c r="J390" s="12">
        <v>29</v>
      </c>
      <c r="K390" s="12">
        <v>10.8</v>
      </c>
      <c r="L390" s="12">
        <v>12.8</v>
      </c>
      <c r="M390" s="12">
        <v>37.6</v>
      </c>
      <c r="N390" s="12">
        <v>36.200000000000003</v>
      </c>
      <c r="O390" s="12">
        <v>15.8</v>
      </c>
      <c r="P390" s="12">
        <v>22.2</v>
      </c>
      <c r="Q390" s="12">
        <v>10</v>
      </c>
      <c r="R390" s="45">
        <v>0</v>
      </c>
    </row>
    <row r="391" spans="2:18" x14ac:dyDescent="0.2">
      <c r="D391" s="102"/>
      <c r="E391" s="5" t="s">
        <v>43</v>
      </c>
      <c r="F391" s="6"/>
      <c r="G391" s="7">
        <v>121</v>
      </c>
      <c r="H391" s="46">
        <v>28.925619834711</v>
      </c>
      <c r="I391" s="12">
        <v>13.223140495868</v>
      </c>
      <c r="J391" s="12">
        <v>27.272727272727</v>
      </c>
      <c r="K391" s="12">
        <v>11.570247933884</v>
      </c>
      <c r="L391" s="12">
        <v>16.528925619835</v>
      </c>
      <c r="M391" s="12">
        <v>32.231404958677999</v>
      </c>
      <c r="N391" s="12">
        <v>19.834710743801999</v>
      </c>
      <c r="O391" s="12">
        <v>15.702479338843</v>
      </c>
      <c r="P391" s="12">
        <v>18.181818181817999</v>
      </c>
      <c r="Q391" s="12">
        <v>20.661157024792999</v>
      </c>
      <c r="R391" s="31">
        <v>0.82644628099200002</v>
      </c>
    </row>
    <row r="392" spans="2:18" x14ac:dyDescent="0.2">
      <c r="D392" s="103"/>
      <c r="E392" s="50" t="s">
        <v>44</v>
      </c>
      <c r="F392" s="53"/>
      <c r="G392" s="49">
        <v>166</v>
      </c>
      <c r="H392" s="67">
        <v>22.289156626505999</v>
      </c>
      <c r="I392" s="23">
        <v>17.469879518071998</v>
      </c>
      <c r="J392" s="23">
        <v>24.096385542168999</v>
      </c>
      <c r="K392" s="23">
        <v>11.44578313253</v>
      </c>
      <c r="L392" s="23">
        <v>16.867469879518001</v>
      </c>
      <c r="M392" s="23">
        <v>34.337349397590003</v>
      </c>
      <c r="N392" s="23">
        <v>28.915662650601998</v>
      </c>
      <c r="O392" s="23">
        <v>16.265060240964001</v>
      </c>
      <c r="P392" s="23">
        <v>20.481927710842999</v>
      </c>
      <c r="Q392" s="23">
        <v>9.638554216867</v>
      </c>
      <c r="R392" s="64">
        <v>1.204819277108</v>
      </c>
    </row>
    <row r="394" spans="2:18" x14ac:dyDescent="0.2">
      <c r="B394" s="34" t="str">
        <f xml:space="preserve"> HYPERLINK("#'目次'!B22", "[16]")</f>
        <v>[16]</v>
      </c>
      <c r="C394" s="27" t="s">
        <v>176</v>
      </c>
    </row>
    <row r="395" spans="2:18" x14ac:dyDescent="0.2">
      <c r="C395" s="84" t="s">
        <v>177</v>
      </c>
    </row>
    <row r="397" spans="2:18" x14ac:dyDescent="0.2">
      <c r="C397" s="27" t="s">
        <v>13</v>
      </c>
    </row>
    <row r="398" spans="2:18" ht="48" x14ac:dyDescent="0.2">
      <c r="D398" s="97"/>
      <c r="E398" s="98"/>
      <c r="F398" s="98"/>
      <c r="G398" s="38" t="s">
        <v>14</v>
      </c>
      <c r="H398" s="36" t="s">
        <v>178</v>
      </c>
      <c r="I398" s="4" t="s">
        <v>179</v>
      </c>
      <c r="J398" s="4" t="s">
        <v>180</v>
      </c>
      <c r="K398" s="4" t="s">
        <v>181</v>
      </c>
      <c r="L398" s="4" t="s">
        <v>182</v>
      </c>
      <c r="M398" s="4" t="s">
        <v>183</v>
      </c>
      <c r="N398" s="4" t="s">
        <v>184</v>
      </c>
      <c r="O398" s="4" t="s">
        <v>22</v>
      </c>
      <c r="P398" s="4" t="s">
        <v>146</v>
      </c>
      <c r="Q398" s="35" t="s">
        <v>24</v>
      </c>
    </row>
    <row r="399" spans="2:18" x14ac:dyDescent="0.2">
      <c r="D399" s="99"/>
      <c r="E399" s="100"/>
      <c r="F399" s="100"/>
      <c r="G399" s="40"/>
      <c r="H399" s="42"/>
      <c r="I399" s="8"/>
      <c r="J399" s="8"/>
      <c r="K399" s="8"/>
      <c r="L399" s="8"/>
      <c r="M399" s="8"/>
      <c r="N399" s="8"/>
      <c r="O399" s="8"/>
      <c r="P399" s="8"/>
      <c r="Q399" s="39"/>
    </row>
    <row r="400" spans="2:18" x14ac:dyDescent="0.2">
      <c r="D400" s="48"/>
      <c r="E400" s="47" t="s">
        <v>14</v>
      </c>
      <c r="F400" s="51"/>
      <c r="G400" s="37">
        <v>4825</v>
      </c>
      <c r="H400" s="20">
        <v>43.709844559585001</v>
      </c>
      <c r="I400" s="20">
        <v>27.875647668393999</v>
      </c>
      <c r="J400" s="20">
        <v>28.165803108807999</v>
      </c>
      <c r="K400" s="20">
        <v>20.642487046631999</v>
      </c>
      <c r="L400" s="20">
        <v>30.238341968912</v>
      </c>
      <c r="M400" s="20">
        <v>5.865284974093</v>
      </c>
      <c r="N400" s="20">
        <v>2.279792746114</v>
      </c>
      <c r="O400" s="20">
        <v>2.0310880829019999</v>
      </c>
      <c r="P400" s="20">
        <v>25.492227979275</v>
      </c>
      <c r="Q400" s="58">
        <v>1.077720207254</v>
      </c>
    </row>
    <row r="401" spans="4:17" x14ac:dyDescent="0.2">
      <c r="D401" s="101" t="s">
        <v>25</v>
      </c>
      <c r="E401" s="26" t="s">
        <v>26</v>
      </c>
      <c r="F401" s="25"/>
      <c r="G401" s="28">
        <v>228</v>
      </c>
      <c r="H401" s="55">
        <v>39.035087719297998</v>
      </c>
      <c r="I401" s="19">
        <v>28.508771929824999</v>
      </c>
      <c r="J401" s="19">
        <v>25</v>
      </c>
      <c r="K401" s="19">
        <v>15.350877192982001</v>
      </c>
      <c r="L401" s="19">
        <v>29.824561403509001</v>
      </c>
      <c r="M401" s="19">
        <v>4.3859649122809996</v>
      </c>
      <c r="N401" s="19">
        <v>2.6315789473679998</v>
      </c>
      <c r="O401" s="19">
        <v>1.3157894736839999</v>
      </c>
      <c r="P401" s="19">
        <v>38.157894736842003</v>
      </c>
      <c r="Q401" s="71">
        <v>0</v>
      </c>
    </row>
    <row r="402" spans="4:17" x14ac:dyDescent="0.2">
      <c r="D402" s="102"/>
      <c r="E402" s="5" t="s">
        <v>27</v>
      </c>
      <c r="F402" s="6"/>
      <c r="G402" s="7">
        <v>392</v>
      </c>
      <c r="H402" s="46">
        <v>42.602040816326998</v>
      </c>
      <c r="I402" s="12">
        <v>24.234693877550999</v>
      </c>
      <c r="J402" s="12">
        <v>30.612244897958998</v>
      </c>
      <c r="K402" s="12">
        <v>20.918367346939</v>
      </c>
      <c r="L402" s="12">
        <v>30.102040816327001</v>
      </c>
      <c r="M402" s="12">
        <v>9.6938775510199999</v>
      </c>
      <c r="N402" s="12">
        <v>1.530612244898</v>
      </c>
      <c r="O402" s="12">
        <v>2.040816326531</v>
      </c>
      <c r="P402" s="12">
        <v>27.806122448979998</v>
      </c>
      <c r="Q402" s="31">
        <v>0.76530612244899998</v>
      </c>
    </row>
    <row r="403" spans="4:17" x14ac:dyDescent="0.2">
      <c r="D403" s="102"/>
      <c r="E403" s="5" t="s">
        <v>28</v>
      </c>
      <c r="F403" s="6"/>
      <c r="G403" s="7">
        <v>1017</v>
      </c>
      <c r="H403" s="46">
        <v>45.329400196656998</v>
      </c>
      <c r="I403" s="12">
        <v>31.071779744345999</v>
      </c>
      <c r="J403" s="12">
        <v>29.105211406096</v>
      </c>
      <c r="K403" s="12">
        <v>23.107177974435</v>
      </c>
      <c r="L403" s="12">
        <v>31.760078662733999</v>
      </c>
      <c r="M403" s="12">
        <v>4.8180924287120002</v>
      </c>
      <c r="N403" s="12">
        <v>2.8515240904620001</v>
      </c>
      <c r="O403" s="12">
        <v>1.769911504425</v>
      </c>
      <c r="P403" s="12">
        <v>22.320550639135</v>
      </c>
      <c r="Q403" s="31">
        <v>1.5732546705999999</v>
      </c>
    </row>
    <row r="404" spans="4:17" x14ac:dyDescent="0.2">
      <c r="D404" s="102"/>
      <c r="E404" s="5" t="s">
        <v>29</v>
      </c>
      <c r="F404" s="6"/>
      <c r="G404" s="7">
        <v>523</v>
      </c>
      <c r="H404" s="46">
        <v>46.653919694072997</v>
      </c>
      <c r="I404" s="12">
        <v>35.755258126195002</v>
      </c>
      <c r="J404" s="12">
        <v>34.034416826003998</v>
      </c>
      <c r="K404" s="12">
        <v>21.988527724665001</v>
      </c>
      <c r="L404" s="12">
        <v>31.357552581261999</v>
      </c>
      <c r="M404" s="12">
        <v>5.9273422562139997</v>
      </c>
      <c r="N404" s="12">
        <v>2.2944550669220001</v>
      </c>
      <c r="O404" s="12">
        <v>0.95602294455100001</v>
      </c>
      <c r="P404" s="12">
        <v>19.694072657744002</v>
      </c>
      <c r="Q404" s="31">
        <v>0.95602294455100001</v>
      </c>
    </row>
    <row r="405" spans="4:17" x14ac:dyDescent="0.2">
      <c r="D405" s="102"/>
      <c r="E405" s="5" t="s">
        <v>30</v>
      </c>
      <c r="F405" s="6"/>
      <c r="G405" s="7">
        <v>198</v>
      </c>
      <c r="H405" s="46">
        <v>39.393939393939</v>
      </c>
      <c r="I405" s="12">
        <v>24.747474747475</v>
      </c>
      <c r="J405" s="12">
        <v>24.747474747475</v>
      </c>
      <c r="K405" s="12">
        <v>20.202020202020002</v>
      </c>
      <c r="L405" s="12">
        <v>24.747474747475</v>
      </c>
      <c r="M405" s="12">
        <v>5.0505050505050004</v>
      </c>
      <c r="N405" s="12">
        <v>2.5252525252529998</v>
      </c>
      <c r="O405" s="12">
        <v>3.0303030303030001</v>
      </c>
      <c r="P405" s="12">
        <v>32.323232323231998</v>
      </c>
      <c r="Q405" s="31">
        <v>2.5252525252529998</v>
      </c>
    </row>
    <row r="406" spans="4:17" x14ac:dyDescent="0.2">
      <c r="D406" s="102"/>
      <c r="E406" s="5" t="s">
        <v>31</v>
      </c>
      <c r="F406" s="6"/>
      <c r="G406" s="7">
        <v>100</v>
      </c>
      <c r="H406" s="46">
        <v>47</v>
      </c>
      <c r="I406" s="12">
        <v>22</v>
      </c>
      <c r="J406" s="12">
        <v>38</v>
      </c>
      <c r="K406" s="12">
        <v>24</v>
      </c>
      <c r="L406" s="12">
        <v>30</v>
      </c>
      <c r="M406" s="12">
        <v>9</v>
      </c>
      <c r="N406" s="12">
        <v>2</v>
      </c>
      <c r="O406" s="12">
        <v>2</v>
      </c>
      <c r="P406" s="12">
        <v>19</v>
      </c>
      <c r="Q406" s="45">
        <v>0</v>
      </c>
    </row>
    <row r="407" spans="4:17" x14ac:dyDescent="0.2">
      <c r="D407" s="102"/>
      <c r="E407" s="5" t="s">
        <v>32</v>
      </c>
      <c r="F407" s="6"/>
      <c r="G407" s="7">
        <v>569</v>
      </c>
      <c r="H407" s="46">
        <v>47.978910369068998</v>
      </c>
      <c r="I407" s="12">
        <v>27.592267135324999</v>
      </c>
      <c r="J407" s="12">
        <v>28.822495606326999</v>
      </c>
      <c r="K407" s="12">
        <v>23.90158172232</v>
      </c>
      <c r="L407" s="12">
        <v>32.864674868190001</v>
      </c>
      <c r="M407" s="12">
        <v>6.1511423550090001</v>
      </c>
      <c r="N407" s="12">
        <v>2.9876977152899999</v>
      </c>
      <c r="O407" s="12">
        <v>2.1089630931459999</v>
      </c>
      <c r="P407" s="12">
        <v>20.562390158172001</v>
      </c>
      <c r="Q407" s="31">
        <v>0.878734622144</v>
      </c>
    </row>
    <row r="408" spans="4:17" x14ac:dyDescent="0.2">
      <c r="D408" s="102"/>
      <c r="E408" s="5" t="s">
        <v>33</v>
      </c>
      <c r="F408" s="6"/>
      <c r="G408" s="7">
        <v>484</v>
      </c>
      <c r="H408" s="46">
        <v>43.388429752066003</v>
      </c>
      <c r="I408" s="12">
        <v>26.652892561982998</v>
      </c>
      <c r="J408" s="12">
        <v>25.826446280991998</v>
      </c>
      <c r="K408" s="12">
        <v>15.909090909091001</v>
      </c>
      <c r="L408" s="12">
        <v>27.892561983471001</v>
      </c>
      <c r="M408" s="12">
        <v>5.5785123966940002</v>
      </c>
      <c r="N408" s="12">
        <v>1.6528925619829999</v>
      </c>
      <c r="O408" s="12">
        <v>2.4793388429749998</v>
      </c>
      <c r="P408" s="12">
        <v>28.512396694214999</v>
      </c>
      <c r="Q408" s="31">
        <v>0.61983471074399998</v>
      </c>
    </row>
    <row r="409" spans="4:17" x14ac:dyDescent="0.2">
      <c r="D409" s="102"/>
      <c r="E409" s="5" t="s">
        <v>34</v>
      </c>
      <c r="F409" s="6"/>
      <c r="G409" s="7">
        <v>312</v>
      </c>
      <c r="H409" s="46">
        <v>52.24358974359</v>
      </c>
      <c r="I409" s="12">
        <v>32.692307692307999</v>
      </c>
      <c r="J409" s="12">
        <v>26.602564102563999</v>
      </c>
      <c r="K409" s="12">
        <v>21.794871794872002</v>
      </c>
      <c r="L409" s="12">
        <v>34.615384615384997</v>
      </c>
      <c r="M409" s="12">
        <v>6.7307692307689999</v>
      </c>
      <c r="N409" s="12">
        <v>1.2820512820509999</v>
      </c>
      <c r="O409" s="12">
        <v>2.884615384615</v>
      </c>
      <c r="P409" s="12">
        <v>19.551282051282001</v>
      </c>
      <c r="Q409" s="31">
        <v>0.96153846153800004</v>
      </c>
    </row>
    <row r="410" spans="4:17" x14ac:dyDescent="0.2">
      <c r="D410" s="102"/>
      <c r="E410" s="5" t="s">
        <v>35</v>
      </c>
      <c r="F410" s="6"/>
      <c r="G410" s="7">
        <v>284</v>
      </c>
      <c r="H410" s="46">
        <v>40.492957746479</v>
      </c>
      <c r="I410" s="12">
        <v>25.352112676055999</v>
      </c>
      <c r="J410" s="12">
        <v>25</v>
      </c>
      <c r="K410" s="12">
        <v>19.718309859154999</v>
      </c>
      <c r="L410" s="12">
        <v>31.690140845070001</v>
      </c>
      <c r="M410" s="12">
        <v>3.87323943662</v>
      </c>
      <c r="N410" s="12">
        <v>2.8169014084509998</v>
      </c>
      <c r="O410" s="12">
        <v>1.4084507042250001</v>
      </c>
      <c r="P410" s="12">
        <v>25.704225352112999</v>
      </c>
      <c r="Q410" s="31">
        <v>1.760563380282</v>
      </c>
    </row>
    <row r="411" spans="4:17" x14ac:dyDescent="0.2">
      <c r="D411" s="102"/>
      <c r="E411" s="5" t="s">
        <v>36</v>
      </c>
      <c r="F411" s="6"/>
      <c r="G411" s="7">
        <v>154</v>
      </c>
      <c r="H411" s="46">
        <v>35.714285714286</v>
      </c>
      <c r="I411" s="12">
        <v>16.883116883117001</v>
      </c>
      <c r="J411" s="12">
        <v>23.376623376623002</v>
      </c>
      <c r="K411" s="12">
        <v>15.584415584416</v>
      </c>
      <c r="L411" s="12">
        <v>27.272727272727</v>
      </c>
      <c r="M411" s="12">
        <v>6.4935064935059996</v>
      </c>
      <c r="N411" s="12">
        <v>0.64935064935099995</v>
      </c>
      <c r="O411" s="12">
        <v>1.948051948052</v>
      </c>
      <c r="P411" s="12">
        <v>37.012987012986997</v>
      </c>
      <c r="Q411" s="31">
        <v>1.948051948052</v>
      </c>
    </row>
    <row r="412" spans="4:17" x14ac:dyDescent="0.2">
      <c r="D412" s="102"/>
      <c r="E412" s="5" t="s">
        <v>37</v>
      </c>
      <c r="F412" s="6"/>
      <c r="G412" s="7">
        <v>514</v>
      </c>
      <c r="H412" s="46">
        <v>36.575875486381001</v>
      </c>
      <c r="I412" s="12">
        <v>21.789883268482001</v>
      </c>
      <c r="J412" s="12">
        <v>24.513618677042999</v>
      </c>
      <c r="K412" s="12">
        <v>17.120622568093001</v>
      </c>
      <c r="L412" s="12">
        <v>25.097276264590999</v>
      </c>
      <c r="M412" s="12">
        <v>4.4747081712060002</v>
      </c>
      <c r="N412" s="12">
        <v>1.7509727626460001</v>
      </c>
      <c r="O412" s="12">
        <v>2.3346303501949999</v>
      </c>
      <c r="P412" s="12">
        <v>32.490272373541004</v>
      </c>
      <c r="Q412" s="31">
        <v>0.77821011673200002</v>
      </c>
    </row>
    <row r="413" spans="4:17" x14ac:dyDescent="0.2">
      <c r="D413" s="102"/>
      <c r="E413" s="5" t="s">
        <v>38</v>
      </c>
      <c r="F413" s="6"/>
      <c r="G413" s="7">
        <v>50</v>
      </c>
      <c r="H413" s="46">
        <v>38</v>
      </c>
      <c r="I413" s="12">
        <v>26</v>
      </c>
      <c r="J413" s="12">
        <v>32</v>
      </c>
      <c r="K413" s="12">
        <v>32</v>
      </c>
      <c r="L413" s="12">
        <v>32</v>
      </c>
      <c r="M413" s="12">
        <v>18</v>
      </c>
      <c r="N413" s="12">
        <v>6</v>
      </c>
      <c r="O413" s="12">
        <v>8</v>
      </c>
      <c r="P413" s="12">
        <v>16</v>
      </c>
      <c r="Q413" s="45">
        <v>0</v>
      </c>
    </row>
    <row r="414" spans="4:17" x14ac:dyDescent="0.2">
      <c r="D414" s="101" t="s">
        <v>39</v>
      </c>
      <c r="E414" s="26" t="s">
        <v>40</v>
      </c>
      <c r="F414" s="25"/>
      <c r="G414" s="28">
        <v>1308</v>
      </c>
      <c r="H414" s="55">
        <v>47.018348623853001</v>
      </c>
      <c r="I414" s="19">
        <v>32.721712538226001</v>
      </c>
      <c r="J414" s="19">
        <v>30.581039755351998</v>
      </c>
      <c r="K414" s="19">
        <v>21.941896024464999</v>
      </c>
      <c r="L414" s="19">
        <v>33.103975535167997</v>
      </c>
      <c r="M414" s="19">
        <v>4.9694189602450001</v>
      </c>
      <c r="N414" s="19">
        <v>1.987767584098</v>
      </c>
      <c r="O414" s="19">
        <v>1.834862385321</v>
      </c>
      <c r="P414" s="19">
        <v>21.712538226300001</v>
      </c>
      <c r="Q414" s="56">
        <v>0.84097859327199997</v>
      </c>
    </row>
    <row r="415" spans="4:17" x14ac:dyDescent="0.2">
      <c r="D415" s="102"/>
      <c r="E415" s="5" t="s">
        <v>41</v>
      </c>
      <c r="F415" s="6"/>
      <c r="G415" s="7">
        <v>1509</v>
      </c>
      <c r="H415" s="46">
        <v>44.797879390325001</v>
      </c>
      <c r="I415" s="12">
        <v>28.959575878064999</v>
      </c>
      <c r="J415" s="12">
        <v>27.965540092777001</v>
      </c>
      <c r="K415" s="12">
        <v>21.471172962227001</v>
      </c>
      <c r="L415" s="12">
        <v>31.411530815109</v>
      </c>
      <c r="M415" s="12">
        <v>5.5666003976139997</v>
      </c>
      <c r="N415" s="12">
        <v>2.5844930417500001</v>
      </c>
      <c r="O415" s="12">
        <v>2.1206096752820001</v>
      </c>
      <c r="P415" s="12">
        <v>23.724320742212999</v>
      </c>
      <c r="Q415" s="31">
        <v>1.2591119946980001</v>
      </c>
    </row>
    <row r="416" spans="4:17" x14ac:dyDescent="0.2">
      <c r="D416" s="102"/>
      <c r="E416" s="5" t="s">
        <v>42</v>
      </c>
      <c r="F416" s="6"/>
      <c r="G416" s="7">
        <v>1178</v>
      </c>
      <c r="H416" s="46">
        <v>42.869269949066002</v>
      </c>
      <c r="I416" s="12">
        <v>25.806451612903</v>
      </c>
      <c r="J416" s="12">
        <v>27.164685908319001</v>
      </c>
      <c r="K416" s="12">
        <v>19.354838709677001</v>
      </c>
      <c r="L416" s="12">
        <v>29.881154499150998</v>
      </c>
      <c r="M416" s="12">
        <v>7.8098471986420002</v>
      </c>
      <c r="N416" s="12">
        <v>2.1222410865870001</v>
      </c>
      <c r="O416" s="12">
        <v>2.546689303905</v>
      </c>
      <c r="P416" s="12">
        <v>26.230899830220999</v>
      </c>
      <c r="Q416" s="31">
        <v>0.59422750424399995</v>
      </c>
    </row>
    <row r="417" spans="2:17" x14ac:dyDescent="0.2">
      <c r="D417" s="102"/>
      <c r="E417" s="5" t="s">
        <v>43</v>
      </c>
      <c r="F417" s="6"/>
      <c r="G417" s="7">
        <v>395</v>
      </c>
      <c r="H417" s="46">
        <v>36.202531645569998</v>
      </c>
      <c r="I417" s="12">
        <v>20.759493670885998</v>
      </c>
      <c r="J417" s="12">
        <v>25.569620253164999</v>
      </c>
      <c r="K417" s="12">
        <v>19.240506329114002</v>
      </c>
      <c r="L417" s="12">
        <v>24.303797468353999</v>
      </c>
      <c r="M417" s="12">
        <v>5.8227848101269997</v>
      </c>
      <c r="N417" s="12">
        <v>2.7848101265819998</v>
      </c>
      <c r="O417" s="12">
        <v>1.2658227848100001</v>
      </c>
      <c r="P417" s="12">
        <v>36.708860759494002</v>
      </c>
      <c r="Q417" s="31">
        <v>1.2658227848100001</v>
      </c>
    </row>
    <row r="418" spans="2:17" x14ac:dyDescent="0.2">
      <c r="D418" s="103"/>
      <c r="E418" s="50" t="s">
        <v>44</v>
      </c>
      <c r="F418" s="53"/>
      <c r="G418" s="49">
        <v>435</v>
      </c>
      <c r="H418" s="67">
        <v>39.080459770114999</v>
      </c>
      <c r="I418" s="23">
        <v>21.609195402299001</v>
      </c>
      <c r="J418" s="23">
        <v>26.666666666666998</v>
      </c>
      <c r="K418" s="23">
        <v>18.620689655172001</v>
      </c>
      <c r="L418" s="23">
        <v>23.908045977011</v>
      </c>
      <c r="M418" s="23">
        <v>4.3678160919540003</v>
      </c>
      <c r="N418" s="23">
        <v>2.0689655172410002</v>
      </c>
      <c r="O418" s="23">
        <v>1.609195402299</v>
      </c>
      <c r="P418" s="23">
        <v>30.804597701149</v>
      </c>
      <c r="Q418" s="64">
        <v>2.2988505747130001</v>
      </c>
    </row>
    <row r="420" spans="2:17" x14ac:dyDescent="0.2">
      <c r="B420" s="34" t="str">
        <f xml:space="preserve"> HYPERLINK("#'目次'!B23", "[17]")</f>
        <v>[17]</v>
      </c>
      <c r="C420" s="27" t="s">
        <v>188</v>
      </c>
    </row>
    <row r="423" spans="2:17" x14ac:dyDescent="0.2">
      <c r="C423" s="27" t="s">
        <v>13</v>
      </c>
    </row>
    <row r="424" spans="2:17" ht="84" x14ac:dyDescent="0.2">
      <c r="D424" s="97"/>
      <c r="E424" s="98"/>
      <c r="F424" s="98"/>
      <c r="G424" s="38" t="s">
        <v>14</v>
      </c>
      <c r="H424" s="36" t="s">
        <v>189</v>
      </c>
      <c r="I424" s="4" t="s">
        <v>190</v>
      </c>
      <c r="J424" s="4" t="s">
        <v>191</v>
      </c>
      <c r="K424" s="4" t="s">
        <v>192</v>
      </c>
      <c r="L424" s="4" t="s">
        <v>193</v>
      </c>
      <c r="M424" s="4" t="s">
        <v>194</v>
      </c>
      <c r="N424" s="4" t="s">
        <v>22</v>
      </c>
      <c r="O424" s="35" t="s">
        <v>24</v>
      </c>
    </row>
    <row r="425" spans="2:17" x14ac:dyDescent="0.2">
      <c r="D425" s="99"/>
      <c r="E425" s="100"/>
      <c r="F425" s="100"/>
      <c r="G425" s="40"/>
      <c r="H425" s="42"/>
      <c r="I425" s="8"/>
      <c r="J425" s="8"/>
      <c r="K425" s="8"/>
      <c r="L425" s="8"/>
      <c r="M425" s="8"/>
      <c r="N425" s="8"/>
      <c r="O425" s="39"/>
    </row>
    <row r="426" spans="2:17" x14ac:dyDescent="0.2">
      <c r="D426" s="48"/>
      <c r="E426" s="47" t="s">
        <v>14</v>
      </c>
      <c r="F426" s="51"/>
      <c r="G426" s="37">
        <v>7000</v>
      </c>
      <c r="H426" s="20">
        <v>1.342857142857</v>
      </c>
      <c r="I426" s="20">
        <v>0.742857142857</v>
      </c>
      <c r="J426" s="20">
        <v>12.757142857143</v>
      </c>
      <c r="K426" s="20">
        <v>1.3</v>
      </c>
      <c r="L426" s="20">
        <v>6.1</v>
      </c>
      <c r="M426" s="20">
        <v>71.528571428570999</v>
      </c>
      <c r="N426" s="20">
        <v>4.2857142857139996</v>
      </c>
      <c r="O426" s="58">
        <v>1.9428571428570001</v>
      </c>
    </row>
    <row r="427" spans="2:17" x14ac:dyDescent="0.2">
      <c r="D427" s="101" t="s">
        <v>25</v>
      </c>
      <c r="E427" s="26" t="s">
        <v>26</v>
      </c>
      <c r="F427" s="25"/>
      <c r="G427" s="28">
        <v>308</v>
      </c>
      <c r="H427" s="55">
        <v>1.6233766233769999</v>
      </c>
      <c r="I427" s="19">
        <v>0.64935064935099995</v>
      </c>
      <c r="J427" s="19">
        <v>4.2207792207789998</v>
      </c>
      <c r="K427" s="19">
        <v>0.974025974026</v>
      </c>
      <c r="L427" s="19">
        <v>6.1688311688309998</v>
      </c>
      <c r="M427" s="19">
        <v>78.896103896103995</v>
      </c>
      <c r="N427" s="19">
        <v>6.1688311688309998</v>
      </c>
      <c r="O427" s="56">
        <v>1.298701298701</v>
      </c>
    </row>
    <row r="428" spans="2:17" x14ac:dyDescent="0.2">
      <c r="D428" s="102"/>
      <c r="E428" s="5" t="s">
        <v>27</v>
      </c>
      <c r="F428" s="6"/>
      <c r="G428" s="7">
        <v>504</v>
      </c>
      <c r="H428" s="46">
        <v>1.587301587302</v>
      </c>
      <c r="I428" s="12">
        <v>0.19841269841299999</v>
      </c>
      <c r="J428" s="12">
        <v>9.1269841269840004</v>
      </c>
      <c r="K428" s="12">
        <v>1.3888888888890001</v>
      </c>
      <c r="L428" s="12">
        <v>5.3571428571429998</v>
      </c>
      <c r="M428" s="12">
        <v>76.388888888888999</v>
      </c>
      <c r="N428" s="12">
        <v>3.9682539682539999</v>
      </c>
      <c r="O428" s="31">
        <v>1.9841269841269999</v>
      </c>
    </row>
    <row r="429" spans="2:17" x14ac:dyDescent="0.2">
      <c r="D429" s="102"/>
      <c r="E429" s="5" t="s">
        <v>28</v>
      </c>
      <c r="F429" s="6"/>
      <c r="G429" s="7">
        <v>1554</v>
      </c>
      <c r="H429" s="46">
        <v>1.9305019305019999</v>
      </c>
      <c r="I429" s="12">
        <v>0.90090090090099995</v>
      </c>
      <c r="J429" s="12">
        <v>14.929214929215</v>
      </c>
      <c r="K429" s="12">
        <v>1.222651222651</v>
      </c>
      <c r="L429" s="12">
        <v>6.8211068211069996</v>
      </c>
      <c r="M429" s="12">
        <v>66.924066924067006</v>
      </c>
      <c r="N429" s="12">
        <v>5.4054054054050003</v>
      </c>
      <c r="O429" s="31">
        <v>1.866151866152</v>
      </c>
    </row>
    <row r="430" spans="2:17" x14ac:dyDescent="0.2">
      <c r="D430" s="102"/>
      <c r="E430" s="5" t="s">
        <v>29</v>
      </c>
      <c r="F430" s="6"/>
      <c r="G430" s="7">
        <v>840</v>
      </c>
      <c r="H430" s="46">
        <v>1.666666666667</v>
      </c>
      <c r="I430" s="12">
        <v>0.83333333333299997</v>
      </c>
      <c r="J430" s="12">
        <v>15.952380952381001</v>
      </c>
      <c r="K430" s="12">
        <v>1.785714285714</v>
      </c>
      <c r="L430" s="12">
        <v>8.4523809523810005</v>
      </c>
      <c r="M430" s="12">
        <v>65.357142857143003</v>
      </c>
      <c r="N430" s="12">
        <v>4.2857142857139996</v>
      </c>
      <c r="O430" s="31">
        <v>1.666666666667</v>
      </c>
    </row>
    <row r="431" spans="2:17" x14ac:dyDescent="0.2">
      <c r="D431" s="102"/>
      <c r="E431" s="5" t="s">
        <v>30</v>
      </c>
      <c r="F431" s="6"/>
      <c r="G431" s="7">
        <v>280</v>
      </c>
      <c r="H431" s="46">
        <v>0.35714285714299998</v>
      </c>
      <c r="I431" s="12">
        <v>1.0714285714289999</v>
      </c>
      <c r="J431" s="12">
        <v>8.2142857142859995</v>
      </c>
      <c r="K431" s="12">
        <v>1.4285714285710001</v>
      </c>
      <c r="L431" s="12">
        <v>7.5</v>
      </c>
      <c r="M431" s="12">
        <v>71.071428571428996</v>
      </c>
      <c r="N431" s="12">
        <v>4.6428571428570002</v>
      </c>
      <c r="O431" s="31">
        <v>5.7142857142860004</v>
      </c>
    </row>
    <row r="432" spans="2:17" x14ac:dyDescent="0.2">
      <c r="D432" s="102"/>
      <c r="E432" s="5" t="s">
        <v>31</v>
      </c>
      <c r="F432" s="6"/>
      <c r="G432" s="7">
        <v>154</v>
      </c>
      <c r="H432" s="46">
        <v>1.298701298701</v>
      </c>
      <c r="I432" s="12">
        <v>0.64935064935099995</v>
      </c>
      <c r="J432" s="12">
        <v>14.935064935065</v>
      </c>
      <c r="K432" s="12">
        <v>1.948051948052</v>
      </c>
      <c r="L432" s="12">
        <v>4.5454545454549997</v>
      </c>
      <c r="M432" s="12">
        <v>73.376623376623002</v>
      </c>
      <c r="N432" s="12">
        <v>1.948051948052</v>
      </c>
      <c r="O432" s="31">
        <v>1.298701298701</v>
      </c>
    </row>
    <row r="433" spans="2:15" x14ac:dyDescent="0.2">
      <c r="D433" s="102"/>
      <c r="E433" s="5" t="s">
        <v>32</v>
      </c>
      <c r="F433" s="6"/>
      <c r="G433" s="7">
        <v>826</v>
      </c>
      <c r="H433" s="46">
        <v>1.0895883777240001</v>
      </c>
      <c r="I433" s="12">
        <v>0.72639225181599998</v>
      </c>
      <c r="J433" s="12">
        <v>13.680387409201</v>
      </c>
      <c r="K433" s="12">
        <v>1.331719128329</v>
      </c>
      <c r="L433" s="12">
        <v>5.2058111380150001</v>
      </c>
      <c r="M433" s="12">
        <v>73.244552058110997</v>
      </c>
      <c r="N433" s="12">
        <v>3.7530266343830001</v>
      </c>
      <c r="O433" s="31">
        <v>0.96852300242099998</v>
      </c>
    </row>
    <row r="434" spans="2:15" x14ac:dyDescent="0.2">
      <c r="D434" s="102"/>
      <c r="E434" s="5" t="s">
        <v>33</v>
      </c>
      <c r="F434" s="6"/>
      <c r="G434" s="7">
        <v>672</v>
      </c>
      <c r="H434" s="46">
        <v>0.446428571429</v>
      </c>
      <c r="I434" s="12">
        <v>0.29761904761899999</v>
      </c>
      <c r="J434" s="12">
        <v>15.029761904761999</v>
      </c>
      <c r="K434" s="12">
        <v>1.041666666667</v>
      </c>
      <c r="L434" s="12">
        <v>5.6547619047620001</v>
      </c>
      <c r="M434" s="12">
        <v>72.321428571428996</v>
      </c>
      <c r="N434" s="12">
        <v>3.5714285714290002</v>
      </c>
      <c r="O434" s="31">
        <v>1.6369047619049999</v>
      </c>
    </row>
    <row r="435" spans="2:15" x14ac:dyDescent="0.2">
      <c r="D435" s="102"/>
      <c r="E435" s="5" t="s">
        <v>34</v>
      </c>
      <c r="F435" s="6"/>
      <c r="G435" s="7">
        <v>462</v>
      </c>
      <c r="H435" s="46">
        <v>1.0822510822510001</v>
      </c>
      <c r="I435" s="12">
        <v>0.86580086580100002</v>
      </c>
      <c r="J435" s="12">
        <v>13.852813852814</v>
      </c>
      <c r="K435" s="12">
        <v>2.1645021645020002</v>
      </c>
      <c r="L435" s="12">
        <v>6.7099567099569999</v>
      </c>
      <c r="M435" s="12">
        <v>70.779220779221006</v>
      </c>
      <c r="N435" s="12">
        <v>4.3290043290040003</v>
      </c>
      <c r="O435" s="31">
        <v>0.21645021645000001</v>
      </c>
    </row>
    <row r="436" spans="2:15" x14ac:dyDescent="0.2">
      <c r="D436" s="102"/>
      <c r="E436" s="5" t="s">
        <v>35</v>
      </c>
      <c r="F436" s="6"/>
      <c r="G436" s="7">
        <v>406</v>
      </c>
      <c r="H436" s="46">
        <v>0.98522167487699996</v>
      </c>
      <c r="I436" s="12">
        <v>0.246305418719</v>
      </c>
      <c r="J436" s="12">
        <v>13.546798029556999</v>
      </c>
      <c r="K436" s="12">
        <v>1.2315270935960001</v>
      </c>
      <c r="L436" s="12">
        <v>5.6650246305419998</v>
      </c>
      <c r="M436" s="12">
        <v>71.428571428571004</v>
      </c>
      <c r="N436" s="12">
        <v>3.9408866995070002</v>
      </c>
      <c r="O436" s="31">
        <v>2.9556650246310001</v>
      </c>
    </row>
    <row r="437" spans="2:15" x14ac:dyDescent="0.2">
      <c r="D437" s="102"/>
      <c r="E437" s="5" t="s">
        <v>36</v>
      </c>
      <c r="F437" s="6"/>
      <c r="G437" s="7">
        <v>210</v>
      </c>
      <c r="H437" s="46">
        <v>1.9047619047619999</v>
      </c>
      <c r="I437" s="12">
        <v>1.9047619047619999</v>
      </c>
      <c r="J437" s="12">
        <v>10.47619047619</v>
      </c>
      <c r="K437" s="12">
        <v>0.47619047618999999</v>
      </c>
      <c r="L437" s="12">
        <v>4.2857142857139996</v>
      </c>
      <c r="M437" s="12">
        <v>73.333333333333002</v>
      </c>
      <c r="N437" s="12">
        <v>2.8571428571430002</v>
      </c>
      <c r="O437" s="31">
        <v>4.7619047619049999</v>
      </c>
    </row>
    <row r="438" spans="2:15" x14ac:dyDescent="0.2">
      <c r="D438" s="102"/>
      <c r="E438" s="5" t="s">
        <v>37</v>
      </c>
      <c r="F438" s="6"/>
      <c r="G438" s="7">
        <v>714</v>
      </c>
      <c r="H438" s="46">
        <v>1.120448179272</v>
      </c>
      <c r="I438" s="12">
        <v>0.98039215686299996</v>
      </c>
      <c r="J438" s="12">
        <v>8.6834733893559992</v>
      </c>
      <c r="K438" s="12">
        <v>0.70028011204499996</v>
      </c>
      <c r="L438" s="12">
        <v>3.5014005602239999</v>
      </c>
      <c r="M438" s="12">
        <v>78.711484593837994</v>
      </c>
      <c r="N438" s="12">
        <v>3.6414565826329999</v>
      </c>
      <c r="O438" s="31">
        <v>2.6610644257699998</v>
      </c>
    </row>
    <row r="439" spans="2:15" x14ac:dyDescent="0.2">
      <c r="D439" s="102"/>
      <c r="E439" s="5" t="s">
        <v>38</v>
      </c>
      <c r="F439" s="6"/>
      <c r="G439" s="7">
        <v>70</v>
      </c>
      <c r="H439" s="46">
        <v>1.4285714285710001</v>
      </c>
      <c r="I439" s="21">
        <v>0</v>
      </c>
      <c r="J439" s="12">
        <v>7.1428571428570002</v>
      </c>
      <c r="K439" s="12">
        <v>1.4285714285710001</v>
      </c>
      <c r="L439" s="12">
        <v>10</v>
      </c>
      <c r="M439" s="12">
        <v>77.142857142856997</v>
      </c>
      <c r="N439" s="12">
        <v>2.8571428571430002</v>
      </c>
      <c r="O439" s="45">
        <v>0</v>
      </c>
    </row>
    <row r="440" spans="2:15" x14ac:dyDescent="0.2">
      <c r="D440" s="101" t="s">
        <v>39</v>
      </c>
      <c r="E440" s="26" t="s">
        <v>40</v>
      </c>
      <c r="F440" s="25"/>
      <c r="G440" s="28">
        <v>2044</v>
      </c>
      <c r="H440" s="55">
        <v>1.3209393346380001</v>
      </c>
      <c r="I440" s="19">
        <v>0.78277886497100002</v>
      </c>
      <c r="J440" s="19">
        <v>15.557729941291999</v>
      </c>
      <c r="K440" s="19">
        <v>1.7123287671230001</v>
      </c>
      <c r="L440" s="19">
        <v>7.2407045009779996</v>
      </c>
      <c r="M440" s="19">
        <v>67.710371819960997</v>
      </c>
      <c r="N440" s="19">
        <v>4.1585127201569998</v>
      </c>
      <c r="O440" s="56">
        <v>1.5166340508809999</v>
      </c>
    </row>
    <row r="441" spans="2:15" x14ac:dyDescent="0.2">
      <c r="D441" s="102"/>
      <c r="E441" s="5" t="s">
        <v>41</v>
      </c>
      <c r="F441" s="6"/>
      <c r="G441" s="7">
        <v>2156</v>
      </c>
      <c r="H441" s="46">
        <v>1.437847866419</v>
      </c>
      <c r="I441" s="12">
        <v>0.64935064935099995</v>
      </c>
      <c r="J441" s="12">
        <v>12.708719851576999</v>
      </c>
      <c r="K441" s="12">
        <v>1.1131725417439999</v>
      </c>
      <c r="L441" s="12">
        <v>5.9833024118739999</v>
      </c>
      <c r="M441" s="12">
        <v>71.985157699442993</v>
      </c>
      <c r="N441" s="12">
        <v>4.4063079777369998</v>
      </c>
      <c r="O441" s="31">
        <v>1.7161410018550001</v>
      </c>
    </row>
    <row r="442" spans="2:15" x14ac:dyDescent="0.2">
      <c r="D442" s="102"/>
      <c r="E442" s="5" t="s">
        <v>42</v>
      </c>
      <c r="F442" s="6"/>
      <c r="G442" s="7">
        <v>1680</v>
      </c>
      <c r="H442" s="46">
        <v>0.83333333333299997</v>
      </c>
      <c r="I442" s="12">
        <v>0.83333333333299997</v>
      </c>
      <c r="J442" s="12">
        <v>11.964285714286</v>
      </c>
      <c r="K442" s="12">
        <v>1.190476190476</v>
      </c>
      <c r="L442" s="12">
        <v>6.1309523809520003</v>
      </c>
      <c r="M442" s="12">
        <v>73.690476190476005</v>
      </c>
      <c r="N442" s="12">
        <v>3.6309523809519999</v>
      </c>
      <c r="O442" s="31">
        <v>1.72619047619</v>
      </c>
    </row>
    <row r="443" spans="2:15" x14ac:dyDescent="0.2">
      <c r="D443" s="102"/>
      <c r="E443" s="5" t="s">
        <v>43</v>
      </c>
      <c r="F443" s="6"/>
      <c r="G443" s="7">
        <v>518</v>
      </c>
      <c r="H443" s="46">
        <v>1.351351351351</v>
      </c>
      <c r="I443" s="21">
        <v>0</v>
      </c>
      <c r="J443" s="12">
        <v>7.915057915058</v>
      </c>
      <c r="K443" s="12">
        <v>0.77220077220100003</v>
      </c>
      <c r="L443" s="12">
        <v>2.8957528957530001</v>
      </c>
      <c r="M443" s="12">
        <v>77.799227799228007</v>
      </c>
      <c r="N443" s="12">
        <v>5.2123552123549999</v>
      </c>
      <c r="O443" s="31">
        <v>4.0540540540540002</v>
      </c>
    </row>
    <row r="444" spans="2:15" x14ac:dyDescent="0.2">
      <c r="D444" s="103"/>
      <c r="E444" s="50" t="s">
        <v>44</v>
      </c>
      <c r="F444" s="53"/>
      <c r="G444" s="49">
        <v>602</v>
      </c>
      <c r="H444" s="67">
        <v>2.491694352159</v>
      </c>
      <c r="I444" s="23">
        <v>1.3289036544849999</v>
      </c>
      <c r="J444" s="23">
        <v>9.8006644518270001</v>
      </c>
      <c r="K444" s="23">
        <v>1.3289036544849999</v>
      </c>
      <c r="L444" s="23">
        <v>5.3156146179399997</v>
      </c>
      <c r="M444" s="23">
        <v>71.428571428571004</v>
      </c>
      <c r="N444" s="23">
        <v>5.3156146179399997</v>
      </c>
      <c r="O444" s="64">
        <v>2.9900332225909998</v>
      </c>
    </row>
    <row r="446" spans="2:15" x14ac:dyDescent="0.2">
      <c r="B446" s="34" t="str">
        <f xml:space="preserve"> HYPERLINK("#'目次'!B24", "[18]")</f>
        <v>[18]</v>
      </c>
      <c r="C446" s="27" t="s">
        <v>197</v>
      </c>
    </row>
    <row r="449" spans="3:11" x14ac:dyDescent="0.2">
      <c r="C449" s="27" t="s">
        <v>13</v>
      </c>
    </row>
    <row r="450" spans="3:11" ht="36" x14ac:dyDescent="0.2">
      <c r="D450" s="97"/>
      <c r="E450" s="98"/>
      <c r="F450" s="98"/>
      <c r="G450" s="38" t="s">
        <v>14</v>
      </c>
      <c r="H450" s="36" t="s">
        <v>198</v>
      </c>
      <c r="I450" s="4" t="s">
        <v>199</v>
      </c>
      <c r="J450" s="4" t="s">
        <v>200</v>
      </c>
      <c r="K450" s="35" t="s">
        <v>24</v>
      </c>
    </row>
    <row r="451" spans="3:11" x14ac:dyDescent="0.2">
      <c r="D451" s="99"/>
      <c r="E451" s="100"/>
      <c r="F451" s="100"/>
      <c r="G451" s="40"/>
      <c r="H451" s="42"/>
      <c r="I451" s="8"/>
      <c r="J451" s="8"/>
      <c r="K451" s="39"/>
    </row>
    <row r="452" spans="3:11" x14ac:dyDescent="0.2">
      <c r="D452" s="48"/>
      <c r="E452" s="47" t="s">
        <v>14</v>
      </c>
      <c r="F452" s="51"/>
      <c r="G452" s="37">
        <v>7000</v>
      </c>
      <c r="H452" s="20">
        <v>6.4285714285709998</v>
      </c>
      <c r="I452" s="20">
        <v>12.714285714286</v>
      </c>
      <c r="J452" s="20">
        <v>80.785714285713993</v>
      </c>
      <c r="K452" s="58">
        <v>7.1428571428999998E-2</v>
      </c>
    </row>
    <row r="453" spans="3:11" x14ac:dyDescent="0.2">
      <c r="D453" s="101" t="s">
        <v>25</v>
      </c>
      <c r="E453" s="26" t="s">
        <v>26</v>
      </c>
      <c r="F453" s="25"/>
      <c r="G453" s="28">
        <v>308</v>
      </c>
      <c r="H453" s="55">
        <v>5.1948051948050002</v>
      </c>
      <c r="I453" s="19">
        <v>12.987012987012999</v>
      </c>
      <c r="J453" s="19">
        <v>81.818181818181998</v>
      </c>
      <c r="K453" s="71">
        <v>0</v>
      </c>
    </row>
    <row r="454" spans="3:11" x14ac:dyDescent="0.2">
      <c r="D454" s="102"/>
      <c r="E454" s="5" t="s">
        <v>27</v>
      </c>
      <c r="F454" s="6"/>
      <c r="G454" s="7">
        <v>504</v>
      </c>
      <c r="H454" s="46">
        <v>5.5555555555560003</v>
      </c>
      <c r="I454" s="12">
        <v>16.468253968254</v>
      </c>
      <c r="J454" s="12">
        <v>77.976190476189998</v>
      </c>
      <c r="K454" s="45">
        <v>0</v>
      </c>
    </row>
    <row r="455" spans="3:11" x14ac:dyDescent="0.2">
      <c r="D455" s="102"/>
      <c r="E455" s="5" t="s">
        <v>28</v>
      </c>
      <c r="F455" s="6"/>
      <c r="G455" s="7">
        <v>1554</v>
      </c>
      <c r="H455" s="46">
        <v>6.9498069498069999</v>
      </c>
      <c r="I455" s="12">
        <v>12.162162162162</v>
      </c>
      <c r="J455" s="12">
        <v>80.759330759330993</v>
      </c>
      <c r="K455" s="31">
        <v>0.1287001287</v>
      </c>
    </row>
    <row r="456" spans="3:11" x14ac:dyDescent="0.2">
      <c r="D456" s="102"/>
      <c r="E456" s="5" t="s">
        <v>29</v>
      </c>
      <c r="F456" s="6"/>
      <c r="G456" s="7">
        <v>840</v>
      </c>
      <c r="H456" s="46">
        <v>5.5952380952379999</v>
      </c>
      <c r="I456" s="12">
        <v>13.690476190476</v>
      </c>
      <c r="J456" s="12">
        <v>80.714285714286007</v>
      </c>
      <c r="K456" s="45">
        <v>0</v>
      </c>
    </row>
    <row r="457" spans="3:11" x14ac:dyDescent="0.2">
      <c r="D457" s="102"/>
      <c r="E457" s="5" t="s">
        <v>30</v>
      </c>
      <c r="F457" s="6"/>
      <c r="G457" s="7">
        <v>280</v>
      </c>
      <c r="H457" s="46">
        <v>7.8571428571429998</v>
      </c>
      <c r="I457" s="12">
        <v>13.571428571428999</v>
      </c>
      <c r="J457" s="12">
        <v>78.571428571428996</v>
      </c>
      <c r="K457" s="45">
        <v>0</v>
      </c>
    </row>
    <row r="458" spans="3:11" x14ac:dyDescent="0.2">
      <c r="D458" s="102"/>
      <c r="E458" s="5" t="s">
        <v>31</v>
      </c>
      <c r="F458" s="6"/>
      <c r="G458" s="7">
        <v>154</v>
      </c>
      <c r="H458" s="46">
        <v>9.0909090909089993</v>
      </c>
      <c r="I458" s="12">
        <v>10.38961038961</v>
      </c>
      <c r="J458" s="12">
        <v>80.519480519480993</v>
      </c>
      <c r="K458" s="45">
        <v>0</v>
      </c>
    </row>
    <row r="459" spans="3:11" x14ac:dyDescent="0.2">
      <c r="D459" s="102"/>
      <c r="E459" s="5" t="s">
        <v>32</v>
      </c>
      <c r="F459" s="6"/>
      <c r="G459" s="7">
        <v>826</v>
      </c>
      <c r="H459" s="46">
        <v>7.1428571428570002</v>
      </c>
      <c r="I459" s="12">
        <v>14.52784503632</v>
      </c>
      <c r="J459" s="12">
        <v>78.329297820823001</v>
      </c>
      <c r="K459" s="45">
        <v>0</v>
      </c>
    </row>
    <row r="460" spans="3:11" x14ac:dyDescent="0.2">
      <c r="D460" s="102"/>
      <c r="E460" s="5" t="s">
        <v>33</v>
      </c>
      <c r="F460" s="6"/>
      <c r="G460" s="7">
        <v>672</v>
      </c>
      <c r="H460" s="46">
        <v>6.1011904761900002</v>
      </c>
      <c r="I460" s="12">
        <v>10.416666666667</v>
      </c>
      <c r="J460" s="12">
        <v>83.333333333333002</v>
      </c>
      <c r="K460" s="31">
        <v>0.14880952381000001</v>
      </c>
    </row>
    <row r="461" spans="3:11" x14ac:dyDescent="0.2">
      <c r="D461" s="102"/>
      <c r="E461" s="5" t="s">
        <v>34</v>
      </c>
      <c r="F461" s="6"/>
      <c r="G461" s="7">
        <v>462</v>
      </c>
      <c r="H461" s="46">
        <v>5.6277056277059998</v>
      </c>
      <c r="I461" s="12">
        <v>11.255411255411</v>
      </c>
      <c r="J461" s="12">
        <v>83.116883116883002</v>
      </c>
      <c r="K461" s="45">
        <v>0</v>
      </c>
    </row>
    <row r="462" spans="3:11" x14ac:dyDescent="0.2">
      <c r="D462" s="102"/>
      <c r="E462" s="5" t="s">
        <v>35</v>
      </c>
      <c r="F462" s="6"/>
      <c r="G462" s="7">
        <v>406</v>
      </c>
      <c r="H462" s="46">
        <v>7.3891625615759997</v>
      </c>
      <c r="I462" s="12">
        <v>11.330049261084</v>
      </c>
      <c r="J462" s="12">
        <v>81.28078817734</v>
      </c>
      <c r="K462" s="45">
        <v>0</v>
      </c>
    </row>
    <row r="463" spans="3:11" x14ac:dyDescent="0.2">
      <c r="D463" s="102"/>
      <c r="E463" s="5" t="s">
        <v>36</v>
      </c>
      <c r="F463" s="6"/>
      <c r="G463" s="7">
        <v>210</v>
      </c>
      <c r="H463" s="46">
        <v>10</v>
      </c>
      <c r="I463" s="12">
        <v>13.333333333333</v>
      </c>
      <c r="J463" s="12">
        <v>75.714285714286007</v>
      </c>
      <c r="K463" s="31">
        <v>0.95238095238099996</v>
      </c>
    </row>
    <row r="464" spans="3:11" x14ac:dyDescent="0.2">
      <c r="D464" s="102"/>
      <c r="E464" s="5" t="s">
        <v>37</v>
      </c>
      <c r="F464" s="6"/>
      <c r="G464" s="7">
        <v>714</v>
      </c>
      <c r="H464" s="46">
        <v>4.9019607843140003</v>
      </c>
      <c r="I464" s="12">
        <v>11.904761904761999</v>
      </c>
      <c r="J464" s="12">
        <v>83.193277310924003</v>
      </c>
      <c r="K464" s="45">
        <v>0</v>
      </c>
    </row>
    <row r="465" spans="2:16" x14ac:dyDescent="0.2">
      <c r="D465" s="102"/>
      <c r="E465" s="5" t="s">
        <v>38</v>
      </c>
      <c r="F465" s="6"/>
      <c r="G465" s="7">
        <v>70</v>
      </c>
      <c r="H465" s="46">
        <v>4.2857142857139996</v>
      </c>
      <c r="I465" s="12">
        <v>11.428571428571001</v>
      </c>
      <c r="J465" s="12">
        <v>84.285714285713993</v>
      </c>
      <c r="K465" s="45">
        <v>0</v>
      </c>
    </row>
    <row r="466" spans="2:16" x14ac:dyDescent="0.2">
      <c r="D466" s="101" t="s">
        <v>39</v>
      </c>
      <c r="E466" s="26" t="s">
        <v>40</v>
      </c>
      <c r="F466" s="25"/>
      <c r="G466" s="28">
        <v>2044</v>
      </c>
      <c r="H466" s="55">
        <v>6.5557729941289997</v>
      </c>
      <c r="I466" s="19">
        <v>13.600782778865</v>
      </c>
      <c r="J466" s="19">
        <v>79.843444227006003</v>
      </c>
      <c r="K466" s="71">
        <v>0</v>
      </c>
    </row>
    <row r="467" spans="2:16" x14ac:dyDescent="0.2">
      <c r="D467" s="102"/>
      <c r="E467" s="5" t="s">
        <v>41</v>
      </c>
      <c r="F467" s="6"/>
      <c r="G467" s="7">
        <v>2156</v>
      </c>
      <c r="H467" s="46">
        <v>7.0500927643780003</v>
      </c>
      <c r="I467" s="12">
        <v>12.755102040816</v>
      </c>
      <c r="J467" s="12">
        <v>80.102040816327005</v>
      </c>
      <c r="K467" s="31">
        <v>9.2764378479000001E-2</v>
      </c>
    </row>
    <row r="468" spans="2:16" x14ac:dyDescent="0.2">
      <c r="D468" s="102"/>
      <c r="E468" s="5" t="s">
        <v>42</v>
      </c>
      <c r="F468" s="6"/>
      <c r="G468" s="7">
        <v>1680</v>
      </c>
      <c r="H468" s="46">
        <v>6.0714285714290002</v>
      </c>
      <c r="I468" s="12">
        <v>12.321428571428999</v>
      </c>
      <c r="J468" s="12">
        <v>81.488095238094999</v>
      </c>
      <c r="K468" s="31">
        <v>0.119047619048</v>
      </c>
    </row>
    <row r="469" spans="2:16" x14ac:dyDescent="0.2">
      <c r="D469" s="102"/>
      <c r="E469" s="5" t="s">
        <v>43</v>
      </c>
      <c r="F469" s="6"/>
      <c r="G469" s="7">
        <v>518</v>
      </c>
      <c r="H469" s="46">
        <v>5.4054054054050003</v>
      </c>
      <c r="I469" s="12">
        <v>8.4942084942079994</v>
      </c>
      <c r="J469" s="12">
        <v>86.100386100386004</v>
      </c>
      <c r="K469" s="45">
        <v>0</v>
      </c>
    </row>
    <row r="470" spans="2:16" x14ac:dyDescent="0.2">
      <c r="D470" s="103"/>
      <c r="E470" s="50" t="s">
        <v>44</v>
      </c>
      <c r="F470" s="53"/>
      <c r="G470" s="49">
        <v>602</v>
      </c>
      <c r="H470" s="67">
        <v>5.6478405315610001</v>
      </c>
      <c r="I470" s="23">
        <v>14.285714285714</v>
      </c>
      <c r="J470" s="23">
        <v>79.900332225913999</v>
      </c>
      <c r="K470" s="64">
        <v>0.166112956811</v>
      </c>
    </row>
    <row r="472" spans="2:16" x14ac:dyDescent="0.2">
      <c r="B472" s="34" t="str">
        <f xml:space="preserve"> HYPERLINK("#'目次'!B25", "[19]")</f>
        <v>[19]</v>
      </c>
      <c r="C472" s="27" t="s">
        <v>203</v>
      </c>
    </row>
    <row r="475" spans="2:16" x14ac:dyDescent="0.2">
      <c r="C475" s="27" t="s">
        <v>13</v>
      </c>
    </row>
    <row r="476" spans="2:16" ht="24" x14ac:dyDescent="0.2">
      <c r="D476" s="97"/>
      <c r="E476" s="98"/>
      <c r="F476" s="98"/>
      <c r="G476" s="38" t="s">
        <v>14</v>
      </c>
      <c r="H476" s="36" t="s">
        <v>204</v>
      </c>
      <c r="I476" s="4" t="s">
        <v>205</v>
      </c>
      <c r="J476" s="4" t="s">
        <v>206</v>
      </c>
      <c r="K476" s="4" t="s">
        <v>207</v>
      </c>
      <c r="L476" s="4" t="s">
        <v>208</v>
      </c>
      <c r="M476" s="4" t="s">
        <v>209</v>
      </c>
      <c r="N476" s="4" t="s">
        <v>22</v>
      </c>
      <c r="O476" s="4" t="s">
        <v>210</v>
      </c>
      <c r="P476" s="35" t="s">
        <v>24</v>
      </c>
    </row>
    <row r="477" spans="2:16" x14ac:dyDescent="0.2">
      <c r="D477" s="99"/>
      <c r="E477" s="100"/>
      <c r="F477" s="100"/>
      <c r="G477" s="40"/>
      <c r="H477" s="42"/>
      <c r="I477" s="8"/>
      <c r="J477" s="8"/>
      <c r="K477" s="8"/>
      <c r="L477" s="8"/>
      <c r="M477" s="8"/>
      <c r="N477" s="8"/>
      <c r="O477" s="8"/>
      <c r="P477" s="39"/>
    </row>
    <row r="478" spans="2:16" x14ac:dyDescent="0.2">
      <c r="D478" s="48"/>
      <c r="E478" s="47" t="s">
        <v>14</v>
      </c>
      <c r="F478" s="51"/>
      <c r="G478" s="37">
        <v>7000</v>
      </c>
      <c r="H478" s="20">
        <v>1.0571428571429999</v>
      </c>
      <c r="I478" s="20">
        <v>13.942857142856999</v>
      </c>
      <c r="J478" s="20">
        <v>24.228571428571001</v>
      </c>
      <c r="K478" s="20">
        <v>24.457142857143001</v>
      </c>
      <c r="L478" s="20">
        <v>7.3</v>
      </c>
      <c r="M478" s="20">
        <v>13.271428571429</v>
      </c>
      <c r="N478" s="20">
        <v>0.81428571428600005</v>
      </c>
      <c r="O478" s="20">
        <v>14.557142857143001</v>
      </c>
      <c r="P478" s="58">
        <v>0.37142857142899999</v>
      </c>
    </row>
    <row r="479" spans="2:16" x14ac:dyDescent="0.2">
      <c r="D479" s="101" t="s">
        <v>25</v>
      </c>
      <c r="E479" s="26" t="s">
        <v>26</v>
      </c>
      <c r="F479" s="25"/>
      <c r="G479" s="28">
        <v>308</v>
      </c>
      <c r="H479" s="55">
        <v>1.298701298701</v>
      </c>
      <c r="I479" s="19">
        <v>12.012987012987001</v>
      </c>
      <c r="J479" s="19">
        <v>28.896103896104002</v>
      </c>
      <c r="K479" s="19">
        <v>22.727272727273</v>
      </c>
      <c r="L479" s="19">
        <v>8.1168831168830007</v>
      </c>
      <c r="M479" s="19">
        <v>8.4415584415579996</v>
      </c>
      <c r="N479" s="19">
        <v>0.32467532467499999</v>
      </c>
      <c r="O479" s="19">
        <v>18.181818181817999</v>
      </c>
      <c r="P479" s="71">
        <v>0</v>
      </c>
    </row>
    <row r="480" spans="2:16" x14ac:dyDescent="0.2">
      <c r="D480" s="102"/>
      <c r="E480" s="5" t="s">
        <v>27</v>
      </c>
      <c r="F480" s="6"/>
      <c r="G480" s="7">
        <v>504</v>
      </c>
      <c r="H480" s="46">
        <v>0.59523809523799998</v>
      </c>
      <c r="I480" s="12">
        <v>13.492063492063</v>
      </c>
      <c r="J480" s="12">
        <v>20.436507936508001</v>
      </c>
      <c r="K480" s="12">
        <v>23.015873015873002</v>
      </c>
      <c r="L480" s="12">
        <v>6.9444444444439997</v>
      </c>
      <c r="M480" s="12">
        <v>14.285714285714</v>
      </c>
      <c r="N480" s="12">
        <v>0.39682539682500001</v>
      </c>
      <c r="O480" s="12">
        <v>20.833333333333002</v>
      </c>
      <c r="P480" s="45">
        <v>0</v>
      </c>
    </row>
    <row r="481" spans="4:16" x14ac:dyDescent="0.2">
      <c r="D481" s="102"/>
      <c r="E481" s="5" t="s">
        <v>28</v>
      </c>
      <c r="F481" s="6"/>
      <c r="G481" s="7">
        <v>1554</v>
      </c>
      <c r="H481" s="46">
        <v>1.222651222651</v>
      </c>
      <c r="I481" s="12">
        <v>15.379665379664999</v>
      </c>
      <c r="J481" s="12">
        <v>23.873873873874</v>
      </c>
      <c r="K481" s="12">
        <v>26.254826254826</v>
      </c>
      <c r="L481" s="12">
        <v>7.5289575289580002</v>
      </c>
      <c r="M481" s="12">
        <v>12.676962676963001</v>
      </c>
      <c r="N481" s="12">
        <v>1.2870012870009999</v>
      </c>
      <c r="O481" s="12">
        <v>11.389961389961</v>
      </c>
      <c r="P481" s="31">
        <v>0.38610038610000003</v>
      </c>
    </row>
    <row r="482" spans="4:16" x14ac:dyDescent="0.2">
      <c r="D482" s="102"/>
      <c r="E482" s="5" t="s">
        <v>29</v>
      </c>
      <c r="F482" s="6"/>
      <c r="G482" s="7">
        <v>840</v>
      </c>
      <c r="H482" s="46">
        <v>0.47619047618999999</v>
      </c>
      <c r="I482" s="12">
        <v>15.595238095238001</v>
      </c>
      <c r="J482" s="12">
        <v>26.547619047619001</v>
      </c>
      <c r="K482" s="12">
        <v>24.404761904762001</v>
      </c>
      <c r="L482" s="12">
        <v>7.0238095238099998</v>
      </c>
      <c r="M482" s="12">
        <v>15.595238095238001</v>
      </c>
      <c r="N482" s="12">
        <v>0.23809523809499999</v>
      </c>
      <c r="O482" s="12">
        <v>10.119047619048001</v>
      </c>
      <c r="P482" s="45">
        <v>0</v>
      </c>
    </row>
    <row r="483" spans="4:16" x14ac:dyDescent="0.2">
      <c r="D483" s="102"/>
      <c r="E483" s="5" t="s">
        <v>30</v>
      </c>
      <c r="F483" s="6"/>
      <c r="G483" s="7">
        <v>280</v>
      </c>
      <c r="H483" s="46">
        <v>1.0714285714289999</v>
      </c>
      <c r="I483" s="12">
        <v>15</v>
      </c>
      <c r="J483" s="12">
        <v>25</v>
      </c>
      <c r="K483" s="12">
        <v>27.142857142857</v>
      </c>
      <c r="L483" s="12">
        <v>5.3571428571429998</v>
      </c>
      <c r="M483" s="12">
        <v>11.071428571428999</v>
      </c>
      <c r="N483" s="12">
        <v>2.1428571428569998</v>
      </c>
      <c r="O483" s="12">
        <v>12.857142857143</v>
      </c>
      <c r="P483" s="31">
        <v>0.35714285714299998</v>
      </c>
    </row>
    <row r="484" spans="4:16" x14ac:dyDescent="0.2">
      <c r="D484" s="102"/>
      <c r="E484" s="5" t="s">
        <v>31</v>
      </c>
      <c r="F484" s="6"/>
      <c r="G484" s="7">
        <v>154</v>
      </c>
      <c r="H484" s="76">
        <v>0</v>
      </c>
      <c r="I484" s="12">
        <v>8.4415584415579996</v>
      </c>
      <c r="J484" s="12">
        <v>24.675324675325001</v>
      </c>
      <c r="K484" s="12">
        <v>32.467532467532003</v>
      </c>
      <c r="L484" s="12">
        <v>7.1428571428570002</v>
      </c>
      <c r="M484" s="12">
        <v>9.7402597402600009</v>
      </c>
      <c r="N484" s="12">
        <v>0.64935064935099995</v>
      </c>
      <c r="O484" s="12">
        <v>15.584415584416</v>
      </c>
      <c r="P484" s="31">
        <v>1.298701298701</v>
      </c>
    </row>
    <row r="485" spans="4:16" x14ac:dyDescent="0.2">
      <c r="D485" s="102"/>
      <c r="E485" s="5" t="s">
        <v>32</v>
      </c>
      <c r="F485" s="6"/>
      <c r="G485" s="7">
        <v>826</v>
      </c>
      <c r="H485" s="46">
        <v>1.5738498789349999</v>
      </c>
      <c r="I485" s="12">
        <v>13.075060532687999</v>
      </c>
      <c r="J485" s="12">
        <v>26.513317191283001</v>
      </c>
      <c r="K485" s="12">
        <v>24.939467312348999</v>
      </c>
      <c r="L485" s="12">
        <v>7.3849878934620001</v>
      </c>
      <c r="M485" s="12">
        <v>14.769975786925</v>
      </c>
      <c r="N485" s="12">
        <v>0.48426150121099998</v>
      </c>
      <c r="O485" s="12">
        <v>11.016949152542001</v>
      </c>
      <c r="P485" s="31">
        <v>0.242130750605</v>
      </c>
    </row>
    <row r="486" spans="4:16" x14ac:dyDescent="0.2">
      <c r="D486" s="102"/>
      <c r="E486" s="5" t="s">
        <v>33</v>
      </c>
      <c r="F486" s="6"/>
      <c r="G486" s="7">
        <v>672</v>
      </c>
      <c r="H486" s="46">
        <v>1.339285714286</v>
      </c>
      <c r="I486" s="12">
        <v>12.202380952381001</v>
      </c>
      <c r="J486" s="12">
        <v>21.279761904762001</v>
      </c>
      <c r="K486" s="12">
        <v>22.619047619048001</v>
      </c>
      <c r="L486" s="12">
        <v>8.6309523809519995</v>
      </c>
      <c r="M486" s="12">
        <v>13.392857142857</v>
      </c>
      <c r="N486" s="12">
        <v>0.446428571429</v>
      </c>
      <c r="O486" s="12">
        <v>19.642857142857</v>
      </c>
      <c r="P486" s="31">
        <v>0.446428571429</v>
      </c>
    </row>
    <row r="487" spans="4:16" x14ac:dyDescent="0.2">
      <c r="D487" s="102"/>
      <c r="E487" s="5" t="s">
        <v>34</v>
      </c>
      <c r="F487" s="6"/>
      <c r="G487" s="7">
        <v>462</v>
      </c>
      <c r="H487" s="46">
        <v>0.21645021645000001</v>
      </c>
      <c r="I487" s="12">
        <v>12.770562770563</v>
      </c>
      <c r="J487" s="12">
        <v>22.943722943722999</v>
      </c>
      <c r="K487" s="12">
        <v>25.541125541126</v>
      </c>
      <c r="L487" s="12">
        <v>9.3073593073590004</v>
      </c>
      <c r="M487" s="12">
        <v>15.151515151515</v>
      </c>
      <c r="N487" s="12">
        <v>0.21645021645000001</v>
      </c>
      <c r="O487" s="12">
        <v>13.852813852814</v>
      </c>
      <c r="P487" s="45">
        <v>0</v>
      </c>
    </row>
    <row r="488" spans="4:16" x14ac:dyDescent="0.2">
      <c r="D488" s="102"/>
      <c r="E488" s="5" t="s">
        <v>35</v>
      </c>
      <c r="F488" s="6"/>
      <c r="G488" s="7">
        <v>406</v>
      </c>
      <c r="H488" s="46">
        <v>0.73891625615800005</v>
      </c>
      <c r="I488" s="12">
        <v>13.054187192118</v>
      </c>
      <c r="J488" s="12">
        <v>26.600985221675</v>
      </c>
      <c r="K488" s="12">
        <v>24.630541871921</v>
      </c>
      <c r="L488" s="12">
        <v>6.8965517241379999</v>
      </c>
      <c r="M488" s="12">
        <v>14.039408866995</v>
      </c>
      <c r="N488" s="12">
        <v>0.73891625615800005</v>
      </c>
      <c r="O488" s="12">
        <v>12.068965517241001</v>
      </c>
      <c r="P488" s="31">
        <v>1.2315270935960001</v>
      </c>
    </row>
    <row r="489" spans="4:16" x14ac:dyDescent="0.2">
      <c r="D489" s="102"/>
      <c r="E489" s="5" t="s">
        <v>36</v>
      </c>
      <c r="F489" s="6"/>
      <c r="G489" s="7">
        <v>210</v>
      </c>
      <c r="H489" s="76">
        <v>0</v>
      </c>
      <c r="I489" s="12">
        <v>14.285714285714</v>
      </c>
      <c r="J489" s="12">
        <v>16.190476190476002</v>
      </c>
      <c r="K489" s="12">
        <v>20</v>
      </c>
      <c r="L489" s="12">
        <v>10.47619047619</v>
      </c>
      <c r="M489" s="12">
        <v>11.904761904761999</v>
      </c>
      <c r="N489" s="12">
        <v>1.9047619047619999</v>
      </c>
      <c r="O489" s="12">
        <v>23.809523809523998</v>
      </c>
      <c r="P489" s="31">
        <v>1.4285714285710001</v>
      </c>
    </row>
    <row r="490" spans="4:16" x14ac:dyDescent="0.2">
      <c r="D490" s="102"/>
      <c r="E490" s="5" t="s">
        <v>37</v>
      </c>
      <c r="F490" s="6"/>
      <c r="G490" s="7">
        <v>714</v>
      </c>
      <c r="H490" s="46">
        <v>1.820728291317</v>
      </c>
      <c r="I490" s="12">
        <v>14.565826330531999</v>
      </c>
      <c r="J490" s="12">
        <v>23.249299719888</v>
      </c>
      <c r="K490" s="12">
        <v>22.128851540616001</v>
      </c>
      <c r="L490" s="12">
        <v>4.3417366946779996</v>
      </c>
      <c r="M490" s="12">
        <v>11.764705882353001</v>
      </c>
      <c r="N490" s="12">
        <v>1.120448179272</v>
      </c>
      <c r="O490" s="12">
        <v>20.448179271709002</v>
      </c>
      <c r="P490" s="31">
        <v>0.56022408963600001</v>
      </c>
    </row>
    <row r="491" spans="4:16" x14ac:dyDescent="0.2">
      <c r="D491" s="102"/>
      <c r="E491" s="5" t="s">
        <v>38</v>
      </c>
      <c r="F491" s="6"/>
      <c r="G491" s="7">
        <v>70</v>
      </c>
      <c r="H491" s="46">
        <v>2.8571428571430002</v>
      </c>
      <c r="I491" s="12">
        <v>14.285714285714</v>
      </c>
      <c r="J491" s="12">
        <v>37.142857142856997</v>
      </c>
      <c r="K491" s="12">
        <v>15.714285714286</v>
      </c>
      <c r="L491" s="12">
        <v>8.5714285714289993</v>
      </c>
      <c r="M491" s="12">
        <v>12.857142857143</v>
      </c>
      <c r="N491" s="12">
        <v>2.8571428571430002</v>
      </c>
      <c r="O491" s="12">
        <v>5.7142857142860004</v>
      </c>
      <c r="P491" s="45">
        <v>0</v>
      </c>
    </row>
    <row r="492" spans="4:16" x14ac:dyDescent="0.2">
      <c r="D492" s="101" t="s">
        <v>39</v>
      </c>
      <c r="E492" s="26" t="s">
        <v>40</v>
      </c>
      <c r="F492" s="25"/>
      <c r="G492" s="28">
        <v>2044</v>
      </c>
      <c r="H492" s="55">
        <v>0.78277886497100002</v>
      </c>
      <c r="I492" s="19">
        <v>14.823874755382001</v>
      </c>
      <c r="J492" s="19">
        <v>25.146771037181999</v>
      </c>
      <c r="K492" s="19">
        <v>24.853228962818001</v>
      </c>
      <c r="L492" s="19">
        <v>7.583170254403</v>
      </c>
      <c r="M492" s="19">
        <v>14.823874755382001</v>
      </c>
      <c r="N492" s="19">
        <v>0.83170254403099997</v>
      </c>
      <c r="O492" s="19">
        <v>11.105675146771</v>
      </c>
      <c r="P492" s="56">
        <v>4.8923679061000001E-2</v>
      </c>
    </row>
    <row r="493" spans="4:16" x14ac:dyDescent="0.2">
      <c r="D493" s="102"/>
      <c r="E493" s="5" t="s">
        <v>41</v>
      </c>
      <c r="F493" s="6"/>
      <c r="G493" s="7">
        <v>2156</v>
      </c>
      <c r="H493" s="46">
        <v>1.1595547309830001</v>
      </c>
      <c r="I493" s="12">
        <v>13.775510204082</v>
      </c>
      <c r="J493" s="12">
        <v>26.669758812615999</v>
      </c>
      <c r="K493" s="12">
        <v>24.397031539888999</v>
      </c>
      <c r="L493" s="12">
        <v>7.792207792208</v>
      </c>
      <c r="M493" s="12">
        <v>11.827458256030001</v>
      </c>
      <c r="N493" s="12">
        <v>0.788497217069</v>
      </c>
      <c r="O493" s="12">
        <v>13.172541743969999</v>
      </c>
      <c r="P493" s="31">
        <v>0.41743970315399997</v>
      </c>
    </row>
    <row r="494" spans="4:16" x14ac:dyDescent="0.2">
      <c r="D494" s="102"/>
      <c r="E494" s="5" t="s">
        <v>42</v>
      </c>
      <c r="F494" s="6"/>
      <c r="G494" s="7">
        <v>1680</v>
      </c>
      <c r="H494" s="46">
        <v>1.25</v>
      </c>
      <c r="I494" s="12">
        <v>13.809523809524</v>
      </c>
      <c r="J494" s="12">
        <v>22.023809523810002</v>
      </c>
      <c r="K494" s="12">
        <v>25.059523809523998</v>
      </c>
      <c r="L494" s="12">
        <v>7.1428571428570002</v>
      </c>
      <c r="M494" s="12">
        <v>14.166666666667</v>
      </c>
      <c r="N494" s="12">
        <v>0.89285714285700002</v>
      </c>
      <c r="O494" s="12">
        <v>15.416666666667</v>
      </c>
      <c r="P494" s="31">
        <v>0.23809523809499999</v>
      </c>
    </row>
    <row r="495" spans="4:16" x14ac:dyDescent="0.2">
      <c r="D495" s="102"/>
      <c r="E495" s="5" t="s">
        <v>43</v>
      </c>
      <c r="F495" s="6"/>
      <c r="G495" s="7">
        <v>518</v>
      </c>
      <c r="H495" s="46">
        <v>1.351351351351</v>
      </c>
      <c r="I495" s="12">
        <v>12.548262548263001</v>
      </c>
      <c r="J495" s="12">
        <v>20.27027027027</v>
      </c>
      <c r="K495" s="12">
        <v>21.428571428571001</v>
      </c>
      <c r="L495" s="12">
        <v>6.1776061776060001</v>
      </c>
      <c r="M495" s="12">
        <v>11.389961389961</v>
      </c>
      <c r="N495" s="12">
        <v>0.77220077220100003</v>
      </c>
      <c r="O495" s="12">
        <v>25.289575289575001</v>
      </c>
      <c r="P495" s="31">
        <v>0.77220077220100003</v>
      </c>
    </row>
    <row r="496" spans="4:16" x14ac:dyDescent="0.2">
      <c r="D496" s="103"/>
      <c r="E496" s="50" t="s">
        <v>44</v>
      </c>
      <c r="F496" s="53"/>
      <c r="G496" s="49">
        <v>602</v>
      </c>
      <c r="H496" s="67">
        <v>0.83056478405300005</v>
      </c>
      <c r="I496" s="23">
        <v>13.122923588040001</v>
      </c>
      <c r="J496" s="23">
        <v>21.926910299003001</v>
      </c>
      <c r="K496" s="23">
        <v>24.252491694351999</v>
      </c>
      <c r="L496" s="23">
        <v>5.9800664451829997</v>
      </c>
      <c r="M496" s="23">
        <v>12.292358803987</v>
      </c>
      <c r="N496" s="23">
        <v>0.664451827243</v>
      </c>
      <c r="O496" s="23">
        <v>19.601328903654</v>
      </c>
      <c r="P496" s="64">
        <v>1.3289036544849999</v>
      </c>
    </row>
    <row r="498" spans="2:19" x14ac:dyDescent="0.2">
      <c r="B498" s="34" t="str">
        <f xml:space="preserve"> HYPERLINK("#'目次'!B26", "[20]")</f>
        <v>[20]</v>
      </c>
      <c r="C498" s="27" t="s">
        <v>213</v>
      </c>
    </row>
    <row r="501" spans="2:19" x14ac:dyDescent="0.2">
      <c r="C501" s="27" t="s">
        <v>13</v>
      </c>
    </row>
    <row r="502" spans="2:19" ht="36" x14ac:dyDescent="0.2">
      <c r="D502" s="97"/>
      <c r="E502" s="98"/>
      <c r="F502" s="98"/>
      <c r="G502" s="38" t="s">
        <v>14</v>
      </c>
      <c r="H502" s="36" t="s">
        <v>214</v>
      </c>
      <c r="I502" s="4" t="s">
        <v>215</v>
      </c>
      <c r="J502" s="4" t="s">
        <v>216</v>
      </c>
      <c r="K502" s="4" t="s">
        <v>217</v>
      </c>
      <c r="L502" s="4" t="s">
        <v>218</v>
      </c>
      <c r="M502" s="4" t="s">
        <v>219</v>
      </c>
      <c r="N502" s="4" t="s">
        <v>220</v>
      </c>
      <c r="O502" s="4" t="s">
        <v>180</v>
      </c>
      <c r="P502" s="4" t="s">
        <v>221</v>
      </c>
      <c r="Q502" s="4" t="s">
        <v>222</v>
      </c>
      <c r="R502" s="4" t="s">
        <v>22</v>
      </c>
      <c r="S502" s="35" t="s">
        <v>24</v>
      </c>
    </row>
    <row r="503" spans="2:19" x14ac:dyDescent="0.2">
      <c r="D503" s="99"/>
      <c r="E503" s="100"/>
      <c r="F503" s="100"/>
      <c r="G503" s="40"/>
      <c r="H503" s="42"/>
      <c r="I503" s="8"/>
      <c r="J503" s="8"/>
      <c r="K503" s="8"/>
      <c r="L503" s="8"/>
      <c r="M503" s="8"/>
      <c r="N503" s="8"/>
      <c r="O503" s="8"/>
      <c r="P503" s="8"/>
      <c r="Q503" s="8"/>
      <c r="R503" s="8"/>
      <c r="S503" s="39"/>
    </row>
    <row r="504" spans="2:19" x14ac:dyDescent="0.2">
      <c r="D504" s="48"/>
      <c r="E504" s="47" t="s">
        <v>14</v>
      </c>
      <c r="F504" s="51"/>
      <c r="G504" s="37">
        <v>7000</v>
      </c>
      <c r="H504" s="20">
        <v>37.614285714285998</v>
      </c>
      <c r="I504" s="20">
        <v>20.671428571429001</v>
      </c>
      <c r="J504" s="20">
        <v>10.3</v>
      </c>
      <c r="K504" s="20">
        <v>2.7571428571430001</v>
      </c>
      <c r="L504" s="20">
        <v>3.7428571428569999</v>
      </c>
      <c r="M504" s="20">
        <v>50.9</v>
      </c>
      <c r="N504" s="20">
        <v>27.214285714286</v>
      </c>
      <c r="O504" s="20">
        <v>30.728571428571001</v>
      </c>
      <c r="P504" s="20">
        <v>30.628571428571</v>
      </c>
      <c r="Q504" s="20">
        <v>10.471428571429</v>
      </c>
      <c r="R504" s="20">
        <v>2.0571428571429999</v>
      </c>
      <c r="S504" s="58">
        <v>0.44285714285700001</v>
      </c>
    </row>
    <row r="505" spans="2:19" x14ac:dyDescent="0.2">
      <c r="D505" s="101" t="s">
        <v>25</v>
      </c>
      <c r="E505" s="26" t="s">
        <v>26</v>
      </c>
      <c r="F505" s="25"/>
      <c r="G505" s="28">
        <v>308</v>
      </c>
      <c r="H505" s="55">
        <v>36.688311688311998</v>
      </c>
      <c r="I505" s="19">
        <v>20.779220779220999</v>
      </c>
      <c r="J505" s="19">
        <v>7.792207792208</v>
      </c>
      <c r="K505" s="19">
        <v>4.2207792207789998</v>
      </c>
      <c r="L505" s="19">
        <v>2.922077922078</v>
      </c>
      <c r="M505" s="19">
        <v>53.246753246753002</v>
      </c>
      <c r="N505" s="19">
        <v>27.922077922078</v>
      </c>
      <c r="O505" s="19">
        <v>29.545454545455001</v>
      </c>
      <c r="P505" s="19">
        <v>34.740259740260001</v>
      </c>
      <c r="Q505" s="19">
        <v>11.688311688312</v>
      </c>
      <c r="R505" s="19">
        <v>3.2467532467529998</v>
      </c>
      <c r="S505" s="56">
        <v>0.32467532467499999</v>
      </c>
    </row>
    <row r="506" spans="2:19" x14ac:dyDescent="0.2">
      <c r="D506" s="102"/>
      <c r="E506" s="5" t="s">
        <v>27</v>
      </c>
      <c r="F506" s="6"/>
      <c r="G506" s="7">
        <v>504</v>
      </c>
      <c r="H506" s="46">
        <v>32.539682539683</v>
      </c>
      <c r="I506" s="12">
        <v>15.674603174603</v>
      </c>
      <c r="J506" s="12">
        <v>7.9365079365079998</v>
      </c>
      <c r="K506" s="12">
        <v>4.166666666667</v>
      </c>
      <c r="L506" s="12">
        <v>2.1825396825399999</v>
      </c>
      <c r="M506" s="12">
        <v>45.039682539683</v>
      </c>
      <c r="N506" s="12">
        <v>33.928571428570997</v>
      </c>
      <c r="O506" s="12">
        <v>34.325396825397</v>
      </c>
      <c r="P506" s="12">
        <v>28.373015873016001</v>
      </c>
      <c r="Q506" s="12">
        <v>11.309523809524</v>
      </c>
      <c r="R506" s="12">
        <v>2.3809523809519999</v>
      </c>
      <c r="S506" s="45">
        <v>0</v>
      </c>
    </row>
    <row r="507" spans="2:19" x14ac:dyDescent="0.2">
      <c r="D507" s="102"/>
      <c r="E507" s="5" t="s">
        <v>28</v>
      </c>
      <c r="F507" s="6"/>
      <c r="G507" s="7">
        <v>1554</v>
      </c>
      <c r="H507" s="46">
        <v>40.025740025739999</v>
      </c>
      <c r="I507" s="12">
        <v>24.002574002574001</v>
      </c>
      <c r="J507" s="12">
        <v>11.711711711712001</v>
      </c>
      <c r="K507" s="12">
        <v>2.831402831403</v>
      </c>
      <c r="L507" s="12">
        <v>4.4401544401540001</v>
      </c>
      <c r="M507" s="12">
        <v>51.415701415701001</v>
      </c>
      <c r="N507" s="12">
        <v>27.992277992278002</v>
      </c>
      <c r="O507" s="12">
        <v>31.338481338480999</v>
      </c>
      <c r="P507" s="12">
        <v>32.239382239382003</v>
      </c>
      <c r="Q507" s="12">
        <v>9.9742599742600007</v>
      </c>
      <c r="R507" s="12">
        <v>2.1235521235519998</v>
      </c>
      <c r="S507" s="31">
        <v>0.51480051480099998</v>
      </c>
    </row>
    <row r="508" spans="2:19" x14ac:dyDescent="0.2">
      <c r="D508" s="102"/>
      <c r="E508" s="5" t="s">
        <v>29</v>
      </c>
      <c r="F508" s="6"/>
      <c r="G508" s="7">
        <v>840</v>
      </c>
      <c r="H508" s="46">
        <v>44.166666666666998</v>
      </c>
      <c r="I508" s="12">
        <v>23.095238095237999</v>
      </c>
      <c r="J508" s="12">
        <v>13.452380952381001</v>
      </c>
      <c r="K508" s="12">
        <v>3.5714285714290002</v>
      </c>
      <c r="L508" s="12">
        <v>5.1190476190479997</v>
      </c>
      <c r="M508" s="12">
        <v>53.809523809524002</v>
      </c>
      <c r="N508" s="12">
        <v>28.333333333333002</v>
      </c>
      <c r="O508" s="12">
        <v>34.642857142856997</v>
      </c>
      <c r="P508" s="12">
        <v>32.142857142856997</v>
      </c>
      <c r="Q508" s="12">
        <v>11.904761904761999</v>
      </c>
      <c r="R508" s="12">
        <v>1.4285714285710001</v>
      </c>
      <c r="S508" s="31">
        <v>0.35714285714299998</v>
      </c>
    </row>
    <row r="509" spans="2:19" x14ac:dyDescent="0.2">
      <c r="D509" s="102"/>
      <c r="E509" s="5" t="s">
        <v>30</v>
      </c>
      <c r="F509" s="6"/>
      <c r="G509" s="7">
        <v>280</v>
      </c>
      <c r="H509" s="46">
        <v>37.857142857143003</v>
      </c>
      <c r="I509" s="12">
        <v>17.142857142857</v>
      </c>
      <c r="J509" s="12">
        <v>8.9285714285710007</v>
      </c>
      <c r="K509" s="12">
        <v>1.785714285714</v>
      </c>
      <c r="L509" s="12">
        <v>2.5</v>
      </c>
      <c r="M509" s="12">
        <v>53.571428571429003</v>
      </c>
      <c r="N509" s="12">
        <v>30.357142857143</v>
      </c>
      <c r="O509" s="12">
        <v>32.857142857143003</v>
      </c>
      <c r="P509" s="12">
        <v>31.785714285714</v>
      </c>
      <c r="Q509" s="12">
        <v>12.142857142857</v>
      </c>
      <c r="R509" s="12">
        <v>4.6428571428570002</v>
      </c>
      <c r="S509" s="31">
        <v>0.35714285714299998</v>
      </c>
    </row>
    <row r="510" spans="2:19" x14ac:dyDescent="0.2">
      <c r="D510" s="102"/>
      <c r="E510" s="5" t="s">
        <v>31</v>
      </c>
      <c r="F510" s="6"/>
      <c r="G510" s="7">
        <v>154</v>
      </c>
      <c r="H510" s="46">
        <v>36.363636363635997</v>
      </c>
      <c r="I510" s="12">
        <v>24.675324675325001</v>
      </c>
      <c r="J510" s="12">
        <v>10.38961038961</v>
      </c>
      <c r="K510" s="12">
        <v>1.948051948052</v>
      </c>
      <c r="L510" s="12">
        <v>2.5974025974030002</v>
      </c>
      <c r="M510" s="12">
        <v>48.051948051948003</v>
      </c>
      <c r="N510" s="12">
        <v>24.025974025974001</v>
      </c>
      <c r="O510" s="12">
        <v>34.415584415584</v>
      </c>
      <c r="P510" s="12">
        <v>27.922077922078</v>
      </c>
      <c r="Q510" s="12">
        <v>18.181818181817999</v>
      </c>
      <c r="R510" s="21">
        <v>0</v>
      </c>
      <c r="S510" s="31">
        <v>0.64935064935099995</v>
      </c>
    </row>
    <row r="511" spans="2:19" x14ac:dyDescent="0.2">
      <c r="D511" s="102"/>
      <c r="E511" s="5" t="s">
        <v>32</v>
      </c>
      <c r="F511" s="6"/>
      <c r="G511" s="7">
        <v>826</v>
      </c>
      <c r="H511" s="46">
        <v>37.651331719128002</v>
      </c>
      <c r="I511" s="12">
        <v>21.791767554479001</v>
      </c>
      <c r="J511" s="12">
        <v>9.5641646489099994</v>
      </c>
      <c r="K511" s="12">
        <v>2.542372881356</v>
      </c>
      <c r="L511" s="12">
        <v>3.6319612590800001</v>
      </c>
      <c r="M511" s="12">
        <v>50.242130750605</v>
      </c>
      <c r="N511" s="12">
        <v>26.392251815980998</v>
      </c>
      <c r="O511" s="12">
        <v>30.387409200969</v>
      </c>
      <c r="P511" s="12">
        <v>33.777239709443002</v>
      </c>
      <c r="Q511" s="12">
        <v>9.2009685230020004</v>
      </c>
      <c r="R511" s="12">
        <v>1.452784503632</v>
      </c>
      <c r="S511" s="45">
        <v>0</v>
      </c>
    </row>
    <row r="512" spans="2:19" x14ac:dyDescent="0.2">
      <c r="D512" s="102"/>
      <c r="E512" s="5" t="s">
        <v>33</v>
      </c>
      <c r="F512" s="6"/>
      <c r="G512" s="7">
        <v>672</v>
      </c>
      <c r="H512" s="46">
        <v>32.291666666666998</v>
      </c>
      <c r="I512" s="12">
        <v>19.940476190476002</v>
      </c>
      <c r="J512" s="12">
        <v>10.119047619048001</v>
      </c>
      <c r="K512" s="12">
        <v>2.6785714285709998</v>
      </c>
      <c r="L512" s="12">
        <v>4.4642857142860004</v>
      </c>
      <c r="M512" s="12">
        <v>49.851190476189998</v>
      </c>
      <c r="N512" s="12">
        <v>22.172619047619001</v>
      </c>
      <c r="O512" s="12">
        <v>30.654761904762001</v>
      </c>
      <c r="P512" s="12">
        <v>29.613095238094999</v>
      </c>
      <c r="Q512" s="12">
        <v>11.011904761905001</v>
      </c>
      <c r="R512" s="12">
        <v>1.4880952380950001</v>
      </c>
      <c r="S512" s="31">
        <v>0.59523809523799998</v>
      </c>
    </row>
    <row r="513" spans="2:19" x14ac:dyDescent="0.2">
      <c r="D513" s="102"/>
      <c r="E513" s="5" t="s">
        <v>34</v>
      </c>
      <c r="F513" s="6"/>
      <c r="G513" s="7">
        <v>462</v>
      </c>
      <c r="H513" s="46">
        <v>37.229437229437004</v>
      </c>
      <c r="I513" s="12">
        <v>19.264069264069001</v>
      </c>
      <c r="J513" s="12">
        <v>10.38961038961</v>
      </c>
      <c r="K513" s="12">
        <v>2.1645021645020002</v>
      </c>
      <c r="L513" s="12">
        <v>3.0303030303030001</v>
      </c>
      <c r="M513" s="12">
        <v>53.030303030303003</v>
      </c>
      <c r="N513" s="12">
        <v>24.025974025974001</v>
      </c>
      <c r="O513" s="12">
        <v>27.272727272727</v>
      </c>
      <c r="P513" s="12">
        <v>30.735930735930999</v>
      </c>
      <c r="Q513" s="12">
        <v>8.6580086580090008</v>
      </c>
      <c r="R513" s="12">
        <v>0.64935064935099995</v>
      </c>
      <c r="S513" s="31">
        <v>0.21645021645000001</v>
      </c>
    </row>
    <row r="514" spans="2:19" x14ac:dyDescent="0.2">
      <c r="D514" s="102"/>
      <c r="E514" s="5" t="s">
        <v>35</v>
      </c>
      <c r="F514" s="6"/>
      <c r="G514" s="7">
        <v>406</v>
      </c>
      <c r="H514" s="46">
        <v>39.162561576355003</v>
      </c>
      <c r="I514" s="12">
        <v>20.935960591133</v>
      </c>
      <c r="J514" s="12">
        <v>9.1133004926109997</v>
      </c>
      <c r="K514" s="12">
        <v>1.477832512315</v>
      </c>
      <c r="L514" s="12">
        <v>3.4482758620689999</v>
      </c>
      <c r="M514" s="12">
        <v>48.768472906404</v>
      </c>
      <c r="N514" s="12">
        <v>24.630541871921</v>
      </c>
      <c r="O514" s="12">
        <v>26.354679802955999</v>
      </c>
      <c r="P514" s="12">
        <v>30.295566502463</v>
      </c>
      <c r="Q514" s="12">
        <v>8.6206896551720007</v>
      </c>
      <c r="R514" s="12">
        <v>2.9556650246310001</v>
      </c>
      <c r="S514" s="31">
        <v>0.98522167487699996</v>
      </c>
    </row>
    <row r="515" spans="2:19" x14ac:dyDescent="0.2">
      <c r="D515" s="102"/>
      <c r="E515" s="5" t="s">
        <v>36</v>
      </c>
      <c r="F515" s="6"/>
      <c r="G515" s="7">
        <v>210</v>
      </c>
      <c r="H515" s="46">
        <v>34.761904761905001</v>
      </c>
      <c r="I515" s="12">
        <v>14.285714285714</v>
      </c>
      <c r="J515" s="12">
        <v>7.6190476190479997</v>
      </c>
      <c r="K515" s="12">
        <v>1.9047619047619999</v>
      </c>
      <c r="L515" s="12">
        <v>2.3809523809519999</v>
      </c>
      <c r="M515" s="12">
        <v>43.333333333333002</v>
      </c>
      <c r="N515" s="12">
        <v>23.333333333333002</v>
      </c>
      <c r="O515" s="12">
        <v>20.952380952380999</v>
      </c>
      <c r="P515" s="12">
        <v>25.714285714286</v>
      </c>
      <c r="Q515" s="12">
        <v>12.380952380951999</v>
      </c>
      <c r="R515" s="12">
        <v>3.333333333333</v>
      </c>
      <c r="S515" s="31">
        <v>1.9047619047619999</v>
      </c>
    </row>
    <row r="516" spans="2:19" x14ac:dyDescent="0.2">
      <c r="D516" s="102"/>
      <c r="E516" s="5" t="s">
        <v>37</v>
      </c>
      <c r="F516" s="6"/>
      <c r="G516" s="7">
        <v>714</v>
      </c>
      <c r="H516" s="46">
        <v>34.313725490195999</v>
      </c>
      <c r="I516" s="12">
        <v>16.526610644258</v>
      </c>
      <c r="J516" s="12">
        <v>8.6834733893559992</v>
      </c>
      <c r="K516" s="12">
        <v>2.100840336134</v>
      </c>
      <c r="L516" s="12">
        <v>3.221288515406</v>
      </c>
      <c r="M516" s="12">
        <v>52.380952380952003</v>
      </c>
      <c r="N516" s="12">
        <v>28.151260504202</v>
      </c>
      <c r="O516" s="12">
        <v>28.431372549020001</v>
      </c>
      <c r="P516" s="12">
        <v>24.789915966386999</v>
      </c>
      <c r="Q516" s="12">
        <v>8.6834733893559992</v>
      </c>
      <c r="R516" s="12">
        <v>2.8011204481790002</v>
      </c>
      <c r="S516" s="31">
        <v>0.56022408963600001</v>
      </c>
    </row>
    <row r="517" spans="2:19" x14ac:dyDescent="0.2">
      <c r="D517" s="102"/>
      <c r="E517" s="5" t="s">
        <v>38</v>
      </c>
      <c r="F517" s="6"/>
      <c r="G517" s="7">
        <v>70</v>
      </c>
      <c r="H517" s="46">
        <v>34.285714285714</v>
      </c>
      <c r="I517" s="12">
        <v>21.428571428571001</v>
      </c>
      <c r="J517" s="12">
        <v>15.714285714286</v>
      </c>
      <c r="K517" s="12">
        <v>4.2857142857139996</v>
      </c>
      <c r="L517" s="12">
        <v>4.2857142857139996</v>
      </c>
      <c r="M517" s="12">
        <v>55.714285714286</v>
      </c>
      <c r="N517" s="12">
        <v>35.714285714286</v>
      </c>
      <c r="O517" s="12">
        <v>38.571428571429003</v>
      </c>
      <c r="P517" s="12">
        <v>24.285714285714</v>
      </c>
      <c r="Q517" s="12">
        <v>14.285714285714</v>
      </c>
      <c r="R517" s="21">
        <v>0</v>
      </c>
      <c r="S517" s="45">
        <v>0</v>
      </c>
    </row>
    <row r="518" spans="2:19" x14ac:dyDescent="0.2">
      <c r="D518" s="101" t="s">
        <v>39</v>
      </c>
      <c r="E518" s="26" t="s">
        <v>40</v>
      </c>
      <c r="F518" s="25"/>
      <c r="G518" s="28">
        <v>2044</v>
      </c>
      <c r="H518" s="55">
        <v>43.003913894325002</v>
      </c>
      <c r="I518" s="19">
        <v>23.679060665362002</v>
      </c>
      <c r="J518" s="19">
        <v>11.986301369863</v>
      </c>
      <c r="K518" s="19">
        <v>3.0332681017610001</v>
      </c>
      <c r="L518" s="19">
        <v>4.647749510763</v>
      </c>
      <c r="M518" s="19">
        <v>53.718199608611002</v>
      </c>
      <c r="N518" s="19">
        <v>27.348336594911999</v>
      </c>
      <c r="O518" s="19">
        <v>30.381604696673001</v>
      </c>
      <c r="P518" s="19">
        <v>32.045009784736003</v>
      </c>
      <c r="Q518" s="19">
        <v>11.154598825832</v>
      </c>
      <c r="R518" s="19">
        <v>1.565557729941</v>
      </c>
      <c r="S518" s="56">
        <v>0.29354207436399998</v>
      </c>
    </row>
    <row r="519" spans="2:19" x14ac:dyDescent="0.2">
      <c r="D519" s="102"/>
      <c r="E519" s="5" t="s">
        <v>41</v>
      </c>
      <c r="F519" s="6"/>
      <c r="G519" s="7">
        <v>2156</v>
      </c>
      <c r="H519" s="46">
        <v>37.059369202226002</v>
      </c>
      <c r="I519" s="12">
        <v>21.614100185529001</v>
      </c>
      <c r="J519" s="12">
        <v>10.343228200371</v>
      </c>
      <c r="K519" s="12">
        <v>2.875695732839</v>
      </c>
      <c r="L519" s="12">
        <v>3.803339517625</v>
      </c>
      <c r="M519" s="12">
        <v>51.345083487940997</v>
      </c>
      <c r="N519" s="12">
        <v>27.272727272727</v>
      </c>
      <c r="O519" s="12">
        <v>30.658627087199001</v>
      </c>
      <c r="P519" s="12">
        <v>31.818181818182001</v>
      </c>
      <c r="Q519" s="12">
        <v>10.157699443414</v>
      </c>
      <c r="R519" s="12">
        <v>1.8089053803340001</v>
      </c>
      <c r="S519" s="31">
        <v>0.41743970315399997</v>
      </c>
    </row>
    <row r="520" spans="2:19" x14ac:dyDescent="0.2">
      <c r="D520" s="102"/>
      <c r="E520" s="5" t="s">
        <v>42</v>
      </c>
      <c r="F520" s="6"/>
      <c r="G520" s="7">
        <v>1680</v>
      </c>
      <c r="H520" s="46">
        <v>37.142857142856997</v>
      </c>
      <c r="I520" s="12">
        <v>19.464285714286</v>
      </c>
      <c r="J520" s="12">
        <v>9.3452380952380008</v>
      </c>
      <c r="K520" s="12">
        <v>2.4404761904760002</v>
      </c>
      <c r="L520" s="12">
        <v>3.333333333333</v>
      </c>
      <c r="M520" s="12">
        <v>49.821428571429003</v>
      </c>
      <c r="N520" s="12">
        <v>27.440476190476002</v>
      </c>
      <c r="O520" s="12">
        <v>31.428571428571001</v>
      </c>
      <c r="P520" s="12">
        <v>28.869047619048001</v>
      </c>
      <c r="Q520" s="12">
        <v>10.059523809524</v>
      </c>
      <c r="R520" s="12">
        <v>2.0238095238099998</v>
      </c>
      <c r="S520" s="31">
        <v>0.41666666666699997</v>
      </c>
    </row>
    <row r="521" spans="2:19" x14ac:dyDescent="0.2">
      <c r="D521" s="102"/>
      <c r="E521" s="5" t="s">
        <v>43</v>
      </c>
      <c r="F521" s="6"/>
      <c r="G521" s="7">
        <v>518</v>
      </c>
      <c r="H521" s="46">
        <v>28.185328185328</v>
      </c>
      <c r="I521" s="12">
        <v>13.320463320463</v>
      </c>
      <c r="J521" s="12">
        <v>8.1081081081080004</v>
      </c>
      <c r="K521" s="12">
        <v>2.1235521235519998</v>
      </c>
      <c r="L521" s="12">
        <v>1.5444015444020001</v>
      </c>
      <c r="M521" s="12">
        <v>44.015444015443997</v>
      </c>
      <c r="N521" s="12">
        <v>25.868725868725999</v>
      </c>
      <c r="O521" s="12">
        <v>27.413127413127</v>
      </c>
      <c r="P521" s="12">
        <v>25.096525096524999</v>
      </c>
      <c r="Q521" s="12">
        <v>9.4594594594589996</v>
      </c>
      <c r="R521" s="12">
        <v>4.6332046332049996</v>
      </c>
      <c r="S521" s="31">
        <v>0.96525096525099996</v>
      </c>
    </row>
    <row r="522" spans="2:19" x14ac:dyDescent="0.2">
      <c r="D522" s="103"/>
      <c r="E522" s="50" t="s">
        <v>44</v>
      </c>
      <c r="F522" s="53"/>
      <c r="G522" s="49">
        <v>602</v>
      </c>
      <c r="H522" s="67">
        <v>30.730897009966998</v>
      </c>
      <c r="I522" s="23">
        <v>16.777408637874</v>
      </c>
      <c r="J522" s="23">
        <v>8.9700996677740008</v>
      </c>
      <c r="K522" s="23">
        <v>2.8239202657810001</v>
      </c>
      <c r="L522" s="23">
        <v>3.488372093023</v>
      </c>
      <c r="M522" s="23">
        <v>48.671096345514997</v>
      </c>
      <c r="N522" s="23">
        <v>27.076411960133001</v>
      </c>
      <c r="O522" s="23">
        <v>33.056478405316</v>
      </c>
      <c r="P522" s="23">
        <v>31.229235880398999</v>
      </c>
      <c r="Q522" s="23">
        <v>11.295681063123</v>
      </c>
      <c r="R522" s="23">
        <v>2.491694352159</v>
      </c>
      <c r="S522" s="64">
        <v>0.664451827243</v>
      </c>
    </row>
    <row r="524" spans="2:19" x14ac:dyDescent="0.2">
      <c r="B524" s="34" t="str">
        <f xml:space="preserve"> HYPERLINK("#'目次'!B27", "[21]")</f>
        <v>[21]</v>
      </c>
      <c r="C524" s="27" t="s">
        <v>225</v>
      </c>
    </row>
    <row r="527" spans="2:19" x14ac:dyDescent="0.2">
      <c r="C527" s="27" t="s">
        <v>13</v>
      </c>
    </row>
    <row r="528" spans="2:19" ht="36" x14ac:dyDescent="0.2">
      <c r="D528" s="97"/>
      <c r="E528" s="98"/>
      <c r="F528" s="98"/>
      <c r="G528" s="38" t="s">
        <v>14</v>
      </c>
      <c r="H528" s="36" t="s">
        <v>226</v>
      </c>
      <c r="I528" s="4" t="s">
        <v>227</v>
      </c>
      <c r="J528" s="4" t="s">
        <v>228</v>
      </c>
      <c r="K528" s="4" t="s">
        <v>229</v>
      </c>
      <c r="L528" s="4" t="s">
        <v>230</v>
      </c>
      <c r="M528" s="4" t="s">
        <v>231</v>
      </c>
      <c r="N528" s="4" t="s">
        <v>232</v>
      </c>
      <c r="O528" s="4" t="s">
        <v>22</v>
      </c>
      <c r="P528" s="35" t="s">
        <v>24</v>
      </c>
    </row>
    <row r="529" spans="4:16" x14ac:dyDescent="0.2">
      <c r="D529" s="99"/>
      <c r="E529" s="100"/>
      <c r="F529" s="100"/>
      <c r="G529" s="40"/>
      <c r="H529" s="42"/>
      <c r="I529" s="8"/>
      <c r="J529" s="8"/>
      <c r="K529" s="8"/>
      <c r="L529" s="8"/>
      <c r="M529" s="8"/>
      <c r="N529" s="8"/>
      <c r="O529" s="8"/>
      <c r="P529" s="39"/>
    </row>
    <row r="530" spans="4:16" x14ac:dyDescent="0.2">
      <c r="D530" s="48"/>
      <c r="E530" s="47" t="s">
        <v>14</v>
      </c>
      <c r="F530" s="51"/>
      <c r="G530" s="37">
        <v>7000</v>
      </c>
      <c r="H530" s="20">
        <v>39.742857142856998</v>
      </c>
      <c r="I530" s="20">
        <v>24.914285714285999</v>
      </c>
      <c r="J530" s="20">
        <v>50.271428571428999</v>
      </c>
      <c r="K530" s="20">
        <v>11.971428571429</v>
      </c>
      <c r="L530" s="20">
        <v>34.071428571429003</v>
      </c>
      <c r="M530" s="20">
        <v>24.928571428571001</v>
      </c>
      <c r="N530" s="20">
        <v>35.385714285714002</v>
      </c>
      <c r="O530" s="20">
        <v>5.3285714285710002</v>
      </c>
      <c r="P530" s="58">
        <v>2.7285714285710001</v>
      </c>
    </row>
    <row r="531" spans="4:16" x14ac:dyDescent="0.2">
      <c r="D531" s="101" t="s">
        <v>25</v>
      </c>
      <c r="E531" s="26" t="s">
        <v>26</v>
      </c>
      <c r="F531" s="25"/>
      <c r="G531" s="28">
        <v>308</v>
      </c>
      <c r="H531" s="55">
        <v>32.142857142856997</v>
      </c>
      <c r="I531" s="19">
        <v>21.428571428571001</v>
      </c>
      <c r="J531" s="19">
        <v>46.753246753246998</v>
      </c>
      <c r="K531" s="19">
        <v>9.7402597402600009</v>
      </c>
      <c r="L531" s="19">
        <v>28.246753246752998</v>
      </c>
      <c r="M531" s="19">
        <v>24.350649350649</v>
      </c>
      <c r="N531" s="19">
        <v>31.818181818182001</v>
      </c>
      <c r="O531" s="19">
        <v>9.4155844155840001</v>
      </c>
      <c r="P531" s="56">
        <v>4.2207792207789998</v>
      </c>
    </row>
    <row r="532" spans="4:16" x14ac:dyDescent="0.2">
      <c r="D532" s="102"/>
      <c r="E532" s="5" t="s">
        <v>27</v>
      </c>
      <c r="F532" s="6"/>
      <c r="G532" s="7">
        <v>504</v>
      </c>
      <c r="H532" s="46">
        <v>39.880952380952003</v>
      </c>
      <c r="I532" s="12">
        <v>24.206349206349</v>
      </c>
      <c r="J532" s="12">
        <v>47.420634920635003</v>
      </c>
      <c r="K532" s="12">
        <v>10.912698412697999</v>
      </c>
      <c r="L532" s="12">
        <v>36.706349206349003</v>
      </c>
      <c r="M532" s="12">
        <v>25.198412698413001</v>
      </c>
      <c r="N532" s="12">
        <v>33.730158730158998</v>
      </c>
      <c r="O532" s="12">
        <v>6.5476190476190004</v>
      </c>
      <c r="P532" s="31">
        <v>1.3888888888890001</v>
      </c>
    </row>
    <row r="533" spans="4:16" x14ac:dyDescent="0.2">
      <c r="D533" s="102"/>
      <c r="E533" s="5" t="s">
        <v>28</v>
      </c>
      <c r="F533" s="6"/>
      <c r="G533" s="7">
        <v>1554</v>
      </c>
      <c r="H533" s="46">
        <v>41.312741312740997</v>
      </c>
      <c r="I533" s="12">
        <v>23.680823680823998</v>
      </c>
      <c r="J533" s="12">
        <v>52.509652509653002</v>
      </c>
      <c r="K533" s="12">
        <v>14.800514800515</v>
      </c>
      <c r="L533" s="12">
        <v>37.065637065636999</v>
      </c>
      <c r="M533" s="12">
        <v>26.576576576577001</v>
      </c>
      <c r="N533" s="12">
        <v>35.328185328185</v>
      </c>
      <c r="O533" s="12">
        <v>5.662805662806</v>
      </c>
      <c r="P533" s="31">
        <v>2.0592020592020002</v>
      </c>
    </row>
    <row r="534" spans="4:16" x14ac:dyDescent="0.2">
      <c r="D534" s="102"/>
      <c r="E534" s="5" t="s">
        <v>29</v>
      </c>
      <c r="F534" s="6"/>
      <c r="G534" s="7">
        <v>840</v>
      </c>
      <c r="H534" s="46">
        <v>44.404761904761997</v>
      </c>
      <c r="I534" s="12">
        <v>23.690476190476002</v>
      </c>
      <c r="J534" s="12">
        <v>56.428571428570997</v>
      </c>
      <c r="K534" s="12">
        <v>14.047619047618999</v>
      </c>
      <c r="L534" s="12">
        <v>38.333333333333002</v>
      </c>
      <c r="M534" s="12">
        <v>27.976190476189998</v>
      </c>
      <c r="N534" s="12">
        <v>41.547619047619001</v>
      </c>
      <c r="O534" s="12">
        <v>2.7380952380950001</v>
      </c>
      <c r="P534" s="31">
        <v>1.190476190476</v>
      </c>
    </row>
    <row r="535" spans="4:16" x14ac:dyDescent="0.2">
      <c r="D535" s="102"/>
      <c r="E535" s="5" t="s">
        <v>30</v>
      </c>
      <c r="F535" s="6"/>
      <c r="G535" s="7">
        <v>280</v>
      </c>
      <c r="H535" s="46">
        <v>40.714285714286</v>
      </c>
      <c r="I535" s="12">
        <v>26.428571428571001</v>
      </c>
      <c r="J535" s="12">
        <v>52.142857142856997</v>
      </c>
      <c r="K535" s="12">
        <v>8.2142857142859995</v>
      </c>
      <c r="L535" s="12">
        <v>33.571428571429003</v>
      </c>
      <c r="M535" s="12">
        <v>24.285714285714</v>
      </c>
      <c r="N535" s="12">
        <v>40.714285714286</v>
      </c>
      <c r="O535" s="12">
        <v>8.5714285714289993</v>
      </c>
      <c r="P535" s="31">
        <v>2.1428571428569998</v>
      </c>
    </row>
    <row r="536" spans="4:16" x14ac:dyDescent="0.2">
      <c r="D536" s="102"/>
      <c r="E536" s="5" t="s">
        <v>31</v>
      </c>
      <c r="F536" s="6"/>
      <c r="G536" s="7">
        <v>154</v>
      </c>
      <c r="H536" s="46">
        <v>38.311688311688002</v>
      </c>
      <c r="I536" s="12">
        <v>22.727272727273</v>
      </c>
      <c r="J536" s="12">
        <v>48.701298701299002</v>
      </c>
      <c r="K536" s="12">
        <v>9.0909090909089993</v>
      </c>
      <c r="L536" s="12">
        <v>36.363636363635997</v>
      </c>
      <c r="M536" s="12">
        <v>22.727272727273</v>
      </c>
      <c r="N536" s="12">
        <v>37.012987012986997</v>
      </c>
      <c r="O536" s="12">
        <v>2.5974025974030002</v>
      </c>
      <c r="P536" s="31">
        <v>2.5974025974030002</v>
      </c>
    </row>
    <row r="537" spans="4:16" x14ac:dyDescent="0.2">
      <c r="D537" s="102"/>
      <c r="E537" s="5" t="s">
        <v>32</v>
      </c>
      <c r="F537" s="6"/>
      <c r="G537" s="7">
        <v>826</v>
      </c>
      <c r="H537" s="46">
        <v>37.530266343826</v>
      </c>
      <c r="I537" s="12">
        <v>25.786924939466999</v>
      </c>
      <c r="J537" s="12">
        <v>51.694915254237003</v>
      </c>
      <c r="K537" s="12">
        <v>12.590799031476999</v>
      </c>
      <c r="L537" s="12">
        <v>32.929782082324003</v>
      </c>
      <c r="M537" s="12">
        <v>24.939467312348999</v>
      </c>
      <c r="N537" s="12">
        <v>32.445520581114003</v>
      </c>
      <c r="O537" s="12">
        <v>5.6900726392249998</v>
      </c>
      <c r="P537" s="31">
        <v>1.452784503632</v>
      </c>
    </row>
    <row r="538" spans="4:16" x14ac:dyDescent="0.2">
      <c r="D538" s="102"/>
      <c r="E538" s="5" t="s">
        <v>33</v>
      </c>
      <c r="F538" s="6"/>
      <c r="G538" s="7">
        <v>672</v>
      </c>
      <c r="H538" s="46">
        <v>42.410714285714</v>
      </c>
      <c r="I538" s="12">
        <v>26.488095238094999</v>
      </c>
      <c r="J538" s="12">
        <v>44.642857142856997</v>
      </c>
      <c r="K538" s="12">
        <v>12.35119047619</v>
      </c>
      <c r="L538" s="12">
        <v>29.315476190476002</v>
      </c>
      <c r="M538" s="12">
        <v>20.386904761905001</v>
      </c>
      <c r="N538" s="12">
        <v>35.267857142856997</v>
      </c>
      <c r="O538" s="12">
        <v>2.9761904761900002</v>
      </c>
      <c r="P538" s="31">
        <v>3.8690476190480001</v>
      </c>
    </row>
    <row r="539" spans="4:16" x14ac:dyDescent="0.2">
      <c r="D539" s="102"/>
      <c r="E539" s="5" t="s">
        <v>34</v>
      </c>
      <c r="F539" s="6"/>
      <c r="G539" s="7">
        <v>462</v>
      </c>
      <c r="H539" s="46">
        <v>39.393939393939</v>
      </c>
      <c r="I539" s="12">
        <v>25.324675324674999</v>
      </c>
      <c r="J539" s="12">
        <v>52.813852813853003</v>
      </c>
      <c r="K539" s="12">
        <v>9.9567099567100001</v>
      </c>
      <c r="L539" s="12">
        <v>35.064935064935</v>
      </c>
      <c r="M539" s="12">
        <v>27.489177489176999</v>
      </c>
      <c r="N539" s="12">
        <v>36.796536796536998</v>
      </c>
      <c r="O539" s="12">
        <v>1.731601731602</v>
      </c>
      <c r="P539" s="31">
        <v>1.948051948052</v>
      </c>
    </row>
    <row r="540" spans="4:16" x14ac:dyDescent="0.2">
      <c r="D540" s="102"/>
      <c r="E540" s="5" t="s">
        <v>35</v>
      </c>
      <c r="F540" s="6"/>
      <c r="G540" s="7">
        <v>406</v>
      </c>
      <c r="H540" s="46">
        <v>35.221674876846997</v>
      </c>
      <c r="I540" s="12">
        <v>25.369458128079</v>
      </c>
      <c r="J540" s="12">
        <v>49.261083743842001</v>
      </c>
      <c r="K540" s="12">
        <v>9.8522167487680008</v>
      </c>
      <c r="L540" s="12">
        <v>34.482758620689999</v>
      </c>
      <c r="M540" s="12">
        <v>21.674876847290999</v>
      </c>
      <c r="N540" s="12">
        <v>34.482758620689999</v>
      </c>
      <c r="O540" s="12">
        <v>7.6354679802960002</v>
      </c>
      <c r="P540" s="31">
        <v>4.9261083743840004</v>
      </c>
    </row>
    <row r="541" spans="4:16" x14ac:dyDescent="0.2">
      <c r="D541" s="102"/>
      <c r="E541" s="5" t="s">
        <v>36</v>
      </c>
      <c r="F541" s="6"/>
      <c r="G541" s="7">
        <v>210</v>
      </c>
      <c r="H541" s="46">
        <v>36.666666666666998</v>
      </c>
      <c r="I541" s="12">
        <v>22.380952380951999</v>
      </c>
      <c r="J541" s="12">
        <v>40.476190476189998</v>
      </c>
      <c r="K541" s="12">
        <v>9.5238095238099998</v>
      </c>
      <c r="L541" s="12">
        <v>29.523809523810002</v>
      </c>
      <c r="M541" s="12">
        <v>23.333333333333002</v>
      </c>
      <c r="N541" s="12">
        <v>34.761904761905001</v>
      </c>
      <c r="O541" s="12">
        <v>10</v>
      </c>
      <c r="P541" s="31">
        <v>8.0952380952380008</v>
      </c>
    </row>
    <row r="542" spans="4:16" x14ac:dyDescent="0.2">
      <c r="D542" s="102"/>
      <c r="E542" s="5" t="s">
        <v>37</v>
      </c>
      <c r="F542" s="6"/>
      <c r="G542" s="7">
        <v>714</v>
      </c>
      <c r="H542" s="46">
        <v>37.114845938374998</v>
      </c>
      <c r="I542" s="12">
        <v>27.310924369748001</v>
      </c>
      <c r="J542" s="12">
        <v>46.778711484593998</v>
      </c>
      <c r="K542" s="12">
        <v>9.2436974789920008</v>
      </c>
      <c r="L542" s="12">
        <v>28.711484593838001</v>
      </c>
      <c r="M542" s="12">
        <v>22.408963585434002</v>
      </c>
      <c r="N542" s="12">
        <v>32.352941176470999</v>
      </c>
      <c r="O542" s="12">
        <v>5.4621848739500001</v>
      </c>
      <c r="P542" s="31">
        <v>4.7619047619049999</v>
      </c>
    </row>
    <row r="543" spans="4:16" x14ac:dyDescent="0.2">
      <c r="D543" s="102"/>
      <c r="E543" s="5" t="s">
        <v>38</v>
      </c>
      <c r="F543" s="6"/>
      <c r="G543" s="7">
        <v>70</v>
      </c>
      <c r="H543" s="46">
        <v>45.714285714286</v>
      </c>
      <c r="I543" s="12">
        <v>38.571428571429003</v>
      </c>
      <c r="J543" s="12">
        <v>50</v>
      </c>
      <c r="K543" s="12">
        <v>12.857142857143</v>
      </c>
      <c r="L543" s="12">
        <v>38.571428571429003</v>
      </c>
      <c r="M543" s="12">
        <v>35.714285714286</v>
      </c>
      <c r="N543" s="12">
        <v>30</v>
      </c>
      <c r="O543" s="12">
        <v>8.5714285714289993</v>
      </c>
      <c r="P543" s="31">
        <v>1.4285714285710001</v>
      </c>
    </row>
    <row r="544" spans="4:16" x14ac:dyDescent="0.2">
      <c r="D544" s="101" t="s">
        <v>39</v>
      </c>
      <c r="E544" s="26" t="s">
        <v>40</v>
      </c>
      <c r="F544" s="25"/>
      <c r="G544" s="28">
        <v>2044</v>
      </c>
      <c r="H544" s="55">
        <v>41.927592954989997</v>
      </c>
      <c r="I544" s="19">
        <v>26.027397260274</v>
      </c>
      <c r="J544" s="19">
        <v>54.794520547944998</v>
      </c>
      <c r="K544" s="19">
        <v>11.937377690802</v>
      </c>
      <c r="L544" s="19">
        <v>37.720156555773002</v>
      </c>
      <c r="M544" s="19">
        <v>27.886497064579</v>
      </c>
      <c r="N544" s="19">
        <v>40.019569471624003</v>
      </c>
      <c r="O544" s="19">
        <v>3.2778864970649999</v>
      </c>
      <c r="P544" s="56">
        <v>1.418786692759</v>
      </c>
    </row>
    <row r="545" spans="2:16" x14ac:dyDescent="0.2">
      <c r="D545" s="102"/>
      <c r="E545" s="5" t="s">
        <v>41</v>
      </c>
      <c r="F545" s="6"/>
      <c r="G545" s="7">
        <v>2156</v>
      </c>
      <c r="H545" s="46">
        <v>39.981447124303997</v>
      </c>
      <c r="I545" s="12">
        <v>24.350649350649</v>
      </c>
      <c r="J545" s="12">
        <v>48.840445269017003</v>
      </c>
      <c r="K545" s="12">
        <v>12.47680890538</v>
      </c>
      <c r="L545" s="12">
        <v>35.714285714286</v>
      </c>
      <c r="M545" s="12">
        <v>25.602968460111001</v>
      </c>
      <c r="N545" s="12">
        <v>35.621521335807003</v>
      </c>
      <c r="O545" s="12">
        <v>4.9165120593690004</v>
      </c>
      <c r="P545" s="31">
        <v>2.2263450834879999</v>
      </c>
    </row>
    <row r="546" spans="2:16" x14ac:dyDescent="0.2">
      <c r="D546" s="102"/>
      <c r="E546" s="5" t="s">
        <v>42</v>
      </c>
      <c r="F546" s="6"/>
      <c r="G546" s="7">
        <v>1680</v>
      </c>
      <c r="H546" s="46">
        <v>38.988095238094999</v>
      </c>
      <c r="I546" s="12">
        <v>25</v>
      </c>
      <c r="J546" s="12">
        <v>49.226190476189998</v>
      </c>
      <c r="K546" s="12">
        <v>11.309523809524</v>
      </c>
      <c r="L546" s="12">
        <v>31.309523809523998</v>
      </c>
      <c r="M546" s="12">
        <v>23.809523809523998</v>
      </c>
      <c r="N546" s="12">
        <v>32.023809523810002</v>
      </c>
      <c r="O546" s="12">
        <v>5.833333333333</v>
      </c>
      <c r="P546" s="31">
        <v>3.5119047619049999</v>
      </c>
    </row>
    <row r="547" spans="2:16" x14ac:dyDescent="0.2">
      <c r="D547" s="102"/>
      <c r="E547" s="5" t="s">
        <v>43</v>
      </c>
      <c r="F547" s="6"/>
      <c r="G547" s="7">
        <v>518</v>
      </c>
      <c r="H547" s="46">
        <v>33.783783783784003</v>
      </c>
      <c r="I547" s="12">
        <v>22.393822393821999</v>
      </c>
      <c r="J547" s="12">
        <v>42.857142857143003</v>
      </c>
      <c r="K547" s="12">
        <v>10.231660231659999</v>
      </c>
      <c r="L547" s="12">
        <v>26.640926640926999</v>
      </c>
      <c r="M547" s="12">
        <v>17.953667953667999</v>
      </c>
      <c r="N547" s="12">
        <v>30.888030888031</v>
      </c>
      <c r="O547" s="12">
        <v>9.65250965251</v>
      </c>
      <c r="P547" s="31">
        <v>4.826254826255</v>
      </c>
    </row>
    <row r="548" spans="2:16" x14ac:dyDescent="0.2">
      <c r="D548" s="103"/>
      <c r="E548" s="50" t="s">
        <v>44</v>
      </c>
      <c r="F548" s="53"/>
      <c r="G548" s="49">
        <v>602</v>
      </c>
      <c r="H548" s="67">
        <v>38.704318936877002</v>
      </c>
      <c r="I548" s="23">
        <v>25.083056478404998</v>
      </c>
      <c r="J548" s="23">
        <v>49.335548172757001</v>
      </c>
      <c r="K548" s="23">
        <v>13.621262458472</v>
      </c>
      <c r="L548" s="23">
        <v>29.900332225913999</v>
      </c>
      <c r="M548" s="23">
        <v>21.594684385381999</v>
      </c>
      <c r="N548" s="23">
        <v>32.059800664451998</v>
      </c>
      <c r="O548" s="23">
        <v>8.6378737541530004</v>
      </c>
      <c r="P548" s="64">
        <v>4.9833887043190002</v>
      </c>
    </row>
    <row r="550" spans="2:16" x14ac:dyDescent="0.2">
      <c r="B550" s="34" t="str">
        <f xml:space="preserve"> HYPERLINK("#'目次'!B28", "[22]")</f>
        <v>[22]</v>
      </c>
      <c r="C550" s="27" t="s">
        <v>235</v>
      </c>
    </row>
    <row r="553" spans="2:16" x14ac:dyDescent="0.2">
      <c r="C553" s="27" t="s">
        <v>13</v>
      </c>
    </row>
    <row r="554" spans="2:16" ht="36" x14ac:dyDescent="0.2">
      <c r="D554" s="97"/>
      <c r="E554" s="98"/>
      <c r="F554" s="98"/>
      <c r="G554" s="38" t="s">
        <v>14</v>
      </c>
      <c r="H554" s="36" t="s">
        <v>236</v>
      </c>
      <c r="I554" s="4" t="s">
        <v>237</v>
      </c>
      <c r="J554" s="4" t="s">
        <v>238</v>
      </c>
      <c r="K554" s="35" t="s">
        <v>24</v>
      </c>
    </row>
    <row r="555" spans="2:16" x14ac:dyDescent="0.2">
      <c r="D555" s="99"/>
      <c r="E555" s="100"/>
      <c r="F555" s="100"/>
      <c r="G555" s="40"/>
      <c r="H555" s="42"/>
      <c r="I555" s="8"/>
      <c r="J555" s="8"/>
      <c r="K555" s="39"/>
    </row>
    <row r="556" spans="2:16" x14ac:dyDescent="0.2">
      <c r="D556" s="48"/>
      <c r="E556" s="47" t="s">
        <v>14</v>
      </c>
      <c r="F556" s="51"/>
      <c r="G556" s="37">
        <v>7000</v>
      </c>
      <c r="H556" s="20">
        <v>14.842857142857</v>
      </c>
      <c r="I556" s="20">
        <v>25.5</v>
      </c>
      <c r="J556" s="20">
        <v>59.414285714286002</v>
      </c>
      <c r="K556" s="58">
        <v>0.242857142857</v>
      </c>
    </row>
    <row r="557" spans="2:16" x14ac:dyDescent="0.2">
      <c r="D557" s="101" t="s">
        <v>25</v>
      </c>
      <c r="E557" s="26" t="s">
        <v>26</v>
      </c>
      <c r="F557" s="25"/>
      <c r="G557" s="28">
        <v>308</v>
      </c>
      <c r="H557" s="55">
        <v>9.7402597402600009</v>
      </c>
      <c r="I557" s="19">
        <v>21.753246753247002</v>
      </c>
      <c r="J557" s="19">
        <v>68.506493506493996</v>
      </c>
      <c r="K557" s="71">
        <v>0</v>
      </c>
    </row>
    <row r="558" spans="2:16" x14ac:dyDescent="0.2">
      <c r="D558" s="102"/>
      <c r="E558" s="5" t="s">
        <v>27</v>
      </c>
      <c r="F558" s="6"/>
      <c r="G558" s="7">
        <v>504</v>
      </c>
      <c r="H558" s="46">
        <v>13.888888888888999</v>
      </c>
      <c r="I558" s="12">
        <v>23.611111111111001</v>
      </c>
      <c r="J558" s="12">
        <v>62.301587301586999</v>
      </c>
      <c r="K558" s="31">
        <v>0.19841269841299999</v>
      </c>
    </row>
    <row r="559" spans="2:16" x14ac:dyDescent="0.2">
      <c r="D559" s="102"/>
      <c r="E559" s="5" t="s">
        <v>28</v>
      </c>
      <c r="F559" s="6"/>
      <c r="G559" s="7">
        <v>1554</v>
      </c>
      <c r="H559" s="46">
        <v>15.444015444014999</v>
      </c>
      <c r="I559" s="12">
        <v>27.477477477476999</v>
      </c>
      <c r="J559" s="12">
        <v>56.692406692406998</v>
      </c>
      <c r="K559" s="31">
        <v>0.38610038610000003</v>
      </c>
    </row>
    <row r="560" spans="2:16" x14ac:dyDescent="0.2">
      <c r="D560" s="102"/>
      <c r="E560" s="5" t="s">
        <v>29</v>
      </c>
      <c r="F560" s="6"/>
      <c r="G560" s="7">
        <v>840</v>
      </c>
      <c r="H560" s="46">
        <v>19.047619047619001</v>
      </c>
      <c r="I560" s="12">
        <v>28.809523809523998</v>
      </c>
      <c r="J560" s="12">
        <v>52.142857142856997</v>
      </c>
      <c r="K560" s="45">
        <v>0</v>
      </c>
    </row>
    <row r="561" spans="2:11" x14ac:dyDescent="0.2">
      <c r="D561" s="102"/>
      <c r="E561" s="5" t="s">
        <v>30</v>
      </c>
      <c r="F561" s="6"/>
      <c r="G561" s="7">
        <v>280</v>
      </c>
      <c r="H561" s="46">
        <v>12.857142857143</v>
      </c>
      <c r="I561" s="12">
        <v>30.357142857143</v>
      </c>
      <c r="J561" s="12">
        <v>56.785714285714</v>
      </c>
      <c r="K561" s="45">
        <v>0</v>
      </c>
    </row>
    <row r="562" spans="2:11" x14ac:dyDescent="0.2">
      <c r="D562" s="102"/>
      <c r="E562" s="5" t="s">
        <v>31</v>
      </c>
      <c r="F562" s="6"/>
      <c r="G562" s="7">
        <v>154</v>
      </c>
      <c r="H562" s="46">
        <v>15.584415584416</v>
      </c>
      <c r="I562" s="12">
        <v>24.025974025974001</v>
      </c>
      <c r="J562" s="12">
        <v>60.389610389609999</v>
      </c>
      <c r="K562" s="45">
        <v>0</v>
      </c>
    </row>
    <row r="563" spans="2:11" x14ac:dyDescent="0.2">
      <c r="D563" s="102"/>
      <c r="E563" s="5" t="s">
        <v>32</v>
      </c>
      <c r="F563" s="6"/>
      <c r="G563" s="7">
        <v>826</v>
      </c>
      <c r="H563" s="46">
        <v>16.949152542373</v>
      </c>
      <c r="I563" s="12">
        <v>23.244552058111001</v>
      </c>
      <c r="J563" s="12">
        <v>59.806295399516003</v>
      </c>
      <c r="K563" s="45">
        <v>0</v>
      </c>
    </row>
    <row r="564" spans="2:11" x14ac:dyDescent="0.2">
      <c r="D564" s="102"/>
      <c r="E564" s="5" t="s">
        <v>33</v>
      </c>
      <c r="F564" s="6"/>
      <c r="G564" s="7">
        <v>672</v>
      </c>
      <c r="H564" s="46">
        <v>14.136904761905001</v>
      </c>
      <c r="I564" s="12">
        <v>25.595238095237999</v>
      </c>
      <c r="J564" s="12">
        <v>59.970238095238003</v>
      </c>
      <c r="K564" s="31">
        <v>0.29761904761899999</v>
      </c>
    </row>
    <row r="565" spans="2:11" x14ac:dyDescent="0.2">
      <c r="D565" s="102"/>
      <c r="E565" s="5" t="s">
        <v>34</v>
      </c>
      <c r="F565" s="6"/>
      <c r="G565" s="7">
        <v>462</v>
      </c>
      <c r="H565" s="46">
        <v>14.935064935065</v>
      </c>
      <c r="I565" s="12">
        <v>25.757575757575999</v>
      </c>
      <c r="J565" s="12">
        <v>59.307359307359</v>
      </c>
      <c r="K565" s="45">
        <v>0</v>
      </c>
    </row>
    <row r="566" spans="2:11" x14ac:dyDescent="0.2">
      <c r="D566" s="102"/>
      <c r="E566" s="5" t="s">
        <v>35</v>
      </c>
      <c r="F566" s="6"/>
      <c r="G566" s="7">
        <v>406</v>
      </c>
      <c r="H566" s="46">
        <v>14.532019704433001</v>
      </c>
      <c r="I566" s="12">
        <v>27.339901477832999</v>
      </c>
      <c r="J566" s="12">
        <v>57.142857142856997</v>
      </c>
      <c r="K566" s="31">
        <v>0.98522167487699996</v>
      </c>
    </row>
    <row r="567" spans="2:11" x14ac:dyDescent="0.2">
      <c r="D567" s="102"/>
      <c r="E567" s="5" t="s">
        <v>36</v>
      </c>
      <c r="F567" s="6"/>
      <c r="G567" s="7">
        <v>210</v>
      </c>
      <c r="H567" s="46">
        <v>11.428571428571001</v>
      </c>
      <c r="I567" s="12">
        <v>20.476190476189998</v>
      </c>
      <c r="J567" s="12">
        <v>67.142857142856997</v>
      </c>
      <c r="K567" s="31">
        <v>0.95238095238099996</v>
      </c>
    </row>
    <row r="568" spans="2:11" x14ac:dyDescent="0.2">
      <c r="D568" s="102"/>
      <c r="E568" s="5" t="s">
        <v>37</v>
      </c>
      <c r="F568" s="6"/>
      <c r="G568" s="7">
        <v>714</v>
      </c>
      <c r="H568" s="46">
        <v>11.904761904761999</v>
      </c>
      <c r="I568" s="12">
        <v>21.708683473389002</v>
      </c>
      <c r="J568" s="12">
        <v>66.106442577031004</v>
      </c>
      <c r="K568" s="31">
        <v>0.28011204481800001</v>
      </c>
    </row>
    <row r="569" spans="2:11" x14ac:dyDescent="0.2">
      <c r="D569" s="102"/>
      <c r="E569" s="5" t="s">
        <v>38</v>
      </c>
      <c r="F569" s="6"/>
      <c r="G569" s="7">
        <v>70</v>
      </c>
      <c r="H569" s="46">
        <v>10</v>
      </c>
      <c r="I569" s="12">
        <v>22.857142857143</v>
      </c>
      <c r="J569" s="12">
        <v>67.142857142856997</v>
      </c>
      <c r="K569" s="45">
        <v>0</v>
      </c>
    </row>
    <row r="570" spans="2:11" x14ac:dyDescent="0.2">
      <c r="D570" s="101" t="s">
        <v>39</v>
      </c>
      <c r="E570" s="26" t="s">
        <v>40</v>
      </c>
      <c r="F570" s="25"/>
      <c r="G570" s="28">
        <v>2044</v>
      </c>
      <c r="H570" s="55">
        <v>16.976516634050999</v>
      </c>
      <c r="I570" s="19">
        <v>27.886497064579</v>
      </c>
      <c r="J570" s="19">
        <v>55.088062622309003</v>
      </c>
      <c r="K570" s="56">
        <v>4.8923679061000001E-2</v>
      </c>
    </row>
    <row r="571" spans="2:11" x14ac:dyDescent="0.2">
      <c r="D571" s="102"/>
      <c r="E571" s="5" t="s">
        <v>41</v>
      </c>
      <c r="F571" s="6"/>
      <c r="G571" s="7">
        <v>2156</v>
      </c>
      <c r="H571" s="46">
        <v>14.61038961039</v>
      </c>
      <c r="I571" s="12">
        <v>26.113172541743999</v>
      </c>
      <c r="J571" s="12">
        <v>58.951762523191</v>
      </c>
      <c r="K571" s="31">
        <v>0.32467532467499999</v>
      </c>
    </row>
    <row r="572" spans="2:11" x14ac:dyDescent="0.2">
      <c r="D572" s="102"/>
      <c r="E572" s="5" t="s">
        <v>42</v>
      </c>
      <c r="F572" s="6"/>
      <c r="G572" s="7">
        <v>1680</v>
      </c>
      <c r="H572" s="46">
        <v>13.571428571428999</v>
      </c>
      <c r="I572" s="12">
        <v>24.523809523810002</v>
      </c>
      <c r="J572" s="12">
        <v>61.607142857143003</v>
      </c>
      <c r="K572" s="31">
        <v>0.29761904761899999</v>
      </c>
    </row>
    <row r="573" spans="2:11" x14ac:dyDescent="0.2">
      <c r="D573" s="102"/>
      <c r="E573" s="5" t="s">
        <v>43</v>
      </c>
      <c r="F573" s="6"/>
      <c r="G573" s="7">
        <v>518</v>
      </c>
      <c r="H573" s="46">
        <v>9.8455598455600004</v>
      </c>
      <c r="I573" s="12">
        <v>23.166023166022999</v>
      </c>
      <c r="J573" s="12">
        <v>66.795366795367002</v>
      </c>
      <c r="K573" s="31">
        <v>0.19305019305000001</v>
      </c>
    </row>
    <row r="574" spans="2:11" x14ac:dyDescent="0.2">
      <c r="D574" s="103"/>
      <c r="E574" s="50" t="s">
        <v>44</v>
      </c>
      <c r="F574" s="53"/>
      <c r="G574" s="49">
        <v>602</v>
      </c>
      <c r="H574" s="67">
        <v>16.279069767442</v>
      </c>
      <c r="I574" s="23">
        <v>19.933554817276001</v>
      </c>
      <c r="J574" s="23">
        <v>63.289036544849999</v>
      </c>
      <c r="K574" s="64">
        <v>0.49833887043199998</v>
      </c>
    </row>
    <row r="576" spans="2:11" x14ac:dyDescent="0.2">
      <c r="B576" s="34" t="str">
        <f xml:space="preserve"> HYPERLINK("#'目次'!B29", "[23]")</f>
        <v>[23]</v>
      </c>
      <c r="C576" s="27" t="s">
        <v>241</v>
      </c>
    </row>
    <row r="579" spans="3:13" x14ac:dyDescent="0.2">
      <c r="C579" s="27" t="s">
        <v>13</v>
      </c>
    </row>
    <row r="580" spans="3:13" ht="72" x14ac:dyDescent="0.2">
      <c r="D580" s="97"/>
      <c r="E580" s="98"/>
      <c r="F580" s="98"/>
      <c r="G580" s="38" t="s">
        <v>14</v>
      </c>
      <c r="H580" s="36" t="s">
        <v>242</v>
      </c>
      <c r="I580" s="4" t="s">
        <v>243</v>
      </c>
      <c r="J580" s="4" t="s">
        <v>244</v>
      </c>
      <c r="K580" s="4" t="s">
        <v>245</v>
      </c>
      <c r="L580" s="4" t="s">
        <v>238</v>
      </c>
      <c r="M580" s="35" t="s">
        <v>24</v>
      </c>
    </row>
    <row r="581" spans="3:13" x14ac:dyDescent="0.2">
      <c r="D581" s="99"/>
      <c r="E581" s="100"/>
      <c r="F581" s="100"/>
      <c r="G581" s="40"/>
      <c r="H581" s="42"/>
      <c r="I581" s="8"/>
      <c r="J581" s="8"/>
      <c r="K581" s="8"/>
      <c r="L581" s="8"/>
      <c r="M581" s="39"/>
    </row>
    <row r="582" spans="3:13" x14ac:dyDescent="0.2">
      <c r="D582" s="48"/>
      <c r="E582" s="47" t="s">
        <v>14</v>
      </c>
      <c r="F582" s="51"/>
      <c r="G582" s="37">
        <v>7000</v>
      </c>
      <c r="H582" s="20">
        <v>0.65714285714300003</v>
      </c>
      <c r="I582" s="20">
        <v>2.128571428571</v>
      </c>
      <c r="J582" s="20">
        <v>3.4714285714290001</v>
      </c>
      <c r="K582" s="20">
        <v>6.5857142857140003</v>
      </c>
      <c r="L582" s="20">
        <v>86.671428571429004</v>
      </c>
      <c r="M582" s="58">
        <v>0.48571428571399999</v>
      </c>
    </row>
    <row r="583" spans="3:13" x14ac:dyDescent="0.2">
      <c r="D583" s="101" t="s">
        <v>25</v>
      </c>
      <c r="E583" s="26" t="s">
        <v>26</v>
      </c>
      <c r="F583" s="25"/>
      <c r="G583" s="28">
        <v>308</v>
      </c>
      <c r="H583" s="55">
        <v>0.32467532467499999</v>
      </c>
      <c r="I583" s="19">
        <v>0.64935064935099995</v>
      </c>
      <c r="J583" s="19">
        <v>2.5974025974030002</v>
      </c>
      <c r="K583" s="19">
        <v>6.8181818181820004</v>
      </c>
      <c r="L583" s="19">
        <v>89.610389610390001</v>
      </c>
      <c r="M583" s="71">
        <v>0</v>
      </c>
    </row>
    <row r="584" spans="3:13" x14ac:dyDescent="0.2">
      <c r="D584" s="102"/>
      <c r="E584" s="5" t="s">
        <v>27</v>
      </c>
      <c r="F584" s="6"/>
      <c r="G584" s="7">
        <v>504</v>
      </c>
      <c r="H584" s="46">
        <v>1.190476190476</v>
      </c>
      <c r="I584" s="12">
        <v>2.3809523809519999</v>
      </c>
      <c r="J584" s="12">
        <v>2.3809523809519999</v>
      </c>
      <c r="K584" s="12">
        <v>6.3492063492059998</v>
      </c>
      <c r="L584" s="12">
        <v>87.301587301587006</v>
      </c>
      <c r="M584" s="31">
        <v>0.39682539682500001</v>
      </c>
    </row>
    <row r="585" spans="3:13" x14ac:dyDescent="0.2">
      <c r="D585" s="102"/>
      <c r="E585" s="5" t="s">
        <v>28</v>
      </c>
      <c r="F585" s="6"/>
      <c r="G585" s="7">
        <v>1554</v>
      </c>
      <c r="H585" s="46">
        <v>0.57915057915099999</v>
      </c>
      <c r="I585" s="12">
        <v>2.5096525096529998</v>
      </c>
      <c r="J585" s="12">
        <v>3.7966537966540002</v>
      </c>
      <c r="K585" s="12">
        <v>8.4298584298579993</v>
      </c>
      <c r="L585" s="12">
        <v>84.105534105534005</v>
      </c>
      <c r="M585" s="31">
        <v>0.57915057915099999</v>
      </c>
    </row>
    <row r="586" spans="3:13" x14ac:dyDescent="0.2">
      <c r="D586" s="102"/>
      <c r="E586" s="5" t="s">
        <v>29</v>
      </c>
      <c r="F586" s="6"/>
      <c r="G586" s="7">
        <v>840</v>
      </c>
      <c r="H586" s="46">
        <v>1.309523809524</v>
      </c>
      <c r="I586" s="12">
        <v>3.4523809523810001</v>
      </c>
      <c r="J586" s="12">
        <v>5.3571428571429998</v>
      </c>
      <c r="K586" s="12">
        <v>8.2142857142859995</v>
      </c>
      <c r="L586" s="12">
        <v>81.547619047618994</v>
      </c>
      <c r="M586" s="31">
        <v>0.119047619048</v>
      </c>
    </row>
    <row r="587" spans="3:13" x14ac:dyDescent="0.2">
      <c r="D587" s="102"/>
      <c r="E587" s="5" t="s">
        <v>30</v>
      </c>
      <c r="F587" s="6"/>
      <c r="G587" s="7">
        <v>280</v>
      </c>
      <c r="H587" s="46">
        <v>0.71428571428599996</v>
      </c>
      <c r="I587" s="12">
        <v>2.1428571428569998</v>
      </c>
      <c r="J587" s="12">
        <v>3.5714285714290002</v>
      </c>
      <c r="K587" s="12">
        <v>10.357142857143</v>
      </c>
      <c r="L587" s="12">
        <v>83.214285714286007</v>
      </c>
      <c r="M587" s="45">
        <v>0</v>
      </c>
    </row>
    <row r="588" spans="3:13" x14ac:dyDescent="0.2">
      <c r="D588" s="102"/>
      <c r="E588" s="5" t="s">
        <v>31</v>
      </c>
      <c r="F588" s="6"/>
      <c r="G588" s="7">
        <v>154</v>
      </c>
      <c r="H588" s="46">
        <v>0.64935064935099995</v>
      </c>
      <c r="I588" s="12">
        <v>1.948051948052</v>
      </c>
      <c r="J588" s="12">
        <v>3.896103896104</v>
      </c>
      <c r="K588" s="12">
        <v>4.5454545454549997</v>
      </c>
      <c r="L588" s="12">
        <v>87.012987012986997</v>
      </c>
      <c r="M588" s="31">
        <v>1.948051948052</v>
      </c>
    </row>
    <row r="589" spans="3:13" x14ac:dyDescent="0.2">
      <c r="D589" s="102"/>
      <c r="E589" s="5" t="s">
        <v>32</v>
      </c>
      <c r="F589" s="6"/>
      <c r="G589" s="7">
        <v>826</v>
      </c>
      <c r="H589" s="46">
        <v>0.36319612590799999</v>
      </c>
      <c r="I589" s="12">
        <v>1.331719128329</v>
      </c>
      <c r="J589" s="12">
        <v>2.7845036319609999</v>
      </c>
      <c r="K589" s="12">
        <v>5.0847457627120001</v>
      </c>
      <c r="L589" s="12">
        <v>90.435835351090006</v>
      </c>
      <c r="M589" s="45">
        <v>0</v>
      </c>
    </row>
    <row r="590" spans="3:13" x14ac:dyDescent="0.2">
      <c r="D590" s="102"/>
      <c r="E590" s="5" t="s">
        <v>33</v>
      </c>
      <c r="F590" s="6"/>
      <c r="G590" s="7">
        <v>672</v>
      </c>
      <c r="H590" s="46">
        <v>0.89285714285700002</v>
      </c>
      <c r="I590" s="12">
        <v>1.785714285714</v>
      </c>
      <c r="J590" s="12">
        <v>2.5297619047620001</v>
      </c>
      <c r="K590" s="12">
        <v>4.7619047619049999</v>
      </c>
      <c r="L590" s="12">
        <v>88.988095238094999</v>
      </c>
      <c r="M590" s="31">
        <v>1.041666666667</v>
      </c>
    </row>
    <row r="591" spans="3:13" x14ac:dyDescent="0.2">
      <c r="D591" s="102"/>
      <c r="E591" s="5" t="s">
        <v>34</v>
      </c>
      <c r="F591" s="6"/>
      <c r="G591" s="7">
        <v>462</v>
      </c>
      <c r="H591" s="46">
        <v>0.64935064935099995</v>
      </c>
      <c r="I591" s="12">
        <v>1.948051948052</v>
      </c>
      <c r="J591" s="12">
        <v>4.1125541125540002</v>
      </c>
      <c r="K591" s="12">
        <v>6.4935064935059996</v>
      </c>
      <c r="L591" s="12">
        <v>86.796536796536998</v>
      </c>
      <c r="M591" s="45">
        <v>0</v>
      </c>
    </row>
    <row r="592" spans="3:13" x14ac:dyDescent="0.2">
      <c r="D592" s="102"/>
      <c r="E592" s="5" t="s">
        <v>35</v>
      </c>
      <c r="F592" s="6"/>
      <c r="G592" s="7">
        <v>406</v>
      </c>
      <c r="H592" s="46">
        <v>0.246305418719</v>
      </c>
      <c r="I592" s="12">
        <v>2.9556650246310001</v>
      </c>
      <c r="J592" s="12">
        <v>3.6945812807879999</v>
      </c>
      <c r="K592" s="12">
        <v>3.20197044335</v>
      </c>
      <c r="L592" s="12">
        <v>89.408866995074007</v>
      </c>
      <c r="M592" s="31">
        <v>0.49261083743799999</v>
      </c>
    </row>
    <row r="593" spans="2:13" x14ac:dyDescent="0.2">
      <c r="D593" s="102"/>
      <c r="E593" s="5" t="s">
        <v>36</v>
      </c>
      <c r="F593" s="6"/>
      <c r="G593" s="7">
        <v>210</v>
      </c>
      <c r="H593" s="46">
        <v>0.47619047618999999</v>
      </c>
      <c r="I593" s="12">
        <v>1.4285714285710001</v>
      </c>
      <c r="J593" s="12">
        <v>2.8571428571430002</v>
      </c>
      <c r="K593" s="12">
        <v>7.1428571428570002</v>
      </c>
      <c r="L593" s="12">
        <v>87.142857142856997</v>
      </c>
      <c r="M593" s="31">
        <v>0.95238095238099996</v>
      </c>
    </row>
    <row r="594" spans="2:13" x14ac:dyDescent="0.2">
      <c r="D594" s="102"/>
      <c r="E594" s="5" t="s">
        <v>37</v>
      </c>
      <c r="F594" s="6"/>
      <c r="G594" s="7">
        <v>714</v>
      </c>
      <c r="H594" s="46">
        <v>0.28011204481800001</v>
      </c>
      <c r="I594" s="12">
        <v>1.120448179272</v>
      </c>
      <c r="J594" s="12">
        <v>3.0812324929970001</v>
      </c>
      <c r="K594" s="12">
        <v>5.4621848739500001</v>
      </c>
      <c r="L594" s="12">
        <v>88.935574229691994</v>
      </c>
      <c r="M594" s="31">
        <v>1.120448179272</v>
      </c>
    </row>
    <row r="595" spans="2:13" x14ac:dyDescent="0.2">
      <c r="D595" s="102"/>
      <c r="E595" s="5" t="s">
        <v>38</v>
      </c>
      <c r="F595" s="6"/>
      <c r="G595" s="7">
        <v>70</v>
      </c>
      <c r="H595" s="76">
        <v>0</v>
      </c>
      <c r="I595" s="12">
        <v>4.2857142857139996</v>
      </c>
      <c r="J595" s="12">
        <v>1.4285714285710001</v>
      </c>
      <c r="K595" s="12">
        <v>1.4285714285710001</v>
      </c>
      <c r="L595" s="12">
        <v>92.857142857143003</v>
      </c>
      <c r="M595" s="45">
        <v>0</v>
      </c>
    </row>
    <row r="596" spans="2:13" x14ac:dyDescent="0.2">
      <c r="D596" s="101" t="s">
        <v>39</v>
      </c>
      <c r="E596" s="26" t="s">
        <v>40</v>
      </c>
      <c r="F596" s="25"/>
      <c r="G596" s="28">
        <v>2044</v>
      </c>
      <c r="H596" s="55">
        <v>0.92954990215300004</v>
      </c>
      <c r="I596" s="19">
        <v>2.5440313111549999</v>
      </c>
      <c r="J596" s="19">
        <v>4.1585127201569998</v>
      </c>
      <c r="K596" s="19">
        <v>7.045009784736</v>
      </c>
      <c r="L596" s="19">
        <v>85.078277886497006</v>
      </c>
      <c r="M596" s="56">
        <v>0.244618395303</v>
      </c>
    </row>
    <row r="597" spans="2:13" x14ac:dyDescent="0.2">
      <c r="D597" s="102"/>
      <c r="E597" s="5" t="s">
        <v>41</v>
      </c>
      <c r="F597" s="6"/>
      <c r="G597" s="7">
        <v>2156</v>
      </c>
      <c r="H597" s="46">
        <v>0.51020408163300002</v>
      </c>
      <c r="I597" s="12">
        <v>2.1799628942489999</v>
      </c>
      <c r="J597" s="12">
        <v>2.875695732839</v>
      </c>
      <c r="K597" s="12">
        <v>7.2820037105750002</v>
      </c>
      <c r="L597" s="12">
        <v>86.688311688311998</v>
      </c>
      <c r="M597" s="31">
        <v>0.46382189239299998</v>
      </c>
    </row>
    <row r="598" spans="2:13" x14ac:dyDescent="0.2">
      <c r="D598" s="102"/>
      <c r="E598" s="5" t="s">
        <v>42</v>
      </c>
      <c r="F598" s="6"/>
      <c r="G598" s="7">
        <v>1680</v>
      </c>
      <c r="H598" s="46">
        <v>0.59523809523799998</v>
      </c>
      <c r="I598" s="12">
        <v>1.4880952380950001</v>
      </c>
      <c r="J598" s="12">
        <v>3.0952380952379999</v>
      </c>
      <c r="K598" s="12">
        <v>6.0119047619049999</v>
      </c>
      <c r="L598" s="12">
        <v>88.452380952381006</v>
      </c>
      <c r="M598" s="31">
        <v>0.35714285714299998</v>
      </c>
    </row>
    <row r="599" spans="2:13" x14ac:dyDescent="0.2">
      <c r="D599" s="102"/>
      <c r="E599" s="5" t="s">
        <v>43</v>
      </c>
      <c r="F599" s="6"/>
      <c r="G599" s="7">
        <v>518</v>
      </c>
      <c r="H599" s="46">
        <v>0.57915057915099999</v>
      </c>
      <c r="I599" s="12">
        <v>0.77220077220100003</v>
      </c>
      <c r="J599" s="12">
        <v>2.7027027027030002</v>
      </c>
      <c r="K599" s="12">
        <v>4.0540540540540002</v>
      </c>
      <c r="L599" s="12">
        <v>91.312741312740997</v>
      </c>
      <c r="M599" s="31">
        <v>0.57915057915099999</v>
      </c>
    </row>
    <row r="600" spans="2:13" x14ac:dyDescent="0.2">
      <c r="D600" s="103"/>
      <c r="E600" s="50" t="s">
        <v>44</v>
      </c>
      <c r="F600" s="53"/>
      <c r="G600" s="49">
        <v>602</v>
      </c>
      <c r="H600" s="67">
        <v>0.49833887043199998</v>
      </c>
      <c r="I600" s="23">
        <v>3.488372093023</v>
      </c>
      <c r="J600" s="23">
        <v>4.9833887043190002</v>
      </c>
      <c r="K600" s="23">
        <v>6.3122923588040001</v>
      </c>
      <c r="L600" s="23">
        <v>83.056478405316</v>
      </c>
      <c r="M600" s="64">
        <v>1.6611295681060001</v>
      </c>
    </row>
    <row r="602" spans="2:13" x14ac:dyDescent="0.2">
      <c r="B602" s="34" t="str">
        <f xml:space="preserve"> HYPERLINK("#'目次'!B30", "[24]")</f>
        <v>[24]</v>
      </c>
      <c r="C602" s="27" t="s">
        <v>248</v>
      </c>
    </row>
    <row r="605" spans="2:13" x14ac:dyDescent="0.2">
      <c r="C605" s="27" t="s">
        <v>13</v>
      </c>
    </row>
    <row r="606" spans="2:13" ht="36" x14ac:dyDescent="0.2">
      <c r="D606" s="97"/>
      <c r="E606" s="98"/>
      <c r="F606" s="98"/>
      <c r="G606" s="38" t="s">
        <v>14</v>
      </c>
      <c r="H606" s="36" t="s">
        <v>249</v>
      </c>
      <c r="I606" s="4" t="s">
        <v>250</v>
      </c>
      <c r="J606" s="4" t="s">
        <v>251</v>
      </c>
      <c r="K606" s="35" t="s">
        <v>24</v>
      </c>
    </row>
    <row r="607" spans="2:13" x14ac:dyDescent="0.2">
      <c r="D607" s="99"/>
      <c r="E607" s="100"/>
      <c r="F607" s="100"/>
      <c r="G607" s="40"/>
      <c r="H607" s="42"/>
      <c r="I607" s="8"/>
      <c r="J607" s="8"/>
      <c r="K607" s="39"/>
    </row>
    <row r="608" spans="2:13" x14ac:dyDescent="0.2">
      <c r="D608" s="48"/>
      <c r="E608" s="47" t="s">
        <v>14</v>
      </c>
      <c r="F608" s="51"/>
      <c r="G608" s="37">
        <v>7000</v>
      </c>
      <c r="H608" s="20">
        <v>5.1571428571429996</v>
      </c>
      <c r="I608" s="20">
        <v>32.799999999999997</v>
      </c>
      <c r="J608" s="20">
        <v>61.242857142856998</v>
      </c>
      <c r="K608" s="58">
        <v>0.8</v>
      </c>
    </row>
    <row r="609" spans="4:11" x14ac:dyDescent="0.2">
      <c r="D609" s="101" t="s">
        <v>25</v>
      </c>
      <c r="E609" s="26" t="s">
        <v>26</v>
      </c>
      <c r="F609" s="25"/>
      <c r="G609" s="28">
        <v>308</v>
      </c>
      <c r="H609" s="55">
        <v>2.5974025974030002</v>
      </c>
      <c r="I609" s="19">
        <v>29.87012987013</v>
      </c>
      <c r="J609" s="19">
        <v>66.883116883116998</v>
      </c>
      <c r="K609" s="56">
        <v>0.64935064935099995</v>
      </c>
    </row>
    <row r="610" spans="4:11" x14ac:dyDescent="0.2">
      <c r="D610" s="102"/>
      <c r="E610" s="5" t="s">
        <v>27</v>
      </c>
      <c r="F610" s="6"/>
      <c r="G610" s="7">
        <v>504</v>
      </c>
      <c r="H610" s="46">
        <v>3.9682539682539999</v>
      </c>
      <c r="I610" s="12">
        <v>28.968253968254</v>
      </c>
      <c r="J610" s="12">
        <v>65.079365079365004</v>
      </c>
      <c r="K610" s="31">
        <v>1.9841269841269999</v>
      </c>
    </row>
    <row r="611" spans="4:11" x14ac:dyDescent="0.2">
      <c r="D611" s="102"/>
      <c r="E611" s="5" t="s">
        <v>28</v>
      </c>
      <c r="F611" s="6"/>
      <c r="G611" s="7">
        <v>1554</v>
      </c>
      <c r="H611" s="46">
        <v>5.7915057915060002</v>
      </c>
      <c r="I611" s="12">
        <v>34.749034749034998</v>
      </c>
      <c r="J611" s="12">
        <v>58.365508365507999</v>
      </c>
      <c r="K611" s="31">
        <v>1.093951093951</v>
      </c>
    </row>
    <row r="612" spans="4:11" x14ac:dyDescent="0.2">
      <c r="D612" s="102"/>
      <c r="E612" s="5" t="s">
        <v>29</v>
      </c>
      <c r="F612" s="6"/>
      <c r="G612" s="7">
        <v>840</v>
      </c>
      <c r="H612" s="46">
        <v>7.5</v>
      </c>
      <c r="I612" s="12">
        <v>40.119047619047997</v>
      </c>
      <c r="J612" s="12">
        <v>51.904761904761997</v>
      </c>
      <c r="K612" s="31">
        <v>0.47619047618999999</v>
      </c>
    </row>
    <row r="613" spans="4:11" x14ac:dyDescent="0.2">
      <c r="D613" s="102"/>
      <c r="E613" s="5" t="s">
        <v>30</v>
      </c>
      <c r="F613" s="6"/>
      <c r="G613" s="7">
        <v>280</v>
      </c>
      <c r="H613" s="46">
        <v>7.8571428571429998</v>
      </c>
      <c r="I613" s="12">
        <v>31.071428571428999</v>
      </c>
      <c r="J613" s="12">
        <v>59.285714285714</v>
      </c>
      <c r="K613" s="31">
        <v>1.785714285714</v>
      </c>
    </row>
    <row r="614" spans="4:11" x14ac:dyDescent="0.2">
      <c r="D614" s="102"/>
      <c r="E614" s="5" t="s">
        <v>31</v>
      </c>
      <c r="F614" s="6"/>
      <c r="G614" s="7">
        <v>154</v>
      </c>
      <c r="H614" s="46">
        <v>3.896103896104</v>
      </c>
      <c r="I614" s="12">
        <v>30.519480519481</v>
      </c>
      <c r="J614" s="12">
        <v>63.636363636364003</v>
      </c>
      <c r="K614" s="31">
        <v>1.948051948052</v>
      </c>
    </row>
    <row r="615" spans="4:11" x14ac:dyDescent="0.2">
      <c r="D615" s="102"/>
      <c r="E615" s="5" t="s">
        <v>32</v>
      </c>
      <c r="F615" s="6"/>
      <c r="G615" s="7">
        <v>826</v>
      </c>
      <c r="H615" s="46">
        <v>2.663438256659</v>
      </c>
      <c r="I615" s="12">
        <v>34.382566585955999</v>
      </c>
      <c r="J615" s="12">
        <v>62.953995157385002</v>
      </c>
      <c r="K615" s="45">
        <v>0</v>
      </c>
    </row>
    <row r="616" spans="4:11" x14ac:dyDescent="0.2">
      <c r="D616" s="102"/>
      <c r="E616" s="5" t="s">
        <v>33</v>
      </c>
      <c r="F616" s="6"/>
      <c r="G616" s="7">
        <v>672</v>
      </c>
      <c r="H616" s="46">
        <v>5.9523809523809996</v>
      </c>
      <c r="I616" s="12">
        <v>31.696428571428999</v>
      </c>
      <c r="J616" s="12">
        <v>62.202380952380999</v>
      </c>
      <c r="K616" s="31">
        <v>0.14880952381000001</v>
      </c>
    </row>
    <row r="617" spans="4:11" x14ac:dyDescent="0.2">
      <c r="D617" s="102"/>
      <c r="E617" s="5" t="s">
        <v>34</v>
      </c>
      <c r="F617" s="6"/>
      <c r="G617" s="7">
        <v>462</v>
      </c>
      <c r="H617" s="46">
        <v>6.2770562770560003</v>
      </c>
      <c r="I617" s="12">
        <v>35.497835497834998</v>
      </c>
      <c r="J617" s="12">
        <v>57.575757575757997</v>
      </c>
      <c r="K617" s="31">
        <v>0.64935064935099995</v>
      </c>
    </row>
    <row r="618" spans="4:11" x14ac:dyDescent="0.2">
      <c r="D618" s="102"/>
      <c r="E618" s="5" t="s">
        <v>35</v>
      </c>
      <c r="F618" s="6"/>
      <c r="G618" s="7">
        <v>406</v>
      </c>
      <c r="H618" s="46">
        <v>4.679802955665</v>
      </c>
      <c r="I618" s="12">
        <v>30.295566502463</v>
      </c>
      <c r="J618" s="12">
        <v>63.793103448276</v>
      </c>
      <c r="K618" s="31">
        <v>1.2315270935960001</v>
      </c>
    </row>
    <row r="619" spans="4:11" x14ac:dyDescent="0.2">
      <c r="D619" s="102"/>
      <c r="E619" s="5" t="s">
        <v>36</v>
      </c>
      <c r="F619" s="6"/>
      <c r="G619" s="7">
        <v>210</v>
      </c>
      <c r="H619" s="46">
        <v>7.1428571428570002</v>
      </c>
      <c r="I619" s="12">
        <v>19.047619047619001</v>
      </c>
      <c r="J619" s="12">
        <v>71.904761904761997</v>
      </c>
      <c r="K619" s="31">
        <v>1.9047619047619999</v>
      </c>
    </row>
    <row r="620" spans="4:11" x14ac:dyDescent="0.2">
      <c r="D620" s="102"/>
      <c r="E620" s="5" t="s">
        <v>37</v>
      </c>
      <c r="F620" s="6"/>
      <c r="G620" s="7">
        <v>714</v>
      </c>
      <c r="H620" s="46">
        <v>3.221288515406</v>
      </c>
      <c r="I620" s="12">
        <v>28.291316526610998</v>
      </c>
      <c r="J620" s="12">
        <v>68.347338935574001</v>
      </c>
      <c r="K620" s="31">
        <v>0.140056022409</v>
      </c>
    </row>
    <row r="621" spans="4:11" x14ac:dyDescent="0.2">
      <c r="D621" s="102"/>
      <c r="E621" s="5" t="s">
        <v>38</v>
      </c>
      <c r="F621" s="6"/>
      <c r="G621" s="7">
        <v>70</v>
      </c>
      <c r="H621" s="46">
        <v>5.7142857142860004</v>
      </c>
      <c r="I621" s="12">
        <v>30</v>
      </c>
      <c r="J621" s="12">
        <v>62.857142857143003</v>
      </c>
      <c r="K621" s="31">
        <v>1.4285714285710001</v>
      </c>
    </row>
    <row r="622" spans="4:11" x14ac:dyDescent="0.2">
      <c r="D622" s="101" t="s">
        <v>39</v>
      </c>
      <c r="E622" s="26" t="s">
        <v>40</v>
      </c>
      <c r="F622" s="25"/>
      <c r="G622" s="28">
        <v>2044</v>
      </c>
      <c r="H622" s="55">
        <v>5.9686888454010001</v>
      </c>
      <c r="I622" s="19">
        <v>36.056751467710001</v>
      </c>
      <c r="J622" s="19">
        <v>57.534246575342003</v>
      </c>
      <c r="K622" s="56">
        <v>0.440313111546</v>
      </c>
    </row>
    <row r="623" spans="4:11" x14ac:dyDescent="0.2">
      <c r="D623" s="102"/>
      <c r="E623" s="5" t="s">
        <v>41</v>
      </c>
      <c r="F623" s="6"/>
      <c r="G623" s="7">
        <v>2156</v>
      </c>
      <c r="H623" s="46">
        <v>5.1484230055660003</v>
      </c>
      <c r="I623" s="12">
        <v>33.812615955472999</v>
      </c>
      <c r="J623" s="12">
        <v>60.157699443414003</v>
      </c>
      <c r="K623" s="31">
        <v>0.88126159554700001</v>
      </c>
    </row>
    <row r="624" spans="4:11" x14ac:dyDescent="0.2">
      <c r="D624" s="102"/>
      <c r="E624" s="5" t="s">
        <v>42</v>
      </c>
      <c r="F624" s="6"/>
      <c r="G624" s="7">
        <v>1680</v>
      </c>
      <c r="H624" s="46">
        <v>4.7619047619049999</v>
      </c>
      <c r="I624" s="12">
        <v>31.369047619048001</v>
      </c>
      <c r="J624" s="12">
        <v>63.035714285714</v>
      </c>
      <c r="K624" s="31">
        <v>0.83333333333299997</v>
      </c>
    </row>
    <row r="625" spans="2:11" x14ac:dyDescent="0.2">
      <c r="D625" s="102"/>
      <c r="E625" s="5" t="s">
        <v>43</v>
      </c>
      <c r="F625" s="6"/>
      <c r="G625" s="7">
        <v>518</v>
      </c>
      <c r="H625" s="46">
        <v>3.281853281853</v>
      </c>
      <c r="I625" s="12">
        <v>26.447876447875998</v>
      </c>
      <c r="J625" s="12">
        <v>68.532818532818993</v>
      </c>
      <c r="K625" s="31">
        <v>1.737451737452</v>
      </c>
    </row>
    <row r="626" spans="2:11" x14ac:dyDescent="0.2">
      <c r="D626" s="103"/>
      <c r="E626" s="50" t="s">
        <v>44</v>
      </c>
      <c r="F626" s="53"/>
      <c r="G626" s="49">
        <v>602</v>
      </c>
      <c r="H626" s="67">
        <v>5.1495016611300004</v>
      </c>
      <c r="I626" s="23">
        <v>27.574750830565002</v>
      </c>
      <c r="J626" s="23">
        <v>66.445182724252007</v>
      </c>
      <c r="K626" s="64">
        <v>0.83056478405300005</v>
      </c>
    </row>
    <row r="628" spans="2:11" x14ac:dyDescent="0.2">
      <c r="B628" s="34" t="str">
        <f xml:space="preserve"> HYPERLINK("#'目次'!B31", "[25]")</f>
        <v>[25]</v>
      </c>
      <c r="C628" s="27" t="s">
        <v>254</v>
      </c>
    </row>
    <row r="631" spans="2:11" x14ac:dyDescent="0.2">
      <c r="C631" s="27" t="s">
        <v>13</v>
      </c>
    </row>
    <row r="632" spans="2:11" ht="36" x14ac:dyDescent="0.2">
      <c r="D632" s="97"/>
      <c r="E632" s="98"/>
      <c r="F632" s="98"/>
      <c r="G632" s="38" t="s">
        <v>14</v>
      </c>
      <c r="H632" s="36" t="s">
        <v>249</v>
      </c>
      <c r="I632" s="4" t="s">
        <v>250</v>
      </c>
      <c r="J632" s="4" t="s">
        <v>251</v>
      </c>
      <c r="K632" s="35" t="s">
        <v>24</v>
      </c>
    </row>
    <row r="633" spans="2:11" x14ac:dyDescent="0.2">
      <c r="D633" s="99"/>
      <c r="E633" s="100"/>
      <c r="F633" s="100"/>
      <c r="G633" s="40"/>
      <c r="H633" s="42"/>
      <c r="I633" s="8"/>
      <c r="J633" s="8"/>
      <c r="K633" s="39"/>
    </row>
    <row r="634" spans="2:11" x14ac:dyDescent="0.2">
      <c r="D634" s="48"/>
      <c r="E634" s="47" t="s">
        <v>14</v>
      </c>
      <c r="F634" s="51"/>
      <c r="G634" s="37">
        <v>7000</v>
      </c>
      <c r="H634" s="20">
        <v>1.4428571428570001</v>
      </c>
      <c r="I634" s="20">
        <v>11.342857142857</v>
      </c>
      <c r="J634" s="20">
        <v>86.028571428570999</v>
      </c>
      <c r="K634" s="58">
        <v>1.1857142857139999</v>
      </c>
    </row>
    <row r="635" spans="2:11" x14ac:dyDescent="0.2">
      <c r="D635" s="101" t="s">
        <v>25</v>
      </c>
      <c r="E635" s="26" t="s">
        <v>26</v>
      </c>
      <c r="F635" s="25"/>
      <c r="G635" s="28">
        <v>308</v>
      </c>
      <c r="H635" s="55">
        <v>0.974025974026</v>
      </c>
      <c r="I635" s="19">
        <v>9.7402597402600009</v>
      </c>
      <c r="J635" s="19">
        <v>88.636363636363996</v>
      </c>
      <c r="K635" s="56">
        <v>0.64935064935099995</v>
      </c>
    </row>
    <row r="636" spans="2:11" x14ac:dyDescent="0.2">
      <c r="D636" s="102"/>
      <c r="E636" s="5" t="s">
        <v>27</v>
      </c>
      <c r="F636" s="6"/>
      <c r="G636" s="7">
        <v>504</v>
      </c>
      <c r="H636" s="46">
        <v>2.579365079365</v>
      </c>
      <c r="I636" s="12">
        <v>10.714285714286</v>
      </c>
      <c r="J636" s="12">
        <v>84.126984126983999</v>
      </c>
      <c r="K636" s="31">
        <v>2.579365079365</v>
      </c>
    </row>
    <row r="637" spans="2:11" x14ac:dyDescent="0.2">
      <c r="D637" s="102"/>
      <c r="E637" s="5" t="s">
        <v>28</v>
      </c>
      <c r="F637" s="6"/>
      <c r="G637" s="7">
        <v>1554</v>
      </c>
      <c r="H637" s="46">
        <v>1.4800514800510001</v>
      </c>
      <c r="I637" s="12">
        <v>12.934362934363</v>
      </c>
      <c r="J637" s="12">
        <v>83.912483912484007</v>
      </c>
      <c r="K637" s="31">
        <v>1.6731016731020001</v>
      </c>
    </row>
    <row r="638" spans="2:11" x14ac:dyDescent="0.2">
      <c r="D638" s="102"/>
      <c r="E638" s="5" t="s">
        <v>29</v>
      </c>
      <c r="F638" s="6"/>
      <c r="G638" s="7">
        <v>840</v>
      </c>
      <c r="H638" s="46">
        <v>1.9047619047619999</v>
      </c>
      <c r="I638" s="12">
        <v>11.785714285714</v>
      </c>
      <c r="J638" s="12">
        <v>85.595238095238003</v>
      </c>
      <c r="K638" s="31">
        <v>0.71428571428599996</v>
      </c>
    </row>
    <row r="639" spans="2:11" x14ac:dyDescent="0.2">
      <c r="D639" s="102"/>
      <c r="E639" s="5" t="s">
        <v>30</v>
      </c>
      <c r="F639" s="6"/>
      <c r="G639" s="7">
        <v>280</v>
      </c>
      <c r="H639" s="46">
        <v>2.5</v>
      </c>
      <c r="I639" s="12">
        <v>12.857142857143</v>
      </c>
      <c r="J639" s="12">
        <v>82.142857142856997</v>
      </c>
      <c r="K639" s="31">
        <v>2.5</v>
      </c>
    </row>
    <row r="640" spans="2:11" x14ac:dyDescent="0.2">
      <c r="D640" s="102"/>
      <c r="E640" s="5" t="s">
        <v>31</v>
      </c>
      <c r="F640" s="6"/>
      <c r="G640" s="7">
        <v>154</v>
      </c>
      <c r="H640" s="46">
        <v>1.948051948052</v>
      </c>
      <c r="I640" s="12">
        <v>11.688311688312</v>
      </c>
      <c r="J640" s="12">
        <v>85.064935064935</v>
      </c>
      <c r="K640" s="31">
        <v>1.298701298701</v>
      </c>
    </row>
    <row r="641" spans="2:11" x14ac:dyDescent="0.2">
      <c r="D641" s="102"/>
      <c r="E641" s="5" t="s">
        <v>32</v>
      </c>
      <c r="F641" s="6"/>
      <c r="G641" s="7">
        <v>826</v>
      </c>
      <c r="H641" s="46">
        <v>0.72639225181599998</v>
      </c>
      <c r="I641" s="12">
        <v>10.532687651331999</v>
      </c>
      <c r="J641" s="12">
        <v>88.256658595641994</v>
      </c>
      <c r="K641" s="31">
        <v>0.48426150121099998</v>
      </c>
    </row>
    <row r="642" spans="2:11" x14ac:dyDescent="0.2">
      <c r="D642" s="102"/>
      <c r="E642" s="5" t="s">
        <v>33</v>
      </c>
      <c r="F642" s="6"/>
      <c r="G642" s="7">
        <v>672</v>
      </c>
      <c r="H642" s="46">
        <v>1.339285714286</v>
      </c>
      <c r="I642" s="12">
        <v>9.8214285714289993</v>
      </c>
      <c r="J642" s="12">
        <v>88.690476190476005</v>
      </c>
      <c r="K642" s="31">
        <v>0.14880952381000001</v>
      </c>
    </row>
    <row r="643" spans="2:11" x14ac:dyDescent="0.2">
      <c r="D643" s="102"/>
      <c r="E643" s="5" t="s">
        <v>34</v>
      </c>
      <c r="F643" s="6"/>
      <c r="G643" s="7">
        <v>462</v>
      </c>
      <c r="H643" s="46">
        <v>1.298701298701</v>
      </c>
      <c r="I643" s="12">
        <v>11.688311688312</v>
      </c>
      <c r="J643" s="12">
        <v>86.147186147186005</v>
      </c>
      <c r="K643" s="31">
        <v>0.86580086580100002</v>
      </c>
    </row>
    <row r="644" spans="2:11" x14ac:dyDescent="0.2">
      <c r="D644" s="102"/>
      <c r="E644" s="5" t="s">
        <v>35</v>
      </c>
      <c r="F644" s="6"/>
      <c r="G644" s="7">
        <v>406</v>
      </c>
      <c r="H644" s="46">
        <v>0.98522167487699996</v>
      </c>
      <c r="I644" s="12">
        <v>9.6059113300490004</v>
      </c>
      <c r="J644" s="12">
        <v>87.931034482759003</v>
      </c>
      <c r="K644" s="31">
        <v>1.477832512315</v>
      </c>
    </row>
    <row r="645" spans="2:11" x14ac:dyDescent="0.2">
      <c r="D645" s="102"/>
      <c r="E645" s="5" t="s">
        <v>36</v>
      </c>
      <c r="F645" s="6"/>
      <c r="G645" s="7">
        <v>210</v>
      </c>
      <c r="H645" s="46">
        <v>2.3809523809519999</v>
      </c>
      <c r="I645" s="12">
        <v>7.6190476190479997</v>
      </c>
      <c r="J645" s="12">
        <v>87.142857142856997</v>
      </c>
      <c r="K645" s="31">
        <v>2.8571428571430002</v>
      </c>
    </row>
    <row r="646" spans="2:11" x14ac:dyDescent="0.2">
      <c r="D646" s="102"/>
      <c r="E646" s="5" t="s">
        <v>37</v>
      </c>
      <c r="F646" s="6"/>
      <c r="G646" s="7">
        <v>714</v>
      </c>
      <c r="H646" s="46">
        <v>0.70028011204499996</v>
      </c>
      <c r="I646" s="12">
        <v>11.904761904761999</v>
      </c>
      <c r="J646" s="12">
        <v>86.694677871148002</v>
      </c>
      <c r="K646" s="31">
        <v>0.70028011204499996</v>
      </c>
    </row>
    <row r="647" spans="2:11" x14ac:dyDescent="0.2">
      <c r="D647" s="102"/>
      <c r="E647" s="5" t="s">
        <v>38</v>
      </c>
      <c r="F647" s="6"/>
      <c r="G647" s="7">
        <v>70</v>
      </c>
      <c r="H647" s="46">
        <v>1.4285714285710001</v>
      </c>
      <c r="I647" s="12">
        <v>12.857142857143</v>
      </c>
      <c r="J647" s="12">
        <v>84.285714285713993</v>
      </c>
      <c r="K647" s="31">
        <v>1.4285714285710001</v>
      </c>
    </row>
    <row r="648" spans="2:11" x14ac:dyDescent="0.2">
      <c r="D648" s="101" t="s">
        <v>39</v>
      </c>
      <c r="E648" s="26" t="s">
        <v>40</v>
      </c>
      <c r="F648" s="25"/>
      <c r="G648" s="28">
        <v>2044</v>
      </c>
      <c r="H648" s="55">
        <v>1.663405088063</v>
      </c>
      <c r="I648" s="19">
        <v>11.154598825832</v>
      </c>
      <c r="J648" s="19">
        <v>86.497064579256005</v>
      </c>
      <c r="K648" s="56">
        <v>0.68493150684899995</v>
      </c>
    </row>
    <row r="649" spans="2:11" x14ac:dyDescent="0.2">
      <c r="D649" s="102"/>
      <c r="E649" s="5" t="s">
        <v>41</v>
      </c>
      <c r="F649" s="6"/>
      <c r="G649" s="7">
        <v>2156</v>
      </c>
      <c r="H649" s="46">
        <v>1.530612244898</v>
      </c>
      <c r="I649" s="12">
        <v>11.827458256030001</v>
      </c>
      <c r="J649" s="12">
        <v>85.528756957328</v>
      </c>
      <c r="K649" s="31">
        <v>1.1131725417439999</v>
      </c>
    </row>
    <row r="650" spans="2:11" x14ac:dyDescent="0.2">
      <c r="D650" s="102"/>
      <c r="E650" s="5" t="s">
        <v>42</v>
      </c>
      <c r="F650" s="6"/>
      <c r="G650" s="7">
        <v>1680</v>
      </c>
      <c r="H650" s="46">
        <v>1.309523809524</v>
      </c>
      <c r="I650" s="12">
        <v>11.72619047619</v>
      </c>
      <c r="J650" s="12">
        <v>85.595238095238003</v>
      </c>
      <c r="K650" s="31">
        <v>1.3690476190480001</v>
      </c>
    </row>
    <row r="651" spans="2:11" x14ac:dyDescent="0.2">
      <c r="D651" s="102"/>
      <c r="E651" s="5" t="s">
        <v>43</v>
      </c>
      <c r="F651" s="6"/>
      <c r="G651" s="7">
        <v>518</v>
      </c>
      <c r="H651" s="46">
        <v>0.38610038610000003</v>
      </c>
      <c r="I651" s="12">
        <v>10.038610038610001</v>
      </c>
      <c r="J651" s="12">
        <v>87.644787644787996</v>
      </c>
      <c r="K651" s="31">
        <v>1.9305019305019999</v>
      </c>
    </row>
    <row r="652" spans="2:11" x14ac:dyDescent="0.2">
      <c r="D652" s="103"/>
      <c r="E652" s="50" t="s">
        <v>44</v>
      </c>
      <c r="F652" s="53"/>
      <c r="G652" s="49">
        <v>602</v>
      </c>
      <c r="H652" s="67">
        <v>1.6611295681060001</v>
      </c>
      <c r="I652" s="23">
        <v>10.299003322259001</v>
      </c>
      <c r="J652" s="23">
        <v>86.046511627906995</v>
      </c>
      <c r="K652" s="64">
        <v>1.9933554817279999</v>
      </c>
    </row>
    <row r="654" spans="2:11" x14ac:dyDescent="0.2">
      <c r="B654" s="34" t="str">
        <f xml:space="preserve"> HYPERLINK("#'目次'!B32", "[26]")</f>
        <v>[26]</v>
      </c>
      <c r="C654" s="27" t="s">
        <v>257</v>
      </c>
    </row>
    <row r="657" spans="3:11" x14ac:dyDescent="0.2">
      <c r="C657" s="27" t="s">
        <v>13</v>
      </c>
    </row>
    <row r="658" spans="3:11" ht="36" x14ac:dyDescent="0.2">
      <c r="D658" s="97"/>
      <c r="E658" s="98"/>
      <c r="F658" s="98"/>
      <c r="G658" s="38" t="s">
        <v>14</v>
      </c>
      <c r="H658" s="36" t="s">
        <v>249</v>
      </c>
      <c r="I658" s="4" t="s">
        <v>250</v>
      </c>
      <c r="J658" s="4" t="s">
        <v>251</v>
      </c>
      <c r="K658" s="35" t="s">
        <v>24</v>
      </c>
    </row>
    <row r="659" spans="3:11" x14ac:dyDescent="0.2">
      <c r="D659" s="99"/>
      <c r="E659" s="100"/>
      <c r="F659" s="100"/>
      <c r="G659" s="40"/>
      <c r="H659" s="42"/>
      <c r="I659" s="8"/>
      <c r="J659" s="8"/>
      <c r="K659" s="39"/>
    </row>
    <row r="660" spans="3:11" x14ac:dyDescent="0.2">
      <c r="D660" s="48"/>
      <c r="E660" s="47" t="s">
        <v>14</v>
      </c>
      <c r="F660" s="51"/>
      <c r="G660" s="37">
        <v>7000</v>
      </c>
      <c r="H660" s="20">
        <v>3.785714285714</v>
      </c>
      <c r="I660" s="20">
        <v>28.114285714286002</v>
      </c>
      <c r="J660" s="20">
        <v>67.042857142857002</v>
      </c>
      <c r="K660" s="58">
        <v>1.0571428571429999</v>
      </c>
    </row>
    <row r="661" spans="3:11" x14ac:dyDescent="0.2">
      <c r="D661" s="101" t="s">
        <v>25</v>
      </c>
      <c r="E661" s="26" t="s">
        <v>26</v>
      </c>
      <c r="F661" s="25"/>
      <c r="G661" s="28">
        <v>308</v>
      </c>
      <c r="H661" s="55">
        <v>2.2727272727269998</v>
      </c>
      <c r="I661" s="19">
        <v>29.220779220779001</v>
      </c>
      <c r="J661" s="19">
        <v>67.532467532468004</v>
      </c>
      <c r="K661" s="56">
        <v>0.974025974026</v>
      </c>
    </row>
    <row r="662" spans="3:11" x14ac:dyDescent="0.2">
      <c r="D662" s="102"/>
      <c r="E662" s="5" t="s">
        <v>27</v>
      </c>
      <c r="F662" s="6"/>
      <c r="G662" s="7">
        <v>504</v>
      </c>
      <c r="H662" s="46">
        <v>5.3571428571429998</v>
      </c>
      <c r="I662" s="12">
        <v>22.619047619048001</v>
      </c>
      <c r="J662" s="12">
        <v>69.246031746032003</v>
      </c>
      <c r="K662" s="31">
        <v>2.7777777777780002</v>
      </c>
    </row>
    <row r="663" spans="3:11" x14ac:dyDescent="0.2">
      <c r="D663" s="102"/>
      <c r="E663" s="5" t="s">
        <v>28</v>
      </c>
      <c r="F663" s="6"/>
      <c r="G663" s="7">
        <v>1554</v>
      </c>
      <c r="H663" s="46">
        <v>4.1184041184040003</v>
      </c>
      <c r="I663" s="12">
        <v>30.952380952380999</v>
      </c>
      <c r="J663" s="12">
        <v>63.642213642214003</v>
      </c>
      <c r="K663" s="31">
        <v>1.2870012870009999</v>
      </c>
    </row>
    <row r="664" spans="3:11" x14ac:dyDescent="0.2">
      <c r="D664" s="102"/>
      <c r="E664" s="5" t="s">
        <v>29</v>
      </c>
      <c r="F664" s="6"/>
      <c r="G664" s="7">
        <v>840</v>
      </c>
      <c r="H664" s="46">
        <v>4.8809523809520003</v>
      </c>
      <c r="I664" s="12">
        <v>30.357142857143</v>
      </c>
      <c r="J664" s="12">
        <v>64.166666666666998</v>
      </c>
      <c r="K664" s="31">
        <v>0.59523809523799998</v>
      </c>
    </row>
    <row r="665" spans="3:11" x14ac:dyDescent="0.2">
      <c r="D665" s="102"/>
      <c r="E665" s="5" t="s">
        <v>30</v>
      </c>
      <c r="F665" s="6"/>
      <c r="G665" s="7">
        <v>280</v>
      </c>
      <c r="H665" s="46">
        <v>5.7142857142860004</v>
      </c>
      <c r="I665" s="12">
        <v>24.285714285714</v>
      </c>
      <c r="J665" s="12">
        <v>67.142857142856997</v>
      </c>
      <c r="K665" s="31">
        <v>2.8571428571430002</v>
      </c>
    </row>
    <row r="666" spans="3:11" x14ac:dyDescent="0.2">
      <c r="D666" s="102"/>
      <c r="E666" s="5" t="s">
        <v>31</v>
      </c>
      <c r="F666" s="6"/>
      <c r="G666" s="7">
        <v>154</v>
      </c>
      <c r="H666" s="46">
        <v>4.5454545454549997</v>
      </c>
      <c r="I666" s="12">
        <v>23.376623376623002</v>
      </c>
      <c r="J666" s="12">
        <v>70.779220779221006</v>
      </c>
      <c r="K666" s="31">
        <v>1.298701298701</v>
      </c>
    </row>
    <row r="667" spans="3:11" x14ac:dyDescent="0.2">
      <c r="D667" s="102"/>
      <c r="E667" s="5" t="s">
        <v>32</v>
      </c>
      <c r="F667" s="6"/>
      <c r="G667" s="7">
        <v>826</v>
      </c>
      <c r="H667" s="46">
        <v>2.3002421307510001</v>
      </c>
      <c r="I667" s="12">
        <v>28.813559322033999</v>
      </c>
      <c r="J667" s="12">
        <v>68.765133171913007</v>
      </c>
      <c r="K667" s="31">
        <v>0.121065375303</v>
      </c>
    </row>
    <row r="668" spans="3:11" x14ac:dyDescent="0.2">
      <c r="D668" s="102"/>
      <c r="E668" s="5" t="s">
        <v>33</v>
      </c>
      <c r="F668" s="6"/>
      <c r="G668" s="7">
        <v>672</v>
      </c>
      <c r="H668" s="46">
        <v>3.8690476190480001</v>
      </c>
      <c r="I668" s="12">
        <v>29.613095238094999</v>
      </c>
      <c r="J668" s="12">
        <v>66.220238095238003</v>
      </c>
      <c r="K668" s="31">
        <v>0.29761904761899999</v>
      </c>
    </row>
    <row r="669" spans="3:11" x14ac:dyDescent="0.2">
      <c r="D669" s="102"/>
      <c r="E669" s="5" t="s">
        <v>34</v>
      </c>
      <c r="F669" s="6"/>
      <c r="G669" s="7">
        <v>462</v>
      </c>
      <c r="H669" s="46">
        <v>4.5454545454549997</v>
      </c>
      <c r="I669" s="12">
        <v>30.303030303029999</v>
      </c>
      <c r="J669" s="12">
        <v>64.502164502165002</v>
      </c>
      <c r="K669" s="31">
        <v>0.64935064935099995</v>
      </c>
    </row>
    <row r="670" spans="3:11" x14ac:dyDescent="0.2">
      <c r="D670" s="102"/>
      <c r="E670" s="5" t="s">
        <v>35</v>
      </c>
      <c r="F670" s="6"/>
      <c r="G670" s="7">
        <v>406</v>
      </c>
      <c r="H670" s="46">
        <v>2.4630541871920002</v>
      </c>
      <c r="I670" s="12">
        <v>27.339901477832999</v>
      </c>
      <c r="J670" s="12">
        <v>68.71921182266</v>
      </c>
      <c r="K670" s="31">
        <v>1.477832512315</v>
      </c>
    </row>
    <row r="671" spans="3:11" x14ac:dyDescent="0.2">
      <c r="D671" s="102"/>
      <c r="E671" s="5" t="s">
        <v>36</v>
      </c>
      <c r="F671" s="6"/>
      <c r="G671" s="7">
        <v>210</v>
      </c>
      <c r="H671" s="46">
        <v>3.8095238095239998</v>
      </c>
      <c r="I671" s="12">
        <v>20.476190476189998</v>
      </c>
      <c r="J671" s="12">
        <v>73.333333333333002</v>
      </c>
      <c r="K671" s="31">
        <v>2.3809523809519999</v>
      </c>
    </row>
    <row r="672" spans="3:11" x14ac:dyDescent="0.2">
      <c r="D672" s="102"/>
      <c r="E672" s="5" t="s">
        <v>37</v>
      </c>
      <c r="F672" s="6"/>
      <c r="G672" s="7">
        <v>714</v>
      </c>
      <c r="H672" s="46">
        <v>2.100840336134</v>
      </c>
      <c r="I672" s="12">
        <v>24.089635854341999</v>
      </c>
      <c r="J672" s="12">
        <v>73.249299719888</v>
      </c>
      <c r="K672" s="31">
        <v>0.56022408963600001</v>
      </c>
    </row>
    <row r="673" spans="2:11" x14ac:dyDescent="0.2">
      <c r="D673" s="102"/>
      <c r="E673" s="5" t="s">
        <v>38</v>
      </c>
      <c r="F673" s="6"/>
      <c r="G673" s="7">
        <v>70</v>
      </c>
      <c r="H673" s="46">
        <v>5.7142857142860004</v>
      </c>
      <c r="I673" s="12">
        <v>30</v>
      </c>
      <c r="J673" s="12">
        <v>62.857142857143003</v>
      </c>
      <c r="K673" s="31">
        <v>1.4285714285710001</v>
      </c>
    </row>
    <row r="674" spans="2:11" x14ac:dyDescent="0.2">
      <c r="D674" s="101" t="s">
        <v>39</v>
      </c>
      <c r="E674" s="26" t="s">
        <v>40</v>
      </c>
      <c r="F674" s="25"/>
      <c r="G674" s="28">
        <v>2044</v>
      </c>
      <c r="H674" s="55">
        <v>4.2074363992170003</v>
      </c>
      <c r="I674" s="19">
        <v>28.962818003913998</v>
      </c>
      <c r="J674" s="19">
        <v>66.193737769080002</v>
      </c>
      <c r="K674" s="56">
        <v>0.636007827789</v>
      </c>
    </row>
    <row r="675" spans="2:11" x14ac:dyDescent="0.2">
      <c r="D675" s="102"/>
      <c r="E675" s="5" t="s">
        <v>41</v>
      </c>
      <c r="F675" s="6"/>
      <c r="G675" s="7">
        <v>2156</v>
      </c>
      <c r="H675" s="46">
        <v>3.896103896104</v>
      </c>
      <c r="I675" s="12">
        <v>28.246753246752998</v>
      </c>
      <c r="J675" s="12">
        <v>66.883116883116998</v>
      </c>
      <c r="K675" s="31">
        <v>0.974025974026</v>
      </c>
    </row>
    <row r="676" spans="2:11" x14ac:dyDescent="0.2">
      <c r="D676" s="102"/>
      <c r="E676" s="5" t="s">
        <v>42</v>
      </c>
      <c r="F676" s="6"/>
      <c r="G676" s="7">
        <v>1680</v>
      </c>
      <c r="H676" s="46">
        <v>3.5714285714290002</v>
      </c>
      <c r="I676" s="12">
        <v>28.928571428571001</v>
      </c>
      <c r="J676" s="12">
        <v>66.369047619048004</v>
      </c>
      <c r="K676" s="31">
        <v>1.1309523809519999</v>
      </c>
    </row>
    <row r="677" spans="2:11" x14ac:dyDescent="0.2">
      <c r="D677" s="102"/>
      <c r="E677" s="5" t="s">
        <v>43</v>
      </c>
      <c r="F677" s="6"/>
      <c r="G677" s="7">
        <v>518</v>
      </c>
      <c r="H677" s="46">
        <v>1.9305019305019999</v>
      </c>
      <c r="I677" s="12">
        <v>23.552123552124002</v>
      </c>
      <c r="J677" s="12">
        <v>72.393822393822006</v>
      </c>
      <c r="K677" s="31">
        <v>2.1235521235519998</v>
      </c>
    </row>
    <row r="678" spans="2:11" x14ac:dyDescent="0.2">
      <c r="D678" s="103"/>
      <c r="E678" s="50" t="s">
        <v>44</v>
      </c>
      <c r="F678" s="53"/>
      <c r="G678" s="49">
        <v>602</v>
      </c>
      <c r="H678" s="67">
        <v>4.152823920266</v>
      </c>
      <c r="I678" s="23">
        <v>26.411960132890002</v>
      </c>
      <c r="J678" s="23">
        <v>67.774086378738005</v>
      </c>
      <c r="K678" s="64">
        <v>1.6611295681060001</v>
      </c>
    </row>
    <row r="680" spans="2:11" x14ac:dyDescent="0.2">
      <c r="B680" s="34" t="str">
        <f xml:space="preserve"> HYPERLINK("#'目次'!B33", "[27]")</f>
        <v>[27]</v>
      </c>
      <c r="C680" s="27" t="s">
        <v>260</v>
      </c>
    </row>
    <row r="683" spans="2:11" x14ac:dyDescent="0.2">
      <c r="C683" s="27" t="s">
        <v>13</v>
      </c>
    </row>
    <row r="684" spans="2:11" ht="36" x14ac:dyDescent="0.2">
      <c r="D684" s="97"/>
      <c r="E684" s="98"/>
      <c r="F684" s="98"/>
      <c r="G684" s="38" t="s">
        <v>14</v>
      </c>
      <c r="H684" s="36" t="s">
        <v>249</v>
      </c>
      <c r="I684" s="4" t="s">
        <v>250</v>
      </c>
      <c r="J684" s="4" t="s">
        <v>251</v>
      </c>
      <c r="K684" s="35" t="s">
        <v>24</v>
      </c>
    </row>
    <row r="685" spans="2:11" x14ac:dyDescent="0.2">
      <c r="D685" s="99"/>
      <c r="E685" s="100"/>
      <c r="F685" s="100"/>
      <c r="G685" s="40"/>
      <c r="H685" s="42"/>
      <c r="I685" s="8"/>
      <c r="J685" s="8"/>
      <c r="K685" s="39"/>
    </row>
    <row r="686" spans="2:11" x14ac:dyDescent="0.2">
      <c r="D686" s="48"/>
      <c r="E686" s="47" t="s">
        <v>14</v>
      </c>
      <c r="F686" s="51"/>
      <c r="G686" s="37">
        <v>7000</v>
      </c>
      <c r="H686" s="20">
        <v>15.528571428571</v>
      </c>
      <c r="I686" s="20">
        <v>57.185714285713999</v>
      </c>
      <c r="J686" s="20">
        <v>26.685714285713999</v>
      </c>
      <c r="K686" s="58">
        <v>0.6</v>
      </c>
    </row>
    <row r="687" spans="2:11" x14ac:dyDescent="0.2">
      <c r="D687" s="101" t="s">
        <v>25</v>
      </c>
      <c r="E687" s="26" t="s">
        <v>26</v>
      </c>
      <c r="F687" s="25"/>
      <c r="G687" s="28">
        <v>308</v>
      </c>
      <c r="H687" s="55">
        <v>8.7662337662340004</v>
      </c>
      <c r="I687" s="19">
        <v>60.389610389609999</v>
      </c>
      <c r="J687" s="19">
        <v>30.194805194804999</v>
      </c>
      <c r="K687" s="56">
        <v>0.64935064935099995</v>
      </c>
    </row>
    <row r="688" spans="2:11" x14ac:dyDescent="0.2">
      <c r="D688" s="102"/>
      <c r="E688" s="5" t="s">
        <v>27</v>
      </c>
      <c r="F688" s="6"/>
      <c r="G688" s="7">
        <v>504</v>
      </c>
      <c r="H688" s="46">
        <v>11.706349206349</v>
      </c>
      <c r="I688" s="12">
        <v>53.769841269841002</v>
      </c>
      <c r="J688" s="12">
        <v>32.738095238094999</v>
      </c>
      <c r="K688" s="31">
        <v>1.785714285714</v>
      </c>
    </row>
    <row r="689" spans="4:11" x14ac:dyDescent="0.2">
      <c r="D689" s="102"/>
      <c r="E689" s="5" t="s">
        <v>28</v>
      </c>
      <c r="F689" s="6"/>
      <c r="G689" s="7">
        <v>1554</v>
      </c>
      <c r="H689" s="46">
        <v>19.111969111969</v>
      </c>
      <c r="I689" s="12">
        <v>56.177606177606002</v>
      </c>
      <c r="J689" s="12">
        <v>23.938223938223999</v>
      </c>
      <c r="K689" s="31">
        <v>0.77220077220100003</v>
      </c>
    </row>
    <row r="690" spans="4:11" x14ac:dyDescent="0.2">
      <c r="D690" s="102"/>
      <c r="E690" s="5" t="s">
        <v>29</v>
      </c>
      <c r="F690" s="6"/>
      <c r="G690" s="7">
        <v>840</v>
      </c>
      <c r="H690" s="46">
        <v>23.095238095237999</v>
      </c>
      <c r="I690" s="12">
        <v>57.857142857143003</v>
      </c>
      <c r="J690" s="12">
        <v>18.928571428571001</v>
      </c>
      <c r="K690" s="31">
        <v>0.119047619048</v>
      </c>
    </row>
    <row r="691" spans="4:11" x14ac:dyDescent="0.2">
      <c r="D691" s="102"/>
      <c r="E691" s="5" t="s">
        <v>30</v>
      </c>
      <c r="F691" s="6"/>
      <c r="G691" s="7">
        <v>280</v>
      </c>
      <c r="H691" s="46">
        <v>16.785714285714</v>
      </c>
      <c r="I691" s="12">
        <v>57.5</v>
      </c>
      <c r="J691" s="12">
        <v>23.928571428571001</v>
      </c>
      <c r="K691" s="31">
        <v>1.785714285714</v>
      </c>
    </row>
    <row r="692" spans="4:11" x14ac:dyDescent="0.2">
      <c r="D692" s="102"/>
      <c r="E692" s="5" t="s">
        <v>31</v>
      </c>
      <c r="F692" s="6"/>
      <c r="G692" s="7">
        <v>154</v>
      </c>
      <c r="H692" s="46">
        <v>16.233766233766001</v>
      </c>
      <c r="I692" s="12">
        <v>53.896103896104002</v>
      </c>
      <c r="J692" s="12">
        <v>28.571428571428999</v>
      </c>
      <c r="K692" s="31">
        <v>1.298701298701</v>
      </c>
    </row>
    <row r="693" spans="4:11" x14ac:dyDescent="0.2">
      <c r="D693" s="102"/>
      <c r="E693" s="5" t="s">
        <v>32</v>
      </c>
      <c r="F693" s="6"/>
      <c r="G693" s="7">
        <v>826</v>
      </c>
      <c r="H693" s="46">
        <v>12.590799031476999</v>
      </c>
      <c r="I693" s="12">
        <v>60.169491525424</v>
      </c>
      <c r="J693" s="12">
        <v>27.239709443098999</v>
      </c>
      <c r="K693" s="45">
        <v>0</v>
      </c>
    </row>
    <row r="694" spans="4:11" x14ac:dyDescent="0.2">
      <c r="D694" s="102"/>
      <c r="E694" s="5" t="s">
        <v>33</v>
      </c>
      <c r="F694" s="6"/>
      <c r="G694" s="7">
        <v>672</v>
      </c>
      <c r="H694" s="46">
        <v>15.922619047618999</v>
      </c>
      <c r="I694" s="12">
        <v>59.226190476189998</v>
      </c>
      <c r="J694" s="12">
        <v>24.702380952380999</v>
      </c>
      <c r="K694" s="31">
        <v>0.14880952381000001</v>
      </c>
    </row>
    <row r="695" spans="4:11" x14ac:dyDescent="0.2">
      <c r="D695" s="102"/>
      <c r="E695" s="5" t="s">
        <v>34</v>
      </c>
      <c r="F695" s="6"/>
      <c r="G695" s="7">
        <v>462</v>
      </c>
      <c r="H695" s="46">
        <v>12.121212121212</v>
      </c>
      <c r="I695" s="12">
        <v>57.359307359307003</v>
      </c>
      <c r="J695" s="12">
        <v>30.303030303029999</v>
      </c>
      <c r="K695" s="31">
        <v>0.21645021645000001</v>
      </c>
    </row>
    <row r="696" spans="4:11" x14ac:dyDescent="0.2">
      <c r="D696" s="102"/>
      <c r="E696" s="5" t="s">
        <v>35</v>
      </c>
      <c r="F696" s="6"/>
      <c r="G696" s="7">
        <v>406</v>
      </c>
      <c r="H696" s="46">
        <v>14.039408866995</v>
      </c>
      <c r="I696" s="12">
        <v>61.822660098522</v>
      </c>
      <c r="J696" s="12">
        <v>23.399014778325</v>
      </c>
      <c r="K696" s="31">
        <v>0.73891625615800005</v>
      </c>
    </row>
    <row r="697" spans="4:11" x14ac:dyDescent="0.2">
      <c r="D697" s="102"/>
      <c r="E697" s="5" t="s">
        <v>36</v>
      </c>
      <c r="F697" s="6"/>
      <c r="G697" s="7">
        <v>210</v>
      </c>
      <c r="H697" s="46">
        <v>17.142857142857</v>
      </c>
      <c r="I697" s="12">
        <v>43.333333333333002</v>
      </c>
      <c r="J697" s="12">
        <v>37.142857142856997</v>
      </c>
      <c r="K697" s="31">
        <v>2.3809523809519999</v>
      </c>
    </row>
    <row r="698" spans="4:11" x14ac:dyDescent="0.2">
      <c r="D698" s="102"/>
      <c r="E698" s="5" t="s">
        <v>37</v>
      </c>
      <c r="F698" s="6"/>
      <c r="G698" s="7">
        <v>714</v>
      </c>
      <c r="H698" s="46">
        <v>9.8039215686270005</v>
      </c>
      <c r="I698" s="12">
        <v>56.302521008402998</v>
      </c>
      <c r="J698" s="12">
        <v>33.893557422969003</v>
      </c>
      <c r="K698" s="45">
        <v>0</v>
      </c>
    </row>
    <row r="699" spans="4:11" x14ac:dyDescent="0.2">
      <c r="D699" s="102"/>
      <c r="E699" s="5" t="s">
        <v>38</v>
      </c>
      <c r="F699" s="6"/>
      <c r="G699" s="7">
        <v>70</v>
      </c>
      <c r="H699" s="46">
        <v>11.428571428571001</v>
      </c>
      <c r="I699" s="12">
        <v>55.714285714286</v>
      </c>
      <c r="J699" s="12">
        <v>31.428571428571001</v>
      </c>
      <c r="K699" s="31">
        <v>1.4285714285710001</v>
      </c>
    </row>
    <row r="700" spans="4:11" x14ac:dyDescent="0.2">
      <c r="D700" s="101" t="s">
        <v>39</v>
      </c>
      <c r="E700" s="26" t="s">
        <v>40</v>
      </c>
      <c r="F700" s="25"/>
      <c r="G700" s="28">
        <v>2044</v>
      </c>
      <c r="H700" s="55">
        <v>18.493150684932001</v>
      </c>
      <c r="I700" s="19">
        <v>57.729941291585</v>
      </c>
      <c r="J700" s="19">
        <v>23.532289628179999</v>
      </c>
      <c r="K700" s="56">
        <v>0.244618395303</v>
      </c>
    </row>
    <row r="701" spans="4:11" x14ac:dyDescent="0.2">
      <c r="D701" s="102"/>
      <c r="E701" s="5" t="s">
        <v>41</v>
      </c>
      <c r="F701" s="6"/>
      <c r="G701" s="7">
        <v>2156</v>
      </c>
      <c r="H701" s="46">
        <v>15.630797773655001</v>
      </c>
      <c r="I701" s="12">
        <v>58.256029684601003</v>
      </c>
      <c r="J701" s="12">
        <v>25.649350649351</v>
      </c>
      <c r="K701" s="31">
        <v>0.46382189239299998</v>
      </c>
    </row>
    <row r="702" spans="4:11" x14ac:dyDescent="0.2">
      <c r="D702" s="102"/>
      <c r="E702" s="5" t="s">
        <v>42</v>
      </c>
      <c r="F702" s="6"/>
      <c r="G702" s="7">
        <v>1680</v>
      </c>
      <c r="H702" s="46">
        <v>13.27380952381</v>
      </c>
      <c r="I702" s="12">
        <v>58.273809523810002</v>
      </c>
      <c r="J702" s="12">
        <v>27.738095238094999</v>
      </c>
      <c r="K702" s="31">
        <v>0.71428571428599996</v>
      </c>
    </row>
    <row r="703" spans="4:11" x14ac:dyDescent="0.2">
      <c r="D703" s="102"/>
      <c r="E703" s="5" t="s">
        <v>43</v>
      </c>
      <c r="F703" s="6"/>
      <c r="G703" s="7">
        <v>518</v>
      </c>
      <c r="H703" s="46">
        <v>10.617760617761</v>
      </c>
      <c r="I703" s="12">
        <v>53.088803088802997</v>
      </c>
      <c r="J703" s="12">
        <v>34.749034749034998</v>
      </c>
      <c r="K703" s="31">
        <v>1.5444015444020001</v>
      </c>
    </row>
    <row r="704" spans="4:11" x14ac:dyDescent="0.2">
      <c r="D704" s="103"/>
      <c r="E704" s="50" t="s">
        <v>44</v>
      </c>
      <c r="F704" s="53"/>
      <c r="G704" s="49">
        <v>602</v>
      </c>
      <c r="H704" s="67">
        <v>15.614617940199</v>
      </c>
      <c r="I704" s="23">
        <v>51.993355481728003</v>
      </c>
      <c r="J704" s="23">
        <v>31.229235880398999</v>
      </c>
      <c r="K704" s="64">
        <v>1.1627906976739999</v>
      </c>
    </row>
    <row r="706" spans="2:11" x14ac:dyDescent="0.2">
      <c r="B706" s="34" t="str">
        <f xml:space="preserve"> HYPERLINK("#'目次'!B34", "[28]")</f>
        <v>[28]</v>
      </c>
      <c r="C706" s="27" t="s">
        <v>263</v>
      </c>
    </row>
    <row r="709" spans="2:11" x14ac:dyDescent="0.2">
      <c r="C709" s="27" t="s">
        <v>13</v>
      </c>
    </row>
    <row r="710" spans="2:11" ht="36" x14ac:dyDescent="0.2">
      <c r="D710" s="97"/>
      <c r="E710" s="98"/>
      <c r="F710" s="98"/>
      <c r="G710" s="38" t="s">
        <v>14</v>
      </c>
      <c r="H710" s="36" t="s">
        <v>249</v>
      </c>
      <c r="I710" s="4" t="s">
        <v>250</v>
      </c>
      <c r="J710" s="4" t="s">
        <v>251</v>
      </c>
      <c r="K710" s="35" t="s">
        <v>24</v>
      </c>
    </row>
    <row r="711" spans="2:11" x14ac:dyDescent="0.2">
      <c r="D711" s="99"/>
      <c r="E711" s="100"/>
      <c r="F711" s="100"/>
      <c r="G711" s="40"/>
      <c r="H711" s="42"/>
      <c r="I711" s="8"/>
      <c r="J711" s="8"/>
      <c r="K711" s="39"/>
    </row>
    <row r="712" spans="2:11" x14ac:dyDescent="0.2">
      <c r="D712" s="48"/>
      <c r="E712" s="47" t="s">
        <v>14</v>
      </c>
      <c r="F712" s="51"/>
      <c r="G712" s="37">
        <v>7000</v>
      </c>
      <c r="H712" s="20">
        <v>1.0714285714289999</v>
      </c>
      <c r="I712" s="20">
        <v>9.0714285714289993</v>
      </c>
      <c r="J712" s="20">
        <v>88.771428571428999</v>
      </c>
      <c r="K712" s="58">
        <v>1.0857142857140001</v>
      </c>
    </row>
    <row r="713" spans="2:11" x14ac:dyDescent="0.2">
      <c r="D713" s="101" t="s">
        <v>25</v>
      </c>
      <c r="E713" s="26" t="s">
        <v>26</v>
      </c>
      <c r="F713" s="25"/>
      <c r="G713" s="28">
        <v>308</v>
      </c>
      <c r="H713" s="55">
        <v>0.64935064935099995</v>
      </c>
      <c r="I713" s="19">
        <v>5.844155844156</v>
      </c>
      <c r="J713" s="19">
        <v>92.857142857143003</v>
      </c>
      <c r="K713" s="56">
        <v>0.64935064935099995</v>
      </c>
    </row>
    <row r="714" spans="2:11" x14ac:dyDescent="0.2">
      <c r="D714" s="102"/>
      <c r="E714" s="5" t="s">
        <v>27</v>
      </c>
      <c r="F714" s="6"/>
      <c r="G714" s="7">
        <v>504</v>
      </c>
      <c r="H714" s="46">
        <v>1.785714285714</v>
      </c>
      <c r="I714" s="12">
        <v>10.119047619048001</v>
      </c>
      <c r="J714" s="12">
        <v>85.515873015872998</v>
      </c>
      <c r="K714" s="31">
        <v>2.579365079365</v>
      </c>
    </row>
    <row r="715" spans="2:11" x14ac:dyDescent="0.2">
      <c r="D715" s="102"/>
      <c r="E715" s="5" t="s">
        <v>28</v>
      </c>
      <c r="F715" s="6"/>
      <c r="G715" s="7">
        <v>1554</v>
      </c>
      <c r="H715" s="46">
        <v>1.4800514800510001</v>
      </c>
      <c r="I715" s="12">
        <v>9.9099099099100005</v>
      </c>
      <c r="J715" s="12">
        <v>87.001287001286997</v>
      </c>
      <c r="K715" s="31">
        <v>1.608751608752</v>
      </c>
    </row>
    <row r="716" spans="2:11" x14ac:dyDescent="0.2">
      <c r="D716" s="102"/>
      <c r="E716" s="5" t="s">
        <v>29</v>
      </c>
      <c r="F716" s="6"/>
      <c r="G716" s="7">
        <v>840</v>
      </c>
      <c r="H716" s="46">
        <v>0.71428571428599996</v>
      </c>
      <c r="I716" s="12">
        <v>10.952380952381001</v>
      </c>
      <c r="J716" s="12">
        <v>87.857142857143003</v>
      </c>
      <c r="K716" s="31">
        <v>0.47619047618999999</v>
      </c>
    </row>
    <row r="717" spans="2:11" x14ac:dyDescent="0.2">
      <c r="D717" s="102"/>
      <c r="E717" s="5" t="s">
        <v>30</v>
      </c>
      <c r="F717" s="6"/>
      <c r="G717" s="7">
        <v>280</v>
      </c>
      <c r="H717" s="46">
        <v>1.0714285714289999</v>
      </c>
      <c r="I717" s="12">
        <v>10.714285714286</v>
      </c>
      <c r="J717" s="12">
        <v>86.071428571428996</v>
      </c>
      <c r="K717" s="31">
        <v>2.1428571428569998</v>
      </c>
    </row>
    <row r="718" spans="2:11" x14ac:dyDescent="0.2">
      <c r="D718" s="102"/>
      <c r="E718" s="5" t="s">
        <v>31</v>
      </c>
      <c r="F718" s="6"/>
      <c r="G718" s="7">
        <v>154</v>
      </c>
      <c r="H718" s="46">
        <v>1.298701298701</v>
      </c>
      <c r="I718" s="12">
        <v>8.4415584415579996</v>
      </c>
      <c r="J718" s="12">
        <v>88.311688311688002</v>
      </c>
      <c r="K718" s="31">
        <v>1.948051948052</v>
      </c>
    </row>
    <row r="719" spans="2:11" x14ac:dyDescent="0.2">
      <c r="D719" s="102"/>
      <c r="E719" s="5" t="s">
        <v>32</v>
      </c>
      <c r="F719" s="6"/>
      <c r="G719" s="7">
        <v>826</v>
      </c>
      <c r="H719" s="46">
        <v>0.36319612590799999</v>
      </c>
      <c r="I719" s="12">
        <v>8.8377723970939996</v>
      </c>
      <c r="J719" s="12">
        <v>90.677966101695006</v>
      </c>
      <c r="K719" s="31">
        <v>0.121065375303</v>
      </c>
    </row>
    <row r="720" spans="2:11" x14ac:dyDescent="0.2">
      <c r="D720" s="102"/>
      <c r="E720" s="5" t="s">
        <v>33</v>
      </c>
      <c r="F720" s="6"/>
      <c r="G720" s="7">
        <v>672</v>
      </c>
      <c r="H720" s="46">
        <v>1.041666666667</v>
      </c>
      <c r="I720" s="12">
        <v>7.5892857142860004</v>
      </c>
      <c r="J720" s="12">
        <v>90.922619047618994</v>
      </c>
      <c r="K720" s="31">
        <v>0.446428571429</v>
      </c>
    </row>
    <row r="721" spans="2:11" x14ac:dyDescent="0.2">
      <c r="D721" s="102"/>
      <c r="E721" s="5" t="s">
        <v>34</v>
      </c>
      <c r="F721" s="6"/>
      <c r="G721" s="7">
        <v>462</v>
      </c>
      <c r="H721" s="46">
        <v>1.0822510822510001</v>
      </c>
      <c r="I721" s="12">
        <v>9.3073593073590004</v>
      </c>
      <c r="J721" s="12">
        <v>88.744588744588995</v>
      </c>
      <c r="K721" s="31">
        <v>0.86580086580100002</v>
      </c>
    </row>
    <row r="722" spans="2:11" x14ac:dyDescent="0.2">
      <c r="D722" s="102"/>
      <c r="E722" s="5" t="s">
        <v>35</v>
      </c>
      <c r="F722" s="6"/>
      <c r="G722" s="7">
        <v>406</v>
      </c>
      <c r="H722" s="46">
        <v>0.49261083743799999</v>
      </c>
      <c r="I722" s="12">
        <v>7.8817733990149996</v>
      </c>
      <c r="J722" s="12">
        <v>90.394088669951003</v>
      </c>
      <c r="K722" s="31">
        <v>1.2315270935960001</v>
      </c>
    </row>
    <row r="723" spans="2:11" x14ac:dyDescent="0.2">
      <c r="D723" s="102"/>
      <c r="E723" s="5" t="s">
        <v>36</v>
      </c>
      <c r="F723" s="6"/>
      <c r="G723" s="7">
        <v>210</v>
      </c>
      <c r="H723" s="46">
        <v>2.8571428571430002</v>
      </c>
      <c r="I723" s="12">
        <v>4.2857142857139996</v>
      </c>
      <c r="J723" s="12">
        <v>90</v>
      </c>
      <c r="K723" s="31">
        <v>2.8571428571430002</v>
      </c>
    </row>
    <row r="724" spans="2:11" x14ac:dyDescent="0.2">
      <c r="D724" s="102"/>
      <c r="E724" s="5" t="s">
        <v>37</v>
      </c>
      <c r="F724" s="6"/>
      <c r="G724" s="7">
        <v>714</v>
      </c>
      <c r="H724" s="46">
        <v>0.70028011204499996</v>
      </c>
      <c r="I724" s="12">
        <v>9.1036414565830004</v>
      </c>
      <c r="J724" s="12">
        <v>89.775910364146</v>
      </c>
      <c r="K724" s="31">
        <v>0.42016806722700001</v>
      </c>
    </row>
    <row r="725" spans="2:11" x14ac:dyDescent="0.2">
      <c r="D725" s="102"/>
      <c r="E725" s="5" t="s">
        <v>38</v>
      </c>
      <c r="F725" s="6"/>
      <c r="G725" s="7">
        <v>70</v>
      </c>
      <c r="H725" s="46">
        <v>2.8571428571430002</v>
      </c>
      <c r="I725" s="12">
        <v>5.7142857142860004</v>
      </c>
      <c r="J725" s="12">
        <v>90</v>
      </c>
      <c r="K725" s="31">
        <v>1.4285714285710001</v>
      </c>
    </row>
    <row r="726" spans="2:11" x14ac:dyDescent="0.2">
      <c r="D726" s="101" t="s">
        <v>39</v>
      </c>
      <c r="E726" s="26" t="s">
        <v>40</v>
      </c>
      <c r="F726" s="25"/>
      <c r="G726" s="28">
        <v>2044</v>
      </c>
      <c r="H726" s="55">
        <v>0.78277886497100002</v>
      </c>
      <c r="I726" s="19">
        <v>9.8336594911940001</v>
      </c>
      <c r="J726" s="19">
        <v>88.796477495107993</v>
      </c>
      <c r="K726" s="56">
        <v>0.58708414872799997</v>
      </c>
    </row>
    <row r="727" spans="2:11" x14ac:dyDescent="0.2">
      <c r="D727" s="102"/>
      <c r="E727" s="5" t="s">
        <v>41</v>
      </c>
      <c r="F727" s="6"/>
      <c r="G727" s="7">
        <v>2156</v>
      </c>
      <c r="H727" s="46">
        <v>1.2523191094620001</v>
      </c>
      <c r="I727" s="12">
        <v>9.3692022263449992</v>
      </c>
      <c r="J727" s="12">
        <v>88.404452690167005</v>
      </c>
      <c r="K727" s="31">
        <v>0.974025974026</v>
      </c>
    </row>
    <row r="728" spans="2:11" x14ac:dyDescent="0.2">
      <c r="D728" s="102"/>
      <c r="E728" s="5" t="s">
        <v>42</v>
      </c>
      <c r="F728" s="6"/>
      <c r="G728" s="7">
        <v>1680</v>
      </c>
      <c r="H728" s="46">
        <v>1.0119047619049999</v>
      </c>
      <c r="I728" s="12">
        <v>8.8095238095240003</v>
      </c>
      <c r="J728" s="12">
        <v>88.988095238094999</v>
      </c>
      <c r="K728" s="31">
        <v>1.190476190476</v>
      </c>
    </row>
    <row r="729" spans="2:11" x14ac:dyDescent="0.2">
      <c r="D729" s="102"/>
      <c r="E729" s="5" t="s">
        <v>43</v>
      </c>
      <c r="F729" s="6"/>
      <c r="G729" s="7">
        <v>518</v>
      </c>
      <c r="H729" s="46">
        <v>0.19305019305000001</v>
      </c>
      <c r="I729" s="12">
        <v>7.3359073359069997</v>
      </c>
      <c r="J729" s="12">
        <v>90.347490347489995</v>
      </c>
      <c r="K729" s="31">
        <v>2.1235521235519998</v>
      </c>
    </row>
    <row r="730" spans="2:11" x14ac:dyDescent="0.2">
      <c r="D730" s="103"/>
      <c r="E730" s="50" t="s">
        <v>44</v>
      </c>
      <c r="F730" s="53"/>
      <c r="G730" s="49">
        <v>602</v>
      </c>
      <c r="H730" s="67">
        <v>2.3255813953489999</v>
      </c>
      <c r="I730" s="23">
        <v>7.641196013289</v>
      </c>
      <c r="J730" s="23">
        <v>88.039867109634997</v>
      </c>
      <c r="K730" s="64">
        <v>1.9933554817279999</v>
      </c>
    </row>
    <row r="732" spans="2:11" x14ac:dyDescent="0.2">
      <c r="B732" s="34" t="str">
        <f xml:space="preserve"> HYPERLINK("#'目次'!B35", "[29]")</f>
        <v>[29]</v>
      </c>
      <c r="C732" s="27" t="s">
        <v>266</v>
      </c>
    </row>
    <row r="735" spans="2:11" x14ac:dyDescent="0.2">
      <c r="C735" s="27" t="s">
        <v>13</v>
      </c>
    </row>
    <row r="736" spans="2:11" ht="24" x14ac:dyDescent="0.2">
      <c r="D736" s="97"/>
      <c r="E736" s="98"/>
      <c r="F736" s="98"/>
      <c r="G736" s="38" t="s">
        <v>14</v>
      </c>
      <c r="H736" s="36" t="s">
        <v>267</v>
      </c>
      <c r="I736" s="4" t="s">
        <v>268</v>
      </c>
      <c r="J736" s="35" t="s">
        <v>24</v>
      </c>
    </row>
    <row r="737" spans="4:10" x14ac:dyDescent="0.2">
      <c r="D737" s="99"/>
      <c r="E737" s="100"/>
      <c r="F737" s="100"/>
      <c r="G737" s="40"/>
      <c r="H737" s="42"/>
      <c r="I737" s="8"/>
      <c r="J737" s="39"/>
    </row>
    <row r="738" spans="4:10" x14ac:dyDescent="0.2">
      <c r="D738" s="48"/>
      <c r="E738" s="47" t="s">
        <v>14</v>
      </c>
      <c r="F738" s="51"/>
      <c r="G738" s="37">
        <v>7000</v>
      </c>
      <c r="H738" s="20">
        <v>3.2571428571430001</v>
      </c>
      <c r="I738" s="20">
        <v>96.257142857142995</v>
      </c>
      <c r="J738" s="58">
        <v>0.48571428571399999</v>
      </c>
    </row>
    <row r="739" spans="4:10" x14ac:dyDescent="0.2">
      <c r="D739" s="101" t="s">
        <v>25</v>
      </c>
      <c r="E739" s="26" t="s">
        <v>26</v>
      </c>
      <c r="F739" s="25"/>
      <c r="G739" s="28">
        <v>308</v>
      </c>
      <c r="H739" s="55">
        <v>1.948051948052</v>
      </c>
      <c r="I739" s="19">
        <v>97.402597402596996</v>
      </c>
      <c r="J739" s="56">
        <v>0.64935064935099995</v>
      </c>
    </row>
    <row r="740" spans="4:10" x14ac:dyDescent="0.2">
      <c r="D740" s="102"/>
      <c r="E740" s="5" t="s">
        <v>27</v>
      </c>
      <c r="F740" s="6"/>
      <c r="G740" s="7">
        <v>504</v>
      </c>
      <c r="H740" s="46">
        <v>3.5714285714290002</v>
      </c>
      <c r="I740" s="12">
        <v>96.031746031745996</v>
      </c>
      <c r="J740" s="31">
        <v>0.39682539682500001</v>
      </c>
    </row>
    <row r="741" spans="4:10" x14ac:dyDescent="0.2">
      <c r="D741" s="102"/>
      <c r="E741" s="5" t="s">
        <v>28</v>
      </c>
      <c r="F741" s="6"/>
      <c r="G741" s="7">
        <v>1554</v>
      </c>
      <c r="H741" s="46">
        <v>3.088803088803</v>
      </c>
      <c r="I741" s="12">
        <v>96.267696267695996</v>
      </c>
      <c r="J741" s="31">
        <v>0.643500643501</v>
      </c>
    </row>
    <row r="742" spans="4:10" x14ac:dyDescent="0.2">
      <c r="D742" s="102"/>
      <c r="E742" s="5" t="s">
        <v>29</v>
      </c>
      <c r="F742" s="6"/>
      <c r="G742" s="7">
        <v>840</v>
      </c>
      <c r="H742" s="46">
        <v>3.5714285714290002</v>
      </c>
      <c r="I742" s="12">
        <v>95.833333333333002</v>
      </c>
      <c r="J742" s="31">
        <v>0.59523809523799998</v>
      </c>
    </row>
    <row r="743" spans="4:10" x14ac:dyDescent="0.2">
      <c r="D743" s="102"/>
      <c r="E743" s="5" t="s">
        <v>30</v>
      </c>
      <c r="F743" s="6"/>
      <c r="G743" s="7">
        <v>280</v>
      </c>
      <c r="H743" s="46">
        <v>3.5714285714290002</v>
      </c>
      <c r="I743" s="12">
        <v>96.428571428571004</v>
      </c>
      <c r="J743" s="45">
        <v>0</v>
      </c>
    </row>
    <row r="744" spans="4:10" x14ac:dyDescent="0.2">
      <c r="D744" s="102"/>
      <c r="E744" s="5" t="s">
        <v>31</v>
      </c>
      <c r="F744" s="6"/>
      <c r="G744" s="7">
        <v>154</v>
      </c>
      <c r="H744" s="46">
        <v>3.2467532467529998</v>
      </c>
      <c r="I744" s="12">
        <v>96.753246753246998</v>
      </c>
      <c r="J744" s="45">
        <v>0</v>
      </c>
    </row>
    <row r="745" spans="4:10" x14ac:dyDescent="0.2">
      <c r="D745" s="102"/>
      <c r="E745" s="5" t="s">
        <v>32</v>
      </c>
      <c r="F745" s="6"/>
      <c r="G745" s="7">
        <v>826</v>
      </c>
      <c r="H745" s="46">
        <v>2.421307506053</v>
      </c>
      <c r="I745" s="12">
        <v>97.336561743340994</v>
      </c>
      <c r="J745" s="31">
        <v>0.242130750605</v>
      </c>
    </row>
    <row r="746" spans="4:10" x14ac:dyDescent="0.2">
      <c r="D746" s="102"/>
      <c r="E746" s="5" t="s">
        <v>33</v>
      </c>
      <c r="F746" s="6"/>
      <c r="G746" s="7">
        <v>672</v>
      </c>
      <c r="H746" s="46">
        <v>3.8690476190480001</v>
      </c>
      <c r="I746" s="12">
        <v>95.833333333333002</v>
      </c>
      <c r="J746" s="31">
        <v>0.29761904761899999</v>
      </c>
    </row>
    <row r="747" spans="4:10" x14ac:dyDescent="0.2">
      <c r="D747" s="102"/>
      <c r="E747" s="5" t="s">
        <v>34</v>
      </c>
      <c r="F747" s="6"/>
      <c r="G747" s="7">
        <v>462</v>
      </c>
      <c r="H747" s="46">
        <v>4.9783549783550001</v>
      </c>
      <c r="I747" s="12">
        <v>94.588744588745001</v>
      </c>
      <c r="J747" s="31">
        <v>0.43290043290000002</v>
      </c>
    </row>
    <row r="748" spans="4:10" x14ac:dyDescent="0.2">
      <c r="D748" s="102"/>
      <c r="E748" s="5" t="s">
        <v>35</v>
      </c>
      <c r="F748" s="6"/>
      <c r="G748" s="7">
        <v>406</v>
      </c>
      <c r="H748" s="46">
        <v>2.9556650246310001</v>
      </c>
      <c r="I748" s="12">
        <v>96.798029556649993</v>
      </c>
      <c r="J748" s="31">
        <v>0.246305418719</v>
      </c>
    </row>
    <row r="749" spans="4:10" x14ac:dyDescent="0.2">
      <c r="D749" s="102"/>
      <c r="E749" s="5" t="s">
        <v>36</v>
      </c>
      <c r="F749" s="6"/>
      <c r="G749" s="7">
        <v>210</v>
      </c>
      <c r="H749" s="46">
        <v>0.95238095238099996</v>
      </c>
      <c r="I749" s="12">
        <v>96.666666666666998</v>
      </c>
      <c r="J749" s="31">
        <v>2.3809523809519999</v>
      </c>
    </row>
    <row r="750" spans="4:10" x14ac:dyDescent="0.2">
      <c r="D750" s="102"/>
      <c r="E750" s="5" t="s">
        <v>37</v>
      </c>
      <c r="F750" s="6"/>
      <c r="G750" s="7">
        <v>714</v>
      </c>
      <c r="H750" s="46">
        <v>3.0812324929970001</v>
      </c>
      <c r="I750" s="12">
        <v>96.498599439776001</v>
      </c>
      <c r="J750" s="31">
        <v>0.42016806722700001</v>
      </c>
    </row>
    <row r="751" spans="4:10" x14ac:dyDescent="0.2">
      <c r="D751" s="102"/>
      <c r="E751" s="5" t="s">
        <v>38</v>
      </c>
      <c r="F751" s="6"/>
      <c r="G751" s="7">
        <v>70</v>
      </c>
      <c r="H751" s="46">
        <v>8.5714285714289993</v>
      </c>
      <c r="I751" s="12">
        <v>91.428571428571004</v>
      </c>
      <c r="J751" s="45">
        <v>0</v>
      </c>
    </row>
    <row r="752" spans="4:10" x14ac:dyDescent="0.2">
      <c r="D752" s="101" t="s">
        <v>39</v>
      </c>
      <c r="E752" s="26" t="s">
        <v>40</v>
      </c>
      <c r="F752" s="25"/>
      <c r="G752" s="28">
        <v>2044</v>
      </c>
      <c r="H752" s="55">
        <v>3.1800391389430001</v>
      </c>
      <c r="I752" s="19">
        <v>96.477495107631995</v>
      </c>
      <c r="J752" s="56">
        <v>0.34246575342500002</v>
      </c>
    </row>
    <row r="753" spans="2:15" x14ac:dyDescent="0.2">
      <c r="D753" s="102"/>
      <c r="E753" s="5" t="s">
        <v>41</v>
      </c>
      <c r="F753" s="6"/>
      <c r="G753" s="7">
        <v>2156</v>
      </c>
      <c r="H753" s="46">
        <v>2.922077922078</v>
      </c>
      <c r="I753" s="12">
        <v>96.428571428571004</v>
      </c>
      <c r="J753" s="31">
        <v>0.64935064935099995</v>
      </c>
    </row>
    <row r="754" spans="2:15" x14ac:dyDescent="0.2">
      <c r="D754" s="102"/>
      <c r="E754" s="5" t="s">
        <v>42</v>
      </c>
      <c r="F754" s="6"/>
      <c r="G754" s="7">
        <v>1680</v>
      </c>
      <c r="H754" s="46">
        <v>3.333333333333</v>
      </c>
      <c r="I754" s="12">
        <v>96.190476190476005</v>
      </c>
      <c r="J754" s="31">
        <v>0.47619047618999999</v>
      </c>
    </row>
    <row r="755" spans="2:15" x14ac:dyDescent="0.2">
      <c r="D755" s="102"/>
      <c r="E755" s="5" t="s">
        <v>43</v>
      </c>
      <c r="F755" s="6"/>
      <c r="G755" s="7">
        <v>518</v>
      </c>
      <c r="H755" s="46">
        <v>3.4749034749029999</v>
      </c>
      <c r="I755" s="12">
        <v>95.945945945945994</v>
      </c>
      <c r="J755" s="31">
        <v>0.57915057915099999</v>
      </c>
    </row>
    <row r="756" spans="2:15" x14ac:dyDescent="0.2">
      <c r="D756" s="103"/>
      <c r="E756" s="50" t="s">
        <v>44</v>
      </c>
      <c r="F756" s="53"/>
      <c r="G756" s="49">
        <v>602</v>
      </c>
      <c r="H756" s="67">
        <v>4.3189368770760002</v>
      </c>
      <c r="I756" s="23">
        <v>95.348837209302005</v>
      </c>
      <c r="J756" s="64">
        <v>0.33222591362100001</v>
      </c>
    </row>
    <row r="758" spans="2:15" x14ac:dyDescent="0.2">
      <c r="B758" s="34" t="str">
        <f xml:space="preserve"> HYPERLINK("#'目次'!B36", "[30]")</f>
        <v>[30]</v>
      </c>
      <c r="C758" s="27" t="s">
        <v>271</v>
      </c>
    </row>
    <row r="761" spans="2:15" x14ac:dyDescent="0.2">
      <c r="C761" s="27" t="s">
        <v>13</v>
      </c>
    </row>
    <row r="762" spans="2:15" ht="36" x14ac:dyDescent="0.2">
      <c r="D762" s="97"/>
      <c r="E762" s="98"/>
      <c r="F762" s="98"/>
      <c r="G762" s="38" t="s">
        <v>14</v>
      </c>
      <c r="H762" s="36" t="s">
        <v>272</v>
      </c>
      <c r="I762" s="4" t="s">
        <v>273</v>
      </c>
      <c r="J762" s="4" t="s">
        <v>274</v>
      </c>
      <c r="K762" s="4" t="s">
        <v>275</v>
      </c>
      <c r="L762" s="4" t="s">
        <v>276</v>
      </c>
      <c r="M762" s="4" t="s">
        <v>277</v>
      </c>
      <c r="N762" s="4" t="s">
        <v>251</v>
      </c>
      <c r="O762" s="35" t="s">
        <v>24</v>
      </c>
    </row>
    <row r="763" spans="2:15" x14ac:dyDescent="0.2">
      <c r="D763" s="99"/>
      <c r="E763" s="100"/>
      <c r="F763" s="100"/>
      <c r="G763" s="40"/>
      <c r="H763" s="42"/>
      <c r="I763" s="8"/>
      <c r="J763" s="8"/>
      <c r="K763" s="8"/>
      <c r="L763" s="8"/>
      <c r="M763" s="8"/>
      <c r="N763" s="8"/>
      <c r="O763" s="39"/>
    </row>
    <row r="764" spans="2:15" x14ac:dyDescent="0.2">
      <c r="D764" s="48"/>
      <c r="E764" s="47" t="s">
        <v>14</v>
      </c>
      <c r="F764" s="51"/>
      <c r="G764" s="37">
        <v>7000</v>
      </c>
      <c r="H764" s="20">
        <v>7.5428571428569997</v>
      </c>
      <c r="I764" s="20">
        <v>2.8571428571430002</v>
      </c>
      <c r="J764" s="20">
        <v>2.2714285714289999</v>
      </c>
      <c r="K764" s="20">
        <v>4.8571428571429998</v>
      </c>
      <c r="L764" s="20">
        <v>9.9142857142860006</v>
      </c>
      <c r="M764" s="20">
        <v>30.2</v>
      </c>
      <c r="N764" s="20">
        <v>41.957142857142998</v>
      </c>
      <c r="O764" s="58">
        <v>0.4</v>
      </c>
    </row>
    <row r="765" spans="2:15" x14ac:dyDescent="0.2">
      <c r="D765" s="101" t="s">
        <v>25</v>
      </c>
      <c r="E765" s="26" t="s">
        <v>26</v>
      </c>
      <c r="F765" s="25"/>
      <c r="G765" s="28">
        <v>308</v>
      </c>
      <c r="H765" s="55">
        <v>3.5714285714290002</v>
      </c>
      <c r="I765" s="19">
        <v>1.298701298701</v>
      </c>
      <c r="J765" s="19">
        <v>2.2727272727269998</v>
      </c>
      <c r="K765" s="19">
        <v>2.5974025974030002</v>
      </c>
      <c r="L765" s="19">
        <v>10.064935064935</v>
      </c>
      <c r="M765" s="19">
        <v>25.649350649351</v>
      </c>
      <c r="N765" s="19">
        <v>54.220779220779001</v>
      </c>
      <c r="O765" s="56">
        <v>0.32467532467499999</v>
      </c>
    </row>
    <row r="766" spans="2:15" x14ac:dyDescent="0.2">
      <c r="D766" s="102"/>
      <c r="E766" s="5" t="s">
        <v>27</v>
      </c>
      <c r="F766" s="6"/>
      <c r="G766" s="7">
        <v>504</v>
      </c>
      <c r="H766" s="46">
        <v>4.166666666667</v>
      </c>
      <c r="I766" s="12">
        <v>1.3888888888890001</v>
      </c>
      <c r="J766" s="12">
        <v>1.3888888888890001</v>
      </c>
      <c r="K766" s="12">
        <v>5.1587301587300001</v>
      </c>
      <c r="L766" s="12">
        <v>8.9285714285710007</v>
      </c>
      <c r="M766" s="12">
        <v>28.174603174603</v>
      </c>
      <c r="N766" s="12">
        <v>50.198412698413001</v>
      </c>
      <c r="O766" s="31">
        <v>0.59523809523799998</v>
      </c>
    </row>
    <row r="767" spans="2:15" x14ac:dyDescent="0.2">
      <c r="D767" s="102"/>
      <c r="E767" s="5" t="s">
        <v>28</v>
      </c>
      <c r="F767" s="6"/>
      <c r="G767" s="7">
        <v>1554</v>
      </c>
      <c r="H767" s="46">
        <v>9.7168597168600002</v>
      </c>
      <c r="I767" s="12">
        <v>3.732303732304</v>
      </c>
      <c r="J767" s="12">
        <v>2.1235521235519998</v>
      </c>
      <c r="K767" s="12">
        <v>5.0836550836549996</v>
      </c>
      <c r="L767" s="12">
        <v>11.132561132560999</v>
      </c>
      <c r="M767" s="12">
        <v>31.467181467181</v>
      </c>
      <c r="N767" s="12">
        <v>36.164736164735999</v>
      </c>
      <c r="O767" s="31">
        <v>0.57915057915099999</v>
      </c>
    </row>
    <row r="768" spans="2:15" x14ac:dyDescent="0.2">
      <c r="D768" s="102"/>
      <c r="E768" s="5" t="s">
        <v>29</v>
      </c>
      <c r="F768" s="6"/>
      <c r="G768" s="7">
        <v>840</v>
      </c>
      <c r="H768" s="46">
        <v>7.3809523809520003</v>
      </c>
      <c r="I768" s="12">
        <v>3.6904761904760002</v>
      </c>
      <c r="J768" s="12">
        <v>3.5714285714290002</v>
      </c>
      <c r="K768" s="12">
        <v>6.3095238095240003</v>
      </c>
      <c r="L768" s="12">
        <v>14.166666666667</v>
      </c>
      <c r="M768" s="12">
        <v>30.595238095237999</v>
      </c>
      <c r="N768" s="12">
        <v>34.047619047619001</v>
      </c>
      <c r="O768" s="31">
        <v>0.23809523809499999</v>
      </c>
    </row>
    <row r="769" spans="2:15" x14ac:dyDescent="0.2">
      <c r="D769" s="102"/>
      <c r="E769" s="5" t="s">
        <v>30</v>
      </c>
      <c r="F769" s="6"/>
      <c r="G769" s="7">
        <v>280</v>
      </c>
      <c r="H769" s="46">
        <v>6.4285714285709998</v>
      </c>
      <c r="I769" s="12">
        <v>1.0714285714289999</v>
      </c>
      <c r="J769" s="12">
        <v>1.0714285714289999</v>
      </c>
      <c r="K769" s="12">
        <v>4.2857142857139996</v>
      </c>
      <c r="L769" s="12">
        <v>10.357142857143</v>
      </c>
      <c r="M769" s="12">
        <v>31.428571428571001</v>
      </c>
      <c r="N769" s="12">
        <v>45</v>
      </c>
      <c r="O769" s="31">
        <v>0.35714285714299998</v>
      </c>
    </row>
    <row r="770" spans="2:15" x14ac:dyDescent="0.2">
      <c r="D770" s="102"/>
      <c r="E770" s="5" t="s">
        <v>31</v>
      </c>
      <c r="F770" s="6"/>
      <c r="G770" s="7">
        <v>154</v>
      </c>
      <c r="H770" s="46">
        <v>12.337662337662</v>
      </c>
      <c r="I770" s="12">
        <v>2.5974025974030002</v>
      </c>
      <c r="J770" s="21">
        <v>0</v>
      </c>
      <c r="K770" s="12">
        <v>5.844155844156</v>
      </c>
      <c r="L770" s="12">
        <v>6.4935064935059996</v>
      </c>
      <c r="M770" s="12">
        <v>25.324675324674999</v>
      </c>
      <c r="N770" s="12">
        <v>47.402597402597003</v>
      </c>
      <c r="O770" s="45">
        <v>0</v>
      </c>
    </row>
    <row r="771" spans="2:15" x14ac:dyDescent="0.2">
      <c r="D771" s="102"/>
      <c r="E771" s="5" t="s">
        <v>32</v>
      </c>
      <c r="F771" s="6"/>
      <c r="G771" s="7">
        <v>826</v>
      </c>
      <c r="H771" s="46">
        <v>7.990314769976</v>
      </c>
      <c r="I771" s="12">
        <v>2.421307506053</v>
      </c>
      <c r="J771" s="12">
        <v>1.8159806295400001</v>
      </c>
      <c r="K771" s="12">
        <v>3.3898305084749998</v>
      </c>
      <c r="L771" s="12">
        <v>10.169491525424</v>
      </c>
      <c r="M771" s="12">
        <v>33.292978208232</v>
      </c>
      <c r="N771" s="12">
        <v>40.677966101694999</v>
      </c>
      <c r="O771" s="31">
        <v>0.242130750605</v>
      </c>
    </row>
    <row r="772" spans="2:15" x14ac:dyDescent="0.2">
      <c r="D772" s="102"/>
      <c r="E772" s="5" t="s">
        <v>33</v>
      </c>
      <c r="F772" s="6"/>
      <c r="G772" s="7">
        <v>672</v>
      </c>
      <c r="H772" s="46">
        <v>8.6309523809519995</v>
      </c>
      <c r="I772" s="12">
        <v>2.2321428571430002</v>
      </c>
      <c r="J772" s="12">
        <v>2.9761904761900002</v>
      </c>
      <c r="K772" s="12">
        <v>4.166666666667</v>
      </c>
      <c r="L772" s="12">
        <v>9.0773809523810005</v>
      </c>
      <c r="M772" s="12">
        <v>30.952380952380999</v>
      </c>
      <c r="N772" s="12">
        <v>41.815476190475998</v>
      </c>
      <c r="O772" s="31">
        <v>0.14880952381000001</v>
      </c>
    </row>
    <row r="773" spans="2:15" x14ac:dyDescent="0.2">
      <c r="D773" s="102"/>
      <c r="E773" s="5" t="s">
        <v>34</v>
      </c>
      <c r="F773" s="6"/>
      <c r="G773" s="7">
        <v>462</v>
      </c>
      <c r="H773" s="46">
        <v>7.5757575757579998</v>
      </c>
      <c r="I773" s="12">
        <v>3.0303030303030001</v>
      </c>
      <c r="J773" s="12">
        <v>3.6796536796539998</v>
      </c>
      <c r="K773" s="12">
        <v>6.7099567099569999</v>
      </c>
      <c r="L773" s="12">
        <v>9.5238095238099998</v>
      </c>
      <c r="M773" s="12">
        <v>31.601731601731998</v>
      </c>
      <c r="N773" s="12">
        <v>37.662337662337997</v>
      </c>
      <c r="O773" s="31">
        <v>0.21645021645000001</v>
      </c>
    </row>
    <row r="774" spans="2:15" x14ac:dyDescent="0.2">
      <c r="D774" s="102"/>
      <c r="E774" s="5" t="s">
        <v>35</v>
      </c>
      <c r="F774" s="6"/>
      <c r="G774" s="7">
        <v>406</v>
      </c>
      <c r="H774" s="46">
        <v>7.3891625615759997</v>
      </c>
      <c r="I774" s="12">
        <v>4.1871921182270002</v>
      </c>
      <c r="J774" s="12">
        <v>1.9704433497539999</v>
      </c>
      <c r="K774" s="12">
        <v>5.9113300492610001</v>
      </c>
      <c r="L774" s="12">
        <v>6.1576354679799996</v>
      </c>
      <c r="M774" s="12">
        <v>28.07881773399</v>
      </c>
      <c r="N774" s="12">
        <v>45.812807881772997</v>
      </c>
      <c r="O774" s="31">
        <v>0.49261083743799999</v>
      </c>
    </row>
    <row r="775" spans="2:15" x14ac:dyDescent="0.2">
      <c r="D775" s="102"/>
      <c r="E775" s="5" t="s">
        <v>36</v>
      </c>
      <c r="F775" s="6"/>
      <c r="G775" s="7">
        <v>210</v>
      </c>
      <c r="H775" s="46">
        <v>7.1428571428570002</v>
      </c>
      <c r="I775" s="12">
        <v>1.9047619047619999</v>
      </c>
      <c r="J775" s="12">
        <v>1.9047619047619999</v>
      </c>
      <c r="K775" s="12">
        <v>5.7142857142860004</v>
      </c>
      <c r="L775" s="12">
        <v>6.666666666667</v>
      </c>
      <c r="M775" s="12">
        <v>24.761904761905001</v>
      </c>
      <c r="N775" s="12">
        <v>50</v>
      </c>
      <c r="O775" s="31">
        <v>1.9047619047619999</v>
      </c>
    </row>
    <row r="776" spans="2:15" x14ac:dyDescent="0.2">
      <c r="D776" s="102"/>
      <c r="E776" s="5" t="s">
        <v>37</v>
      </c>
      <c r="F776" s="6"/>
      <c r="G776" s="7">
        <v>714</v>
      </c>
      <c r="H776" s="46">
        <v>5.6022408963589996</v>
      </c>
      <c r="I776" s="12">
        <v>3.0812324929970001</v>
      </c>
      <c r="J776" s="12">
        <v>1.680672268908</v>
      </c>
      <c r="K776" s="12">
        <v>4.2016806722690001</v>
      </c>
      <c r="L776" s="12">
        <v>7.1428571428570002</v>
      </c>
      <c r="M776" s="12">
        <v>29.131652661063999</v>
      </c>
      <c r="N776" s="12">
        <v>49.019607843137003</v>
      </c>
      <c r="O776" s="31">
        <v>0.140056022409</v>
      </c>
    </row>
    <row r="777" spans="2:15" x14ac:dyDescent="0.2">
      <c r="D777" s="102"/>
      <c r="E777" s="5" t="s">
        <v>38</v>
      </c>
      <c r="F777" s="6"/>
      <c r="G777" s="7">
        <v>70</v>
      </c>
      <c r="H777" s="46">
        <v>2.8571428571430002</v>
      </c>
      <c r="I777" s="12">
        <v>1.4285714285710001</v>
      </c>
      <c r="J777" s="12">
        <v>4.2857142857139996</v>
      </c>
      <c r="K777" s="21">
        <v>0</v>
      </c>
      <c r="L777" s="12">
        <v>11.428571428571001</v>
      </c>
      <c r="M777" s="12">
        <v>24.285714285714</v>
      </c>
      <c r="N777" s="12">
        <v>54.285714285714</v>
      </c>
      <c r="O777" s="31">
        <v>1.4285714285710001</v>
      </c>
    </row>
    <row r="778" spans="2:15" x14ac:dyDescent="0.2">
      <c r="D778" s="101" t="s">
        <v>39</v>
      </c>
      <c r="E778" s="26" t="s">
        <v>40</v>
      </c>
      <c r="F778" s="25"/>
      <c r="G778" s="28">
        <v>2044</v>
      </c>
      <c r="H778" s="55">
        <v>8.0234833659489997</v>
      </c>
      <c r="I778" s="19">
        <v>3.4735812133069999</v>
      </c>
      <c r="J778" s="19">
        <v>3.0821917808219998</v>
      </c>
      <c r="K778" s="19">
        <v>5.8219178082190002</v>
      </c>
      <c r="L778" s="19">
        <v>11.986301369863</v>
      </c>
      <c r="M778" s="19">
        <v>31.360078277886</v>
      </c>
      <c r="N778" s="19">
        <v>36.056751467710001</v>
      </c>
      <c r="O778" s="56">
        <v>0.195694716243</v>
      </c>
    </row>
    <row r="779" spans="2:15" x14ac:dyDescent="0.2">
      <c r="D779" s="102"/>
      <c r="E779" s="5" t="s">
        <v>41</v>
      </c>
      <c r="F779" s="6"/>
      <c r="G779" s="7">
        <v>2156</v>
      </c>
      <c r="H779" s="46">
        <v>8.2560296846009997</v>
      </c>
      <c r="I779" s="12">
        <v>2.875695732839</v>
      </c>
      <c r="J779" s="12">
        <v>2.2727272727269998</v>
      </c>
      <c r="K779" s="12">
        <v>4.3135435992579998</v>
      </c>
      <c r="L779" s="12">
        <v>9.9721706864559998</v>
      </c>
      <c r="M779" s="12">
        <v>31.215213358071001</v>
      </c>
      <c r="N779" s="12">
        <v>40.816326530612002</v>
      </c>
      <c r="O779" s="31">
        <v>0.27829313543599998</v>
      </c>
    </row>
    <row r="780" spans="2:15" x14ac:dyDescent="0.2">
      <c r="D780" s="102"/>
      <c r="E780" s="5" t="s">
        <v>42</v>
      </c>
      <c r="F780" s="6"/>
      <c r="G780" s="7">
        <v>1680</v>
      </c>
      <c r="H780" s="46">
        <v>6.7857142857139996</v>
      </c>
      <c r="I780" s="12">
        <v>2.6190476190480001</v>
      </c>
      <c r="J780" s="12">
        <v>1.8452380952380001</v>
      </c>
      <c r="K780" s="12">
        <v>4.8214285714290002</v>
      </c>
      <c r="L780" s="12">
        <v>8.9880952380949992</v>
      </c>
      <c r="M780" s="12">
        <v>29.702380952380999</v>
      </c>
      <c r="N780" s="12">
        <v>44.523809523810002</v>
      </c>
      <c r="O780" s="31">
        <v>0.71428571428599996</v>
      </c>
    </row>
    <row r="781" spans="2:15" x14ac:dyDescent="0.2">
      <c r="D781" s="102"/>
      <c r="E781" s="5" t="s">
        <v>43</v>
      </c>
      <c r="F781" s="6"/>
      <c r="G781" s="7">
        <v>518</v>
      </c>
      <c r="H781" s="46">
        <v>5.2123552123549999</v>
      </c>
      <c r="I781" s="12">
        <v>1.1583011583009999</v>
      </c>
      <c r="J781" s="12">
        <v>0.77220077220100003</v>
      </c>
      <c r="K781" s="12">
        <v>6.3706563706560004</v>
      </c>
      <c r="L781" s="12">
        <v>5.5984555984559998</v>
      </c>
      <c r="M781" s="12">
        <v>23.745173745174</v>
      </c>
      <c r="N781" s="12">
        <v>56.563706563707001</v>
      </c>
      <c r="O781" s="31">
        <v>0.57915057915099999</v>
      </c>
    </row>
    <row r="782" spans="2:15" x14ac:dyDescent="0.2">
      <c r="D782" s="103"/>
      <c r="E782" s="50" t="s">
        <v>44</v>
      </c>
      <c r="F782" s="53"/>
      <c r="G782" s="49">
        <v>602</v>
      </c>
      <c r="H782" s="67">
        <v>7.4750830564779998</v>
      </c>
      <c r="I782" s="23">
        <v>2.8239202657810001</v>
      </c>
      <c r="J782" s="23">
        <v>1.9933554817279999</v>
      </c>
      <c r="K782" s="23">
        <v>2.3255813953489999</v>
      </c>
      <c r="L782" s="23">
        <v>8.9700996677740008</v>
      </c>
      <c r="M782" s="23">
        <v>29.568106312291999</v>
      </c>
      <c r="N782" s="23">
        <v>46.345514950165999</v>
      </c>
      <c r="O782" s="64">
        <v>0.49833887043199998</v>
      </c>
    </row>
    <row r="784" spans="2:15" x14ac:dyDescent="0.2">
      <c r="B784" s="34" t="str">
        <f xml:space="preserve"> HYPERLINK("#'目次'!B37", "[31]")</f>
        <v>[31]</v>
      </c>
      <c r="C784" s="27" t="s">
        <v>280</v>
      </c>
    </row>
    <row r="785" spans="3:17" x14ac:dyDescent="0.2">
      <c r="C785" s="84" t="s">
        <v>281</v>
      </c>
    </row>
    <row r="787" spans="3:17" x14ac:dyDescent="0.2">
      <c r="C787" s="27" t="s">
        <v>13</v>
      </c>
    </row>
    <row r="788" spans="3:17" ht="36" x14ac:dyDescent="0.2">
      <c r="D788" s="97"/>
      <c r="E788" s="98"/>
      <c r="F788" s="98"/>
      <c r="G788" s="38" t="s">
        <v>14</v>
      </c>
      <c r="H788" s="36" t="s">
        <v>282</v>
      </c>
      <c r="I788" s="4" t="s">
        <v>283</v>
      </c>
      <c r="J788" s="4" t="s">
        <v>284</v>
      </c>
      <c r="K788" s="4" t="s">
        <v>285</v>
      </c>
      <c r="L788" s="4" t="s">
        <v>286</v>
      </c>
      <c r="M788" s="4" t="s">
        <v>287</v>
      </c>
      <c r="N788" s="4" t="s">
        <v>288</v>
      </c>
      <c r="O788" s="4" t="s">
        <v>61</v>
      </c>
      <c r="P788" s="4" t="s">
        <v>62</v>
      </c>
      <c r="Q788" s="35" t="s">
        <v>24</v>
      </c>
    </row>
    <row r="789" spans="3:17" x14ac:dyDescent="0.2">
      <c r="D789" s="99"/>
      <c r="E789" s="100"/>
      <c r="F789" s="100"/>
      <c r="G789" s="40"/>
      <c r="H789" s="42"/>
      <c r="I789" s="8"/>
      <c r="J789" s="8"/>
      <c r="K789" s="8"/>
      <c r="L789" s="8"/>
      <c r="M789" s="8"/>
      <c r="N789" s="8"/>
      <c r="O789" s="8"/>
      <c r="P789" s="8"/>
      <c r="Q789" s="39"/>
    </row>
    <row r="790" spans="3:17" x14ac:dyDescent="0.2">
      <c r="D790" s="48"/>
      <c r="E790" s="47" t="s">
        <v>14</v>
      </c>
      <c r="F790" s="51"/>
      <c r="G790" s="37">
        <v>528</v>
      </c>
      <c r="H790" s="20">
        <v>7.0075757575760003</v>
      </c>
      <c r="I790" s="20">
        <v>5.8712121212120003</v>
      </c>
      <c r="J790" s="20">
        <v>7.5757575757579998</v>
      </c>
      <c r="K790" s="20">
        <v>7.9545454545450003</v>
      </c>
      <c r="L790" s="20">
        <v>36.742424242424001</v>
      </c>
      <c r="M790" s="20">
        <v>3.0303030303030001</v>
      </c>
      <c r="N790" s="20">
        <v>21.022727272727</v>
      </c>
      <c r="O790" s="20">
        <v>132.83864118896</v>
      </c>
      <c r="P790" s="20">
        <v>128.15640521206799</v>
      </c>
      <c r="Q790" s="58">
        <v>10.795454545455</v>
      </c>
    </row>
    <row r="791" spans="3:17" x14ac:dyDescent="0.2">
      <c r="D791" s="101" t="s">
        <v>25</v>
      </c>
      <c r="E791" s="26" t="s">
        <v>26</v>
      </c>
      <c r="F791" s="25"/>
      <c r="G791" s="28">
        <v>11</v>
      </c>
      <c r="H791" s="55">
        <v>18.181818181817999</v>
      </c>
      <c r="I791" s="44">
        <v>0</v>
      </c>
      <c r="J791" s="19">
        <v>9.0909090909089993</v>
      </c>
      <c r="K791" s="19">
        <v>9.0909090909089993</v>
      </c>
      <c r="L791" s="19">
        <v>27.272727272727</v>
      </c>
      <c r="M791" s="44">
        <v>0</v>
      </c>
      <c r="N791" s="19">
        <v>27.272727272727</v>
      </c>
      <c r="O791" s="19">
        <v>143.6</v>
      </c>
      <c r="P791" s="19">
        <v>148.968587292758</v>
      </c>
      <c r="Q791" s="56">
        <v>9.0909090909089993</v>
      </c>
    </row>
    <row r="792" spans="3:17" x14ac:dyDescent="0.2">
      <c r="D792" s="102"/>
      <c r="E792" s="5" t="s">
        <v>27</v>
      </c>
      <c r="F792" s="6"/>
      <c r="G792" s="7">
        <v>21</v>
      </c>
      <c r="H792" s="46">
        <v>4.7619047619049999</v>
      </c>
      <c r="I792" s="12">
        <v>4.7619047619049999</v>
      </c>
      <c r="J792" s="12">
        <v>9.5238095238099998</v>
      </c>
      <c r="K792" s="12">
        <v>4.7619047619049999</v>
      </c>
      <c r="L792" s="12">
        <v>28.571428571428999</v>
      </c>
      <c r="M792" s="21">
        <v>0</v>
      </c>
      <c r="N792" s="12">
        <v>28.571428571428999</v>
      </c>
      <c r="O792" s="12">
        <v>133</v>
      </c>
      <c r="P792" s="12">
        <v>104.174062482547</v>
      </c>
      <c r="Q792" s="31">
        <v>19.047619047619001</v>
      </c>
    </row>
    <row r="793" spans="3:17" x14ac:dyDescent="0.2">
      <c r="D793" s="102"/>
      <c r="E793" s="5" t="s">
        <v>28</v>
      </c>
      <c r="F793" s="6"/>
      <c r="G793" s="7">
        <v>151</v>
      </c>
      <c r="H793" s="46">
        <v>8.6092715231790002</v>
      </c>
      <c r="I793" s="12">
        <v>6.622516556291</v>
      </c>
      <c r="J793" s="12">
        <v>6.622516556291</v>
      </c>
      <c r="K793" s="12">
        <v>7.9470198675499999</v>
      </c>
      <c r="L793" s="12">
        <v>35.099337748343999</v>
      </c>
      <c r="M793" s="12">
        <v>1.324503311258</v>
      </c>
      <c r="N793" s="12">
        <v>19.867549668873998</v>
      </c>
      <c r="O793" s="12">
        <v>130.211538461538</v>
      </c>
      <c r="P793" s="12">
        <v>137.01053953542001</v>
      </c>
      <c r="Q793" s="31">
        <v>13.907284768212</v>
      </c>
    </row>
    <row r="794" spans="3:17" x14ac:dyDescent="0.2">
      <c r="D794" s="102"/>
      <c r="E794" s="5" t="s">
        <v>29</v>
      </c>
      <c r="F794" s="6"/>
      <c r="G794" s="7">
        <v>62</v>
      </c>
      <c r="H794" s="46">
        <v>4.8387096774189997</v>
      </c>
      <c r="I794" s="12">
        <v>6.4516129032259997</v>
      </c>
      <c r="J794" s="12">
        <v>8.0645161290320004</v>
      </c>
      <c r="K794" s="12">
        <v>9.6774193548389995</v>
      </c>
      <c r="L794" s="12">
        <v>32.258064516128997</v>
      </c>
      <c r="M794" s="12">
        <v>1.6129032258060001</v>
      </c>
      <c r="N794" s="12">
        <v>30.645161290322999</v>
      </c>
      <c r="O794" s="12">
        <v>157.01724137931001</v>
      </c>
      <c r="P794" s="12">
        <v>137.07378976546099</v>
      </c>
      <c r="Q794" s="31">
        <v>6.4516129032259997</v>
      </c>
    </row>
    <row r="795" spans="3:17" x14ac:dyDescent="0.2">
      <c r="D795" s="102"/>
      <c r="E795" s="5" t="s">
        <v>30</v>
      </c>
      <c r="F795" s="6"/>
      <c r="G795" s="7">
        <v>18</v>
      </c>
      <c r="H795" s="76">
        <v>0</v>
      </c>
      <c r="I795" s="21">
        <v>0</v>
      </c>
      <c r="J795" s="12">
        <v>5.5555555555560003</v>
      </c>
      <c r="K795" s="12">
        <v>16.666666666666998</v>
      </c>
      <c r="L795" s="12">
        <v>27.777777777777999</v>
      </c>
      <c r="M795" s="12">
        <v>5.5555555555560003</v>
      </c>
      <c r="N795" s="12">
        <v>33.333333333333002</v>
      </c>
      <c r="O795" s="12">
        <v>168.75</v>
      </c>
      <c r="P795" s="12">
        <v>127.07650254866201</v>
      </c>
      <c r="Q795" s="31">
        <v>11.111111111111001</v>
      </c>
    </row>
    <row r="796" spans="3:17" x14ac:dyDescent="0.2">
      <c r="D796" s="102"/>
      <c r="E796" s="5" t="s">
        <v>31</v>
      </c>
      <c r="F796" s="6"/>
      <c r="G796" s="7">
        <v>19</v>
      </c>
      <c r="H796" s="76">
        <v>0</v>
      </c>
      <c r="I796" s="21">
        <v>0</v>
      </c>
      <c r="J796" s="12">
        <v>10.526315789473999</v>
      </c>
      <c r="K796" s="12">
        <v>5.2631578947369997</v>
      </c>
      <c r="L796" s="12">
        <v>52.631578947367998</v>
      </c>
      <c r="M796" s="12">
        <v>5.2631578947369997</v>
      </c>
      <c r="N796" s="12">
        <v>10.526315789473999</v>
      </c>
      <c r="O796" s="12">
        <v>121.25</v>
      </c>
      <c r="P796" s="12">
        <v>106.235293099798</v>
      </c>
      <c r="Q796" s="31">
        <v>15.789473684211</v>
      </c>
    </row>
    <row r="797" spans="3:17" x14ac:dyDescent="0.2">
      <c r="D797" s="102"/>
      <c r="E797" s="5" t="s">
        <v>32</v>
      </c>
      <c r="F797" s="6"/>
      <c r="G797" s="7">
        <v>66</v>
      </c>
      <c r="H797" s="46">
        <v>10.606060606061</v>
      </c>
      <c r="I797" s="12">
        <v>9.0909090909089993</v>
      </c>
      <c r="J797" s="12">
        <v>13.636363636364001</v>
      </c>
      <c r="K797" s="12">
        <v>6.0606060606060002</v>
      </c>
      <c r="L797" s="12">
        <v>34.848484848485</v>
      </c>
      <c r="M797" s="12">
        <v>3.0303030303030001</v>
      </c>
      <c r="N797" s="12">
        <v>13.636363636364001</v>
      </c>
      <c r="O797" s="12">
        <v>104.65</v>
      </c>
      <c r="P797" s="12">
        <v>109.52242160093699</v>
      </c>
      <c r="Q797" s="31">
        <v>9.0909090909089993</v>
      </c>
    </row>
    <row r="798" spans="3:17" x14ac:dyDescent="0.2">
      <c r="D798" s="102"/>
      <c r="E798" s="5" t="s">
        <v>33</v>
      </c>
      <c r="F798" s="6"/>
      <c r="G798" s="7">
        <v>58</v>
      </c>
      <c r="H798" s="46">
        <v>5.1724137931029999</v>
      </c>
      <c r="I798" s="12">
        <v>3.4482758620689999</v>
      </c>
      <c r="J798" s="12">
        <v>3.4482758620689999</v>
      </c>
      <c r="K798" s="12">
        <v>12.068965517241001</v>
      </c>
      <c r="L798" s="12">
        <v>41.379310344827999</v>
      </c>
      <c r="M798" s="12">
        <v>3.4482758620689999</v>
      </c>
      <c r="N798" s="12">
        <v>25.862068965517</v>
      </c>
      <c r="O798" s="12">
        <v>154.95454545454501</v>
      </c>
      <c r="P798" s="12">
        <v>142.302695072136</v>
      </c>
      <c r="Q798" s="31">
        <v>5.1724137931029999</v>
      </c>
    </row>
    <row r="799" spans="3:17" x14ac:dyDescent="0.2">
      <c r="D799" s="102"/>
      <c r="E799" s="5" t="s">
        <v>34</v>
      </c>
      <c r="F799" s="6"/>
      <c r="G799" s="7">
        <v>35</v>
      </c>
      <c r="H799" s="46">
        <v>5.7142857142860004</v>
      </c>
      <c r="I799" s="12">
        <v>5.7142857142860004</v>
      </c>
      <c r="J799" s="12">
        <v>8.5714285714289993</v>
      </c>
      <c r="K799" s="12">
        <v>8.5714285714289993</v>
      </c>
      <c r="L799" s="12">
        <v>40</v>
      </c>
      <c r="M799" s="12">
        <v>5.7142857142860004</v>
      </c>
      <c r="N799" s="12">
        <v>20</v>
      </c>
      <c r="O799" s="12">
        <v>130.12121212121201</v>
      </c>
      <c r="P799" s="12">
        <v>123.081583580618</v>
      </c>
      <c r="Q799" s="31">
        <v>5.7142857142860004</v>
      </c>
    </row>
    <row r="800" spans="3:17" x14ac:dyDescent="0.2">
      <c r="D800" s="102"/>
      <c r="E800" s="5" t="s">
        <v>35</v>
      </c>
      <c r="F800" s="6"/>
      <c r="G800" s="7">
        <v>30</v>
      </c>
      <c r="H800" s="46">
        <v>6.666666666667</v>
      </c>
      <c r="I800" s="12">
        <v>3.333333333333</v>
      </c>
      <c r="J800" s="12">
        <v>3.333333333333</v>
      </c>
      <c r="K800" s="12">
        <v>3.333333333333</v>
      </c>
      <c r="L800" s="12">
        <v>40</v>
      </c>
      <c r="M800" s="12">
        <v>13.333333333333</v>
      </c>
      <c r="N800" s="12">
        <v>23.333333333333002</v>
      </c>
      <c r="O800" s="12">
        <v>140.92857142857099</v>
      </c>
      <c r="P800" s="12">
        <v>107.29030330683899</v>
      </c>
      <c r="Q800" s="31">
        <v>6.666666666667</v>
      </c>
    </row>
    <row r="801" spans="2:20" x14ac:dyDescent="0.2">
      <c r="D801" s="102"/>
      <c r="E801" s="5" t="s">
        <v>36</v>
      </c>
      <c r="F801" s="6"/>
      <c r="G801" s="7">
        <v>15</v>
      </c>
      <c r="H801" s="76">
        <v>0</v>
      </c>
      <c r="I801" s="21">
        <v>0</v>
      </c>
      <c r="J801" s="12">
        <v>13.333333333333</v>
      </c>
      <c r="K801" s="21">
        <v>0</v>
      </c>
      <c r="L801" s="12">
        <v>53.333333333333002</v>
      </c>
      <c r="M801" s="21">
        <v>0</v>
      </c>
      <c r="N801" s="12">
        <v>13.333333333333</v>
      </c>
      <c r="O801" s="12">
        <v>140.833333333333</v>
      </c>
      <c r="P801" s="12">
        <v>145.39935427030699</v>
      </c>
      <c r="Q801" s="31">
        <v>20</v>
      </c>
    </row>
    <row r="802" spans="2:20" x14ac:dyDescent="0.2">
      <c r="D802" s="102"/>
      <c r="E802" s="5" t="s">
        <v>37</v>
      </c>
      <c r="F802" s="6"/>
      <c r="G802" s="7">
        <v>40</v>
      </c>
      <c r="H802" s="46">
        <v>7.5</v>
      </c>
      <c r="I802" s="12">
        <v>12.5</v>
      </c>
      <c r="J802" s="12">
        <v>5</v>
      </c>
      <c r="K802" s="12">
        <v>7.5</v>
      </c>
      <c r="L802" s="12">
        <v>40</v>
      </c>
      <c r="M802" s="12">
        <v>2.5</v>
      </c>
      <c r="N802" s="12">
        <v>12.5</v>
      </c>
      <c r="O802" s="12">
        <v>98.885714285714002</v>
      </c>
      <c r="P802" s="12">
        <v>85.773712732505004</v>
      </c>
      <c r="Q802" s="31">
        <v>12.5</v>
      </c>
    </row>
    <row r="803" spans="2:20" x14ac:dyDescent="0.2">
      <c r="D803" s="102"/>
      <c r="E803" s="5" t="s">
        <v>38</v>
      </c>
      <c r="F803" s="6"/>
      <c r="G803" s="7">
        <v>2</v>
      </c>
      <c r="H803" s="46">
        <v>50</v>
      </c>
      <c r="I803" s="21">
        <v>0</v>
      </c>
      <c r="J803" s="21">
        <v>0</v>
      </c>
      <c r="K803" s="21">
        <v>0</v>
      </c>
      <c r="L803" s="21">
        <v>0</v>
      </c>
      <c r="M803" s="21">
        <v>0</v>
      </c>
      <c r="N803" s="21">
        <v>0</v>
      </c>
      <c r="O803" s="12">
        <v>3</v>
      </c>
      <c r="P803" s="12">
        <v>0</v>
      </c>
      <c r="Q803" s="31">
        <v>50</v>
      </c>
    </row>
    <row r="804" spans="2:20" x14ac:dyDescent="0.2">
      <c r="D804" s="101" t="s">
        <v>39</v>
      </c>
      <c r="E804" s="26" t="s">
        <v>40</v>
      </c>
      <c r="F804" s="25"/>
      <c r="G804" s="28">
        <v>164</v>
      </c>
      <c r="H804" s="55">
        <v>6.0975609756100004</v>
      </c>
      <c r="I804" s="19">
        <v>7.9268292682929999</v>
      </c>
      <c r="J804" s="19">
        <v>8.5365853658540001</v>
      </c>
      <c r="K804" s="19">
        <v>7.3170731707319998</v>
      </c>
      <c r="L804" s="19">
        <v>35.365853658536999</v>
      </c>
      <c r="M804" s="19">
        <v>3.6585365853659999</v>
      </c>
      <c r="N804" s="19">
        <v>21.951219512194999</v>
      </c>
      <c r="O804" s="19">
        <v>131.79865771812101</v>
      </c>
      <c r="P804" s="19">
        <v>123.416682754362</v>
      </c>
      <c r="Q804" s="56">
        <v>9.1463414634150002</v>
      </c>
    </row>
    <row r="805" spans="2:20" x14ac:dyDescent="0.2">
      <c r="D805" s="102"/>
      <c r="E805" s="5" t="s">
        <v>41</v>
      </c>
      <c r="F805" s="6"/>
      <c r="G805" s="7">
        <v>178</v>
      </c>
      <c r="H805" s="46">
        <v>7.8651685393259996</v>
      </c>
      <c r="I805" s="12">
        <v>5.61797752809</v>
      </c>
      <c r="J805" s="12">
        <v>6.7415730337079998</v>
      </c>
      <c r="K805" s="12">
        <v>6.1797752808990003</v>
      </c>
      <c r="L805" s="12">
        <v>38.202247191010997</v>
      </c>
      <c r="M805" s="12">
        <v>3.3707865168539999</v>
      </c>
      <c r="N805" s="12">
        <v>19.662921348314999</v>
      </c>
      <c r="O805" s="12">
        <v>125.208333333333</v>
      </c>
      <c r="P805" s="12">
        <v>114.599958584105</v>
      </c>
      <c r="Q805" s="31">
        <v>12.359550561798001</v>
      </c>
    </row>
    <row r="806" spans="2:20" x14ac:dyDescent="0.2">
      <c r="D806" s="102"/>
      <c r="E806" s="5" t="s">
        <v>42</v>
      </c>
      <c r="F806" s="6"/>
      <c r="G806" s="7">
        <v>114</v>
      </c>
      <c r="H806" s="46">
        <v>7.8947368421049999</v>
      </c>
      <c r="I806" s="12">
        <v>5.2631578947369997</v>
      </c>
      <c r="J806" s="12">
        <v>9.6491228070179993</v>
      </c>
      <c r="K806" s="12">
        <v>8.7719298245609991</v>
      </c>
      <c r="L806" s="12">
        <v>34.210526315788996</v>
      </c>
      <c r="M806" s="12">
        <v>2.6315789473679998</v>
      </c>
      <c r="N806" s="12">
        <v>22.807017543859999</v>
      </c>
      <c r="O806" s="12">
        <v>138.769230769231</v>
      </c>
      <c r="P806" s="12">
        <v>144.88352289719001</v>
      </c>
      <c r="Q806" s="31">
        <v>8.7719298245609991</v>
      </c>
    </row>
    <row r="807" spans="2:20" x14ac:dyDescent="0.2">
      <c r="D807" s="102"/>
      <c r="E807" s="5" t="s">
        <v>43</v>
      </c>
      <c r="F807" s="6"/>
      <c r="G807" s="7">
        <v>27</v>
      </c>
      <c r="H807" s="76">
        <v>0</v>
      </c>
      <c r="I807" s="12">
        <v>3.7037037037039999</v>
      </c>
      <c r="J807" s="12">
        <v>3.7037037037039999</v>
      </c>
      <c r="K807" s="12">
        <v>11.111111111111001</v>
      </c>
      <c r="L807" s="12">
        <v>37.037037037037003</v>
      </c>
      <c r="M807" s="12">
        <v>3.7037037037039999</v>
      </c>
      <c r="N807" s="12">
        <v>25.925925925925998</v>
      </c>
      <c r="O807" s="12">
        <v>165</v>
      </c>
      <c r="P807" s="12">
        <v>139.447668226877</v>
      </c>
      <c r="Q807" s="31">
        <v>14.814814814815</v>
      </c>
    </row>
    <row r="808" spans="2:20" x14ac:dyDescent="0.2">
      <c r="D808" s="103"/>
      <c r="E808" s="50" t="s">
        <v>44</v>
      </c>
      <c r="F808" s="53"/>
      <c r="G808" s="49">
        <v>45</v>
      </c>
      <c r="H808" s="67">
        <v>8.8888888888889994</v>
      </c>
      <c r="I808" s="23">
        <v>2.2222222222219998</v>
      </c>
      <c r="J808" s="23">
        <v>4.4444444444439997</v>
      </c>
      <c r="K808" s="23">
        <v>13.333333333333</v>
      </c>
      <c r="L808" s="23">
        <v>42.222222222222001</v>
      </c>
      <c r="M808" s="73">
        <v>0</v>
      </c>
      <c r="N808" s="23">
        <v>15.555555555555999</v>
      </c>
      <c r="O808" s="23">
        <v>132.55128205128199</v>
      </c>
      <c r="P808" s="23">
        <v>138.712892698986</v>
      </c>
      <c r="Q808" s="64">
        <v>13.333333333333</v>
      </c>
    </row>
    <row r="810" spans="2:20" x14ac:dyDescent="0.2">
      <c r="B810" s="34" t="str">
        <f xml:space="preserve"> HYPERLINK("#'目次'!B38", "[32]")</f>
        <v>[32]</v>
      </c>
      <c r="C810" s="27" t="s">
        <v>292</v>
      </c>
    </row>
    <row r="811" spans="2:20" x14ac:dyDescent="0.2">
      <c r="C811" s="84" t="s">
        <v>293</v>
      </c>
    </row>
    <row r="813" spans="2:20" x14ac:dyDescent="0.2">
      <c r="C813" s="27" t="s">
        <v>13</v>
      </c>
    </row>
    <row r="814" spans="2:20" ht="48" x14ac:dyDescent="0.2">
      <c r="D814" s="97"/>
      <c r="E814" s="98"/>
      <c r="F814" s="98"/>
      <c r="G814" s="38" t="s">
        <v>14</v>
      </c>
      <c r="H814" s="36" t="s">
        <v>294</v>
      </c>
      <c r="I814" s="4" t="s">
        <v>295</v>
      </c>
      <c r="J814" s="4" t="s">
        <v>296</v>
      </c>
      <c r="K814" s="4" t="s">
        <v>297</v>
      </c>
      <c r="L814" s="4" t="s">
        <v>298</v>
      </c>
      <c r="M814" s="4" t="s">
        <v>299</v>
      </c>
      <c r="N814" s="4" t="s">
        <v>300</v>
      </c>
      <c r="O814" s="4" t="s">
        <v>301</v>
      </c>
      <c r="P814" s="4" t="s">
        <v>302</v>
      </c>
      <c r="Q814" s="4" t="s">
        <v>303</v>
      </c>
      <c r="R814" s="4" t="s">
        <v>304</v>
      </c>
      <c r="S814" s="4" t="s">
        <v>22</v>
      </c>
      <c r="T814" s="35" t="s">
        <v>24</v>
      </c>
    </row>
    <row r="815" spans="2:20" x14ac:dyDescent="0.2">
      <c r="D815" s="99"/>
      <c r="E815" s="100"/>
      <c r="F815" s="100"/>
      <c r="G815" s="40"/>
      <c r="H815" s="42"/>
      <c r="I815" s="8"/>
      <c r="J815" s="8"/>
      <c r="K815" s="8"/>
      <c r="L815" s="8"/>
      <c r="M815" s="8"/>
      <c r="N815" s="8"/>
      <c r="O815" s="8"/>
      <c r="P815" s="8"/>
      <c r="Q815" s="8"/>
      <c r="R815" s="8"/>
      <c r="S815" s="8"/>
      <c r="T815" s="39"/>
    </row>
    <row r="816" spans="2:20" x14ac:dyDescent="0.2">
      <c r="D816" s="48"/>
      <c r="E816" s="47" t="s">
        <v>14</v>
      </c>
      <c r="F816" s="51"/>
      <c r="G816" s="37">
        <v>200</v>
      </c>
      <c r="H816" s="20">
        <v>10</v>
      </c>
      <c r="I816" s="20">
        <v>15</v>
      </c>
      <c r="J816" s="20">
        <v>23</v>
      </c>
      <c r="K816" s="20">
        <v>18</v>
      </c>
      <c r="L816" s="20">
        <v>6.5</v>
      </c>
      <c r="M816" s="20">
        <v>5.5</v>
      </c>
      <c r="N816" s="20">
        <v>1.5</v>
      </c>
      <c r="O816" s="20">
        <v>3.5</v>
      </c>
      <c r="P816" s="20">
        <v>6</v>
      </c>
      <c r="Q816" s="20">
        <v>22.5</v>
      </c>
      <c r="R816" s="20">
        <v>8</v>
      </c>
      <c r="S816" s="20">
        <v>9.5</v>
      </c>
      <c r="T816" s="58">
        <v>1.5</v>
      </c>
    </row>
    <row r="817" spans="4:20" x14ac:dyDescent="0.2">
      <c r="D817" s="101" t="s">
        <v>25</v>
      </c>
      <c r="E817" s="26" t="s">
        <v>26</v>
      </c>
      <c r="F817" s="25"/>
      <c r="G817" s="28">
        <v>4</v>
      </c>
      <c r="H817" s="88">
        <v>0</v>
      </c>
      <c r="I817" s="19">
        <v>25</v>
      </c>
      <c r="J817" s="19">
        <v>25</v>
      </c>
      <c r="K817" s="19">
        <v>25</v>
      </c>
      <c r="L817" s="44">
        <v>0</v>
      </c>
      <c r="M817" s="19">
        <v>25</v>
      </c>
      <c r="N817" s="44">
        <v>0</v>
      </c>
      <c r="O817" s="44">
        <v>0</v>
      </c>
      <c r="P817" s="44">
        <v>0</v>
      </c>
      <c r="Q817" s="19">
        <v>50</v>
      </c>
      <c r="R817" s="44">
        <v>0</v>
      </c>
      <c r="S817" s="44">
        <v>0</v>
      </c>
      <c r="T817" s="71">
        <v>0</v>
      </c>
    </row>
    <row r="818" spans="4:20" x14ac:dyDescent="0.2">
      <c r="D818" s="102"/>
      <c r="E818" s="5" t="s">
        <v>27</v>
      </c>
      <c r="F818" s="6"/>
      <c r="G818" s="7">
        <v>7</v>
      </c>
      <c r="H818" s="46">
        <v>28.571428571428999</v>
      </c>
      <c r="I818" s="12">
        <v>28.571428571428999</v>
      </c>
      <c r="J818" s="12">
        <v>14.285714285714</v>
      </c>
      <c r="K818" s="12">
        <v>14.285714285714</v>
      </c>
      <c r="L818" s="12">
        <v>14.285714285714</v>
      </c>
      <c r="M818" s="21">
        <v>0</v>
      </c>
      <c r="N818" s="21">
        <v>0</v>
      </c>
      <c r="O818" s="21">
        <v>0</v>
      </c>
      <c r="P818" s="21">
        <v>0</v>
      </c>
      <c r="Q818" s="21">
        <v>0</v>
      </c>
      <c r="R818" s="21">
        <v>0</v>
      </c>
      <c r="S818" s="21">
        <v>0</v>
      </c>
      <c r="T818" s="45">
        <v>0</v>
      </c>
    </row>
    <row r="819" spans="4:20" x14ac:dyDescent="0.2">
      <c r="D819" s="102"/>
      <c r="E819" s="5" t="s">
        <v>28</v>
      </c>
      <c r="F819" s="6"/>
      <c r="G819" s="7">
        <v>58</v>
      </c>
      <c r="H819" s="46">
        <v>12.068965517241001</v>
      </c>
      <c r="I819" s="12">
        <v>15.517241379310001</v>
      </c>
      <c r="J819" s="12">
        <v>22.413793103448</v>
      </c>
      <c r="K819" s="12">
        <v>12.068965517241001</v>
      </c>
      <c r="L819" s="12">
        <v>5.1724137931029999</v>
      </c>
      <c r="M819" s="12">
        <v>6.8965517241379999</v>
      </c>
      <c r="N819" s="21">
        <v>0</v>
      </c>
      <c r="O819" s="12">
        <v>1.7241379310339999</v>
      </c>
      <c r="P819" s="12">
        <v>8.6206896551720007</v>
      </c>
      <c r="Q819" s="12">
        <v>24.137931034483</v>
      </c>
      <c r="R819" s="12">
        <v>10.344827586207</v>
      </c>
      <c r="S819" s="12">
        <v>12.068965517241001</v>
      </c>
      <c r="T819" s="31">
        <v>1.7241379310339999</v>
      </c>
    </row>
    <row r="820" spans="4:20" x14ac:dyDescent="0.2">
      <c r="D820" s="102"/>
      <c r="E820" s="5" t="s">
        <v>29</v>
      </c>
      <c r="F820" s="6"/>
      <c r="G820" s="7">
        <v>31</v>
      </c>
      <c r="H820" s="46">
        <v>3.2258064516129998</v>
      </c>
      <c r="I820" s="12">
        <v>19.354838709677001</v>
      </c>
      <c r="J820" s="12">
        <v>16.129032258064999</v>
      </c>
      <c r="K820" s="12">
        <v>25.806451612903</v>
      </c>
      <c r="L820" s="12">
        <v>3.2258064516129998</v>
      </c>
      <c r="M820" s="12">
        <v>3.2258064516129998</v>
      </c>
      <c r="N820" s="21">
        <v>0</v>
      </c>
      <c r="O820" s="12">
        <v>3.2258064516129998</v>
      </c>
      <c r="P820" s="12">
        <v>12.903225806451999</v>
      </c>
      <c r="Q820" s="12">
        <v>25.806451612903</v>
      </c>
      <c r="R820" s="12">
        <v>16.129032258064999</v>
      </c>
      <c r="S820" s="12">
        <v>9.6774193548389995</v>
      </c>
      <c r="T820" s="45">
        <v>0</v>
      </c>
    </row>
    <row r="821" spans="4:20" x14ac:dyDescent="0.2">
      <c r="D821" s="102"/>
      <c r="E821" s="5" t="s">
        <v>30</v>
      </c>
      <c r="F821" s="6"/>
      <c r="G821" s="7">
        <v>3</v>
      </c>
      <c r="H821" s="76">
        <v>0</v>
      </c>
      <c r="I821" s="21">
        <v>0</v>
      </c>
      <c r="J821" s="12">
        <v>66.666666666666998</v>
      </c>
      <c r="K821" s="12">
        <v>33.333333333333002</v>
      </c>
      <c r="L821" s="21">
        <v>0</v>
      </c>
      <c r="M821" s="21">
        <v>0</v>
      </c>
      <c r="N821" s="21">
        <v>0</v>
      </c>
      <c r="O821" s="21">
        <v>0</v>
      </c>
      <c r="P821" s="21">
        <v>0</v>
      </c>
      <c r="Q821" s="12">
        <v>66.666666666666998</v>
      </c>
      <c r="R821" s="21">
        <v>0</v>
      </c>
      <c r="S821" s="21">
        <v>0</v>
      </c>
      <c r="T821" s="45">
        <v>0</v>
      </c>
    </row>
    <row r="822" spans="4:20" x14ac:dyDescent="0.2">
      <c r="D822" s="102"/>
      <c r="E822" s="5" t="s">
        <v>31</v>
      </c>
      <c r="F822" s="6"/>
      <c r="G822" s="7">
        <v>4</v>
      </c>
      <c r="H822" s="76">
        <v>0</v>
      </c>
      <c r="I822" s="12">
        <v>50</v>
      </c>
      <c r="J822" s="12">
        <v>25</v>
      </c>
      <c r="K822" s="21">
        <v>0</v>
      </c>
      <c r="L822" s="21">
        <v>0</v>
      </c>
      <c r="M822" s="21">
        <v>0</v>
      </c>
      <c r="N822" s="21">
        <v>0</v>
      </c>
      <c r="O822" s="12">
        <v>25</v>
      </c>
      <c r="P822" s="21">
        <v>0</v>
      </c>
      <c r="Q822" s="21">
        <v>0</v>
      </c>
      <c r="R822" s="21">
        <v>0</v>
      </c>
      <c r="S822" s="12">
        <v>25</v>
      </c>
      <c r="T822" s="45">
        <v>0</v>
      </c>
    </row>
    <row r="823" spans="4:20" x14ac:dyDescent="0.2">
      <c r="D823" s="102"/>
      <c r="E823" s="5" t="s">
        <v>32</v>
      </c>
      <c r="F823" s="6"/>
      <c r="G823" s="7">
        <v>20</v>
      </c>
      <c r="H823" s="46">
        <v>10</v>
      </c>
      <c r="I823" s="12">
        <v>15</v>
      </c>
      <c r="J823" s="12">
        <v>30</v>
      </c>
      <c r="K823" s="12">
        <v>20</v>
      </c>
      <c r="L823" s="12">
        <v>15</v>
      </c>
      <c r="M823" s="12">
        <v>5</v>
      </c>
      <c r="N823" s="21">
        <v>0</v>
      </c>
      <c r="O823" s="21">
        <v>0</v>
      </c>
      <c r="P823" s="12">
        <v>5</v>
      </c>
      <c r="Q823" s="12">
        <v>35</v>
      </c>
      <c r="R823" s="21">
        <v>0</v>
      </c>
      <c r="S823" s="12">
        <v>5</v>
      </c>
      <c r="T823" s="45">
        <v>0</v>
      </c>
    </row>
    <row r="824" spans="4:20" x14ac:dyDescent="0.2">
      <c r="D824" s="102"/>
      <c r="E824" s="5" t="s">
        <v>33</v>
      </c>
      <c r="F824" s="6"/>
      <c r="G824" s="7">
        <v>15</v>
      </c>
      <c r="H824" s="46">
        <v>13.333333333333</v>
      </c>
      <c r="I824" s="12">
        <v>6.666666666667</v>
      </c>
      <c r="J824" s="12">
        <v>20</v>
      </c>
      <c r="K824" s="12">
        <v>20</v>
      </c>
      <c r="L824" s="21">
        <v>0</v>
      </c>
      <c r="M824" s="21">
        <v>0</v>
      </c>
      <c r="N824" s="12">
        <v>20</v>
      </c>
      <c r="O824" s="21">
        <v>0</v>
      </c>
      <c r="P824" s="21">
        <v>0</v>
      </c>
      <c r="Q824" s="12">
        <v>26.666666666666998</v>
      </c>
      <c r="R824" s="12">
        <v>6.666666666667</v>
      </c>
      <c r="S824" s="12">
        <v>20</v>
      </c>
      <c r="T824" s="45">
        <v>0</v>
      </c>
    </row>
    <row r="825" spans="4:20" x14ac:dyDescent="0.2">
      <c r="D825" s="102"/>
      <c r="E825" s="5" t="s">
        <v>34</v>
      </c>
      <c r="F825" s="6"/>
      <c r="G825" s="7">
        <v>14</v>
      </c>
      <c r="H825" s="76">
        <v>0</v>
      </c>
      <c r="I825" s="21">
        <v>0</v>
      </c>
      <c r="J825" s="12">
        <v>64.285714285713993</v>
      </c>
      <c r="K825" s="12">
        <v>7.1428571428570002</v>
      </c>
      <c r="L825" s="12">
        <v>14.285714285714</v>
      </c>
      <c r="M825" s="21">
        <v>0</v>
      </c>
      <c r="N825" s="21">
        <v>0</v>
      </c>
      <c r="O825" s="21">
        <v>0</v>
      </c>
      <c r="P825" s="21">
        <v>0</v>
      </c>
      <c r="Q825" s="12">
        <v>14.285714285714</v>
      </c>
      <c r="R825" s="21">
        <v>0</v>
      </c>
      <c r="S825" s="12">
        <v>7.1428571428570002</v>
      </c>
      <c r="T825" s="31">
        <v>7.1428571428570002</v>
      </c>
    </row>
    <row r="826" spans="4:20" x14ac:dyDescent="0.2">
      <c r="D826" s="102"/>
      <c r="E826" s="5" t="s">
        <v>35</v>
      </c>
      <c r="F826" s="6"/>
      <c r="G826" s="7">
        <v>17</v>
      </c>
      <c r="H826" s="46">
        <v>5.8823529411760003</v>
      </c>
      <c r="I826" s="12">
        <v>17.647058823529001</v>
      </c>
      <c r="J826" s="12">
        <v>5.8823529411760003</v>
      </c>
      <c r="K826" s="12">
        <v>17.647058823529001</v>
      </c>
      <c r="L826" s="12">
        <v>5.8823529411760003</v>
      </c>
      <c r="M826" s="12">
        <v>23.529411764706001</v>
      </c>
      <c r="N826" s="21">
        <v>0</v>
      </c>
      <c r="O826" s="12">
        <v>11.764705882353001</v>
      </c>
      <c r="P826" s="12">
        <v>5.8823529411760003</v>
      </c>
      <c r="Q826" s="12">
        <v>5.8823529411760003</v>
      </c>
      <c r="R826" s="12">
        <v>11.764705882353001</v>
      </c>
      <c r="S826" s="12">
        <v>11.764705882353001</v>
      </c>
      <c r="T826" s="45">
        <v>0</v>
      </c>
    </row>
    <row r="827" spans="4:20" x14ac:dyDescent="0.2">
      <c r="D827" s="102"/>
      <c r="E827" s="5" t="s">
        <v>36</v>
      </c>
      <c r="F827" s="6"/>
      <c r="G827" s="7">
        <v>4</v>
      </c>
      <c r="H827" s="46">
        <v>25</v>
      </c>
      <c r="I827" s="21">
        <v>0</v>
      </c>
      <c r="J827" s="12">
        <v>25</v>
      </c>
      <c r="K827" s="12">
        <v>25</v>
      </c>
      <c r="L827" s="21">
        <v>0</v>
      </c>
      <c r="M827" s="21">
        <v>0</v>
      </c>
      <c r="N827" s="21">
        <v>0</v>
      </c>
      <c r="O827" s="21">
        <v>0</v>
      </c>
      <c r="P827" s="21">
        <v>0</v>
      </c>
      <c r="Q827" s="12">
        <v>50</v>
      </c>
      <c r="R827" s="21">
        <v>0</v>
      </c>
      <c r="S827" s="21">
        <v>0</v>
      </c>
      <c r="T827" s="45">
        <v>0</v>
      </c>
    </row>
    <row r="828" spans="4:20" x14ac:dyDescent="0.2">
      <c r="D828" s="102"/>
      <c r="E828" s="5" t="s">
        <v>37</v>
      </c>
      <c r="F828" s="6"/>
      <c r="G828" s="7">
        <v>22</v>
      </c>
      <c r="H828" s="46">
        <v>18.181818181817999</v>
      </c>
      <c r="I828" s="12">
        <v>13.636363636364001</v>
      </c>
      <c r="J828" s="12">
        <v>13.636363636364001</v>
      </c>
      <c r="K828" s="12">
        <v>22.727272727273</v>
      </c>
      <c r="L828" s="12">
        <v>9.0909090909089993</v>
      </c>
      <c r="M828" s="21">
        <v>0</v>
      </c>
      <c r="N828" s="21">
        <v>0</v>
      </c>
      <c r="O828" s="12">
        <v>9.0909090909089993</v>
      </c>
      <c r="P828" s="12">
        <v>4.5454545454549997</v>
      </c>
      <c r="Q828" s="12">
        <v>13.636363636364001</v>
      </c>
      <c r="R828" s="12">
        <v>9.0909090909089993</v>
      </c>
      <c r="S828" s="12">
        <v>4.5454545454549997</v>
      </c>
      <c r="T828" s="31">
        <v>4.5454545454549997</v>
      </c>
    </row>
    <row r="829" spans="4:20" x14ac:dyDescent="0.2">
      <c r="D829" s="102"/>
      <c r="E829" s="5" t="s">
        <v>38</v>
      </c>
      <c r="F829" s="6"/>
      <c r="G829" s="7">
        <v>1</v>
      </c>
      <c r="H829" s="76">
        <v>0</v>
      </c>
      <c r="I829" s="21">
        <v>0</v>
      </c>
      <c r="J829" s="21">
        <v>0</v>
      </c>
      <c r="K829" s="12">
        <v>100</v>
      </c>
      <c r="L829" s="21">
        <v>0</v>
      </c>
      <c r="M829" s="21">
        <v>0</v>
      </c>
      <c r="N829" s="21">
        <v>0</v>
      </c>
      <c r="O829" s="21">
        <v>0</v>
      </c>
      <c r="P829" s="21">
        <v>0</v>
      </c>
      <c r="Q829" s="21">
        <v>0</v>
      </c>
      <c r="R829" s="21">
        <v>0</v>
      </c>
      <c r="S829" s="21">
        <v>0</v>
      </c>
      <c r="T829" s="45">
        <v>0</v>
      </c>
    </row>
    <row r="830" spans="4:20" x14ac:dyDescent="0.2">
      <c r="D830" s="101" t="s">
        <v>39</v>
      </c>
      <c r="E830" s="26" t="s">
        <v>40</v>
      </c>
      <c r="F830" s="25"/>
      <c r="G830" s="28">
        <v>71</v>
      </c>
      <c r="H830" s="55">
        <v>7.0422535211269999</v>
      </c>
      <c r="I830" s="19">
        <v>16.901408450704</v>
      </c>
      <c r="J830" s="19">
        <v>25.352112676055999</v>
      </c>
      <c r="K830" s="19">
        <v>19.718309859154999</v>
      </c>
      <c r="L830" s="19">
        <v>5.6338028169010004</v>
      </c>
      <c r="M830" s="19">
        <v>5.6338028169010004</v>
      </c>
      <c r="N830" s="44">
        <v>0</v>
      </c>
      <c r="O830" s="19">
        <v>5.6338028169010004</v>
      </c>
      <c r="P830" s="19">
        <v>11.267605633803001</v>
      </c>
      <c r="Q830" s="19">
        <v>21.12676056338</v>
      </c>
      <c r="R830" s="19">
        <v>8.4507042253520002</v>
      </c>
      <c r="S830" s="19">
        <v>7.0422535211269999</v>
      </c>
      <c r="T830" s="71">
        <v>0</v>
      </c>
    </row>
    <row r="831" spans="4:20" x14ac:dyDescent="0.2">
      <c r="D831" s="102"/>
      <c r="E831" s="5" t="s">
        <v>41</v>
      </c>
      <c r="F831" s="6"/>
      <c r="G831" s="7">
        <v>62</v>
      </c>
      <c r="H831" s="46">
        <v>6.4516129032259997</v>
      </c>
      <c r="I831" s="12">
        <v>11.290322580645</v>
      </c>
      <c r="J831" s="12">
        <v>29.032258064516</v>
      </c>
      <c r="K831" s="12">
        <v>17.741935483871</v>
      </c>
      <c r="L831" s="12">
        <v>8.0645161290320004</v>
      </c>
      <c r="M831" s="12">
        <v>9.6774193548389995</v>
      </c>
      <c r="N831" s="12">
        <v>1.6129032258060001</v>
      </c>
      <c r="O831" s="12">
        <v>1.6129032258060001</v>
      </c>
      <c r="P831" s="12">
        <v>4.8387096774189997</v>
      </c>
      <c r="Q831" s="12">
        <v>30.645161290322999</v>
      </c>
      <c r="R831" s="12">
        <v>3.2258064516129998</v>
      </c>
      <c r="S831" s="12">
        <v>8.0645161290320004</v>
      </c>
      <c r="T831" s="31">
        <v>3.2258064516129998</v>
      </c>
    </row>
    <row r="832" spans="4:20" x14ac:dyDescent="0.2">
      <c r="D832" s="102"/>
      <c r="E832" s="5" t="s">
        <v>42</v>
      </c>
      <c r="F832" s="6"/>
      <c r="G832" s="7">
        <v>44</v>
      </c>
      <c r="H832" s="46">
        <v>13.636363636364001</v>
      </c>
      <c r="I832" s="12">
        <v>11.363636363635999</v>
      </c>
      <c r="J832" s="12">
        <v>18.181818181817999</v>
      </c>
      <c r="K832" s="12">
        <v>18.181818181817999</v>
      </c>
      <c r="L832" s="12">
        <v>6.8181818181820004</v>
      </c>
      <c r="M832" s="21">
        <v>0</v>
      </c>
      <c r="N832" s="12">
        <v>4.5454545454549997</v>
      </c>
      <c r="O832" s="12">
        <v>2.2727272727269998</v>
      </c>
      <c r="P832" s="12">
        <v>2.2727272727269998</v>
      </c>
      <c r="Q832" s="12">
        <v>18.181818181817999</v>
      </c>
      <c r="R832" s="12">
        <v>13.636363636364001</v>
      </c>
      <c r="S832" s="12">
        <v>13.636363636364001</v>
      </c>
      <c r="T832" s="31">
        <v>2.2727272727269998</v>
      </c>
    </row>
    <row r="833" spans="2:20" x14ac:dyDescent="0.2">
      <c r="D833" s="102"/>
      <c r="E833" s="5" t="s">
        <v>43</v>
      </c>
      <c r="F833" s="6"/>
      <c r="G833" s="7">
        <v>6</v>
      </c>
      <c r="H833" s="46">
        <v>16.666666666666998</v>
      </c>
      <c r="I833" s="12">
        <v>16.666666666666998</v>
      </c>
      <c r="J833" s="21">
        <v>0</v>
      </c>
      <c r="K833" s="21">
        <v>0</v>
      </c>
      <c r="L833" s="21">
        <v>0</v>
      </c>
      <c r="M833" s="21">
        <v>0</v>
      </c>
      <c r="N833" s="21">
        <v>0</v>
      </c>
      <c r="O833" s="12">
        <v>16.666666666666998</v>
      </c>
      <c r="P833" s="21">
        <v>0</v>
      </c>
      <c r="Q833" s="21">
        <v>0</v>
      </c>
      <c r="R833" s="12">
        <v>16.666666666666998</v>
      </c>
      <c r="S833" s="12">
        <v>33.333333333333002</v>
      </c>
      <c r="T833" s="45">
        <v>0</v>
      </c>
    </row>
    <row r="834" spans="2:20" x14ac:dyDescent="0.2">
      <c r="D834" s="103"/>
      <c r="E834" s="50" t="s">
        <v>44</v>
      </c>
      <c r="F834" s="53"/>
      <c r="G834" s="49">
        <v>17</v>
      </c>
      <c r="H834" s="67">
        <v>23.529411764706001</v>
      </c>
      <c r="I834" s="23">
        <v>29.411764705882</v>
      </c>
      <c r="J834" s="23">
        <v>11.764705882353001</v>
      </c>
      <c r="K834" s="23">
        <v>17.647058823529001</v>
      </c>
      <c r="L834" s="23">
        <v>5.8823529411760003</v>
      </c>
      <c r="M834" s="23">
        <v>5.8823529411760003</v>
      </c>
      <c r="N834" s="73">
        <v>0</v>
      </c>
      <c r="O834" s="73">
        <v>0</v>
      </c>
      <c r="P834" s="73">
        <v>0</v>
      </c>
      <c r="Q834" s="23">
        <v>17.647058823529001</v>
      </c>
      <c r="R834" s="23">
        <v>5.8823529411760003</v>
      </c>
      <c r="S834" s="23">
        <v>5.8823529411760003</v>
      </c>
      <c r="T834" s="81">
        <v>0</v>
      </c>
    </row>
    <row r="836" spans="2:20" x14ac:dyDescent="0.2">
      <c r="B836" s="34" t="str">
        <f xml:space="preserve"> HYPERLINK("#'目次'!B39", "[33]")</f>
        <v>[33]</v>
      </c>
      <c r="C836" s="27" t="s">
        <v>308</v>
      </c>
    </row>
    <row r="837" spans="2:20" x14ac:dyDescent="0.2">
      <c r="C837" s="84" t="s">
        <v>309</v>
      </c>
    </row>
    <row r="839" spans="2:20" x14ac:dyDescent="0.2">
      <c r="C839" s="27" t="s">
        <v>13</v>
      </c>
    </row>
    <row r="840" spans="2:20" ht="48" x14ac:dyDescent="0.2">
      <c r="D840" s="97"/>
      <c r="E840" s="98"/>
      <c r="F840" s="98"/>
      <c r="G840" s="38" t="s">
        <v>14</v>
      </c>
      <c r="H840" s="36" t="s">
        <v>310</v>
      </c>
      <c r="I840" s="4" t="s">
        <v>311</v>
      </c>
      <c r="J840" s="4" t="s">
        <v>312</v>
      </c>
      <c r="K840" s="4" t="s">
        <v>313</v>
      </c>
      <c r="L840" s="4" t="s">
        <v>314</v>
      </c>
      <c r="M840" s="4" t="s">
        <v>315</v>
      </c>
      <c r="N840" s="4" t="s">
        <v>316</v>
      </c>
      <c r="O840" s="4" t="s">
        <v>317</v>
      </c>
      <c r="P840" s="4" t="s">
        <v>318</v>
      </c>
      <c r="Q840" s="4" t="s">
        <v>22</v>
      </c>
      <c r="R840" s="35" t="s">
        <v>24</v>
      </c>
    </row>
    <row r="841" spans="2:20" x14ac:dyDescent="0.2">
      <c r="D841" s="99"/>
      <c r="E841" s="100"/>
      <c r="F841" s="100"/>
      <c r="G841" s="40"/>
      <c r="H841" s="42"/>
      <c r="I841" s="8"/>
      <c r="J841" s="8"/>
      <c r="K841" s="8"/>
      <c r="L841" s="8"/>
      <c r="M841" s="8"/>
      <c r="N841" s="8"/>
      <c r="O841" s="8"/>
      <c r="P841" s="8"/>
      <c r="Q841" s="8"/>
      <c r="R841" s="39"/>
    </row>
    <row r="842" spans="2:20" x14ac:dyDescent="0.2">
      <c r="D842" s="48"/>
      <c r="E842" s="47" t="s">
        <v>14</v>
      </c>
      <c r="F842" s="51"/>
      <c r="G842" s="37">
        <v>2454</v>
      </c>
      <c r="H842" s="20">
        <v>41.687041564791997</v>
      </c>
      <c r="I842" s="20">
        <v>10.39119804401</v>
      </c>
      <c r="J842" s="20">
        <v>3.3822330888350001</v>
      </c>
      <c r="K842" s="20">
        <v>2.648736756316</v>
      </c>
      <c r="L842" s="20">
        <v>0.52974735126299999</v>
      </c>
      <c r="M842" s="20">
        <v>3.9119804400980001</v>
      </c>
      <c r="N842" s="20">
        <v>1.7114914425429999</v>
      </c>
      <c r="O842" s="20">
        <v>0.44824775876099998</v>
      </c>
      <c r="P842" s="20">
        <v>60.920945395273002</v>
      </c>
      <c r="Q842" s="20">
        <v>3.3007334963330002</v>
      </c>
      <c r="R842" s="58">
        <v>1.9152404237980001</v>
      </c>
    </row>
    <row r="843" spans="2:20" x14ac:dyDescent="0.2">
      <c r="D843" s="101" t="s">
        <v>25</v>
      </c>
      <c r="E843" s="26" t="s">
        <v>26</v>
      </c>
      <c r="F843" s="25"/>
      <c r="G843" s="28">
        <v>87</v>
      </c>
      <c r="H843" s="55">
        <v>42.528735632184002</v>
      </c>
      <c r="I843" s="19">
        <v>8.0459770114939992</v>
      </c>
      <c r="J843" s="19">
        <v>4.5977011494250002</v>
      </c>
      <c r="K843" s="19">
        <v>5.7471264367819996</v>
      </c>
      <c r="L843" s="19">
        <v>1.149425287356</v>
      </c>
      <c r="M843" s="19">
        <v>3.4482758620689999</v>
      </c>
      <c r="N843" s="19">
        <v>1.149425287356</v>
      </c>
      <c r="O843" s="44">
        <v>0</v>
      </c>
      <c r="P843" s="19">
        <v>67.816091954022994</v>
      </c>
      <c r="Q843" s="19">
        <v>1.149425287356</v>
      </c>
      <c r="R843" s="71">
        <v>0</v>
      </c>
    </row>
    <row r="844" spans="2:20" x14ac:dyDescent="0.2">
      <c r="D844" s="102"/>
      <c r="E844" s="5" t="s">
        <v>27</v>
      </c>
      <c r="F844" s="6"/>
      <c r="G844" s="7">
        <v>168</v>
      </c>
      <c r="H844" s="46">
        <v>42.261904761905001</v>
      </c>
      <c r="I844" s="12">
        <v>10.119047619048001</v>
      </c>
      <c r="J844" s="12">
        <v>2.9761904761900002</v>
      </c>
      <c r="K844" s="12">
        <v>1.785714285714</v>
      </c>
      <c r="L844" s="21">
        <v>0</v>
      </c>
      <c r="M844" s="12">
        <v>4.7619047619049999</v>
      </c>
      <c r="N844" s="12">
        <v>1.785714285714</v>
      </c>
      <c r="O844" s="21">
        <v>0</v>
      </c>
      <c r="P844" s="12">
        <v>58.333333333333002</v>
      </c>
      <c r="Q844" s="12">
        <v>2.9761904761900002</v>
      </c>
      <c r="R844" s="31">
        <v>2.9761904761900002</v>
      </c>
    </row>
    <row r="845" spans="2:20" x14ac:dyDescent="0.2">
      <c r="D845" s="102"/>
      <c r="E845" s="5" t="s">
        <v>28</v>
      </c>
      <c r="F845" s="6"/>
      <c r="G845" s="7">
        <v>568</v>
      </c>
      <c r="H845" s="46">
        <v>39.260563380282001</v>
      </c>
      <c r="I845" s="12">
        <v>10.211267605633999</v>
      </c>
      <c r="J845" s="12">
        <v>3.87323943662</v>
      </c>
      <c r="K845" s="12">
        <v>3.5211267605629999</v>
      </c>
      <c r="L845" s="12">
        <v>0.352112676056</v>
      </c>
      <c r="M845" s="12">
        <v>2.992957746479</v>
      </c>
      <c r="N845" s="12">
        <v>1.760563380282</v>
      </c>
      <c r="O845" s="12">
        <v>0.70422535211299997</v>
      </c>
      <c r="P845" s="12">
        <v>62.676056338027998</v>
      </c>
      <c r="Q845" s="12">
        <v>2.992957746479</v>
      </c>
      <c r="R845" s="31">
        <v>2.640845070423</v>
      </c>
    </row>
    <row r="846" spans="2:20" x14ac:dyDescent="0.2">
      <c r="D846" s="102"/>
      <c r="E846" s="5" t="s">
        <v>29</v>
      </c>
      <c r="F846" s="6"/>
      <c r="G846" s="7">
        <v>310</v>
      </c>
      <c r="H846" s="46">
        <v>46.451612903226</v>
      </c>
      <c r="I846" s="12">
        <v>11.612903225806001</v>
      </c>
      <c r="J846" s="12">
        <v>3.2258064516129998</v>
      </c>
      <c r="K846" s="12">
        <v>1.935483870968</v>
      </c>
      <c r="L846" s="12">
        <v>0.64516129032299996</v>
      </c>
      <c r="M846" s="12">
        <v>7.0967741935479998</v>
      </c>
      <c r="N846" s="12">
        <v>1.6129032258060001</v>
      </c>
      <c r="O846" s="12">
        <v>0.32258064516099999</v>
      </c>
      <c r="P846" s="12">
        <v>57.741935483871003</v>
      </c>
      <c r="Q846" s="12">
        <v>4.8387096774189997</v>
      </c>
      <c r="R846" s="31">
        <v>0.967741935484</v>
      </c>
    </row>
    <row r="847" spans="2:20" x14ac:dyDescent="0.2">
      <c r="D847" s="102"/>
      <c r="E847" s="5" t="s">
        <v>30</v>
      </c>
      <c r="F847" s="6"/>
      <c r="G847" s="7">
        <v>100</v>
      </c>
      <c r="H847" s="46">
        <v>32</v>
      </c>
      <c r="I847" s="12">
        <v>3</v>
      </c>
      <c r="J847" s="21">
        <v>0</v>
      </c>
      <c r="K847" s="12">
        <v>2</v>
      </c>
      <c r="L847" s="21">
        <v>0</v>
      </c>
      <c r="M847" s="12">
        <v>5</v>
      </c>
      <c r="N847" s="12">
        <v>2</v>
      </c>
      <c r="O847" s="21">
        <v>0</v>
      </c>
      <c r="P847" s="12">
        <v>74</v>
      </c>
      <c r="Q847" s="12">
        <v>4</v>
      </c>
      <c r="R847" s="31">
        <v>4</v>
      </c>
    </row>
    <row r="848" spans="2:20" x14ac:dyDescent="0.2">
      <c r="D848" s="102"/>
      <c r="E848" s="5" t="s">
        <v>31</v>
      </c>
      <c r="F848" s="6"/>
      <c r="G848" s="7">
        <v>48</v>
      </c>
      <c r="H848" s="46">
        <v>39.583333333333002</v>
      </c>
      <c r="I848" s="12">
        <v>18.75</v>
      </c>
      <c r="J848" s="12">
        <v>2.083333333333</v>
      </c>
      <c r="K848" s="12">
        <v>6.25</v>
      </c>
      <c r="L848" s="21">
        <v>0</v>
      </c>
      <c r="M848" s="12">
        <v>4.166666666667</v>
      </c>
      <c r="N848" s="12">
        <v>2.083333333333</v>
      </c>
      <c r="O848" s="21">
        <v>0</v>
      </c>
      <c r="P848" s="12">
        <v>66.666666666666998</v>
      </c>
      <c r="Q848" s="21">
        <v>0</v>
      </c>
      <c r="R848" s="31">
        <v>2.083333333333</v>
      </c>
    </row>
    <row r="849" spans="2:18" x14ac:dyDescent="0.2">
      <c r="D849" s="102"/>
      <c r="E849" s="5" t="s">
        <v>32</v>
      </c>
      <c r="F849" s="6"/>
      <c r="G849" s="7">
        <v>303</v>
      </c>
      <c r="H849" s="46">
        <v>45.874587458745999</v>
      </c>
      <c r="I849" s="12">
        <v>11.551155115512</v>
      </c>
      <c r="J849" s="12">
        <v>2.640264026403</v>
      </c>
      <c r="K849" s="12">
        <v>1.6501650165020001</v>
      </c>
      <c r="L849" s="12">
        <v>0.33003300330000002</v>
      </c>
      <c r="M849" s="12">
        <v>2.970297029703</v>
      </c>
      <c r="N849" s="12">
        <v>1.3201320132009999</v>
      </c>
      <c r="O849" s="12">
        <v>0.33003300330000002</v>
      </c>
      <c r="P849" s="12">
        <v>59.405940594058997</v>
      </c>
      <c r="Q849" s="12">
        <v>2.3102310231019998</v>
      </c>
      <c r="R849" s="31">
        <v>0.66006600660100001</v>
      </c>
    </row>
    <row r="850" spans="2:18" x14ac:dyDescent="0.2">
      <c r="D850" s="102"/>
      <c r="E850" s="5" t="s">
        <v>33</v>
      </c>
      <c r="F850" s="6"/>
      <c r="G850" s="7">
        <v>236</v>
      </c>
      <c r="H850" s="46">
        <v>40.677966101694999</v>
      </c>
      <c r="I850" s="12">
        <v>10.169491525424</v>
      </c>
      <c r="J850" s="12">
        <v>4.6610169491529998</v>
      </c>
      <c r="K850" s="12">
        <v>2.9661016949149999</v>
      </c>
      <c r="L850" s="12">
        <v>0.42372881355899999</v>
      </c>
      <c r="M850" s="12">
        <v>2.542372881356</v>
      </c>
      <c r="N850" s="12">
        <v>0.84745762711899997</v>
      </c>
      <c r="O850" s="12">
        <v>0.84745762711899997</v>
      </c>
      <c r="P850" s="12">
        <v>57.203389830508002</v>
      </c>
      <c r="Q850" s="12">
        <v>2.9661016949149999</v>
      </c>
      <c r="R850" s="31">
        <v>3.3898305084749998</v>
      </c>
    </row>
    <row r="851" spans="2:18" x14ac:dyDescent="0.2">
      <c r="D851" s="102"/>
      <c r="E851" s="5" t="s">
        <v>34</v>
      </c>
      <c r="F851" s="6"/>
      <c r="G851" s="7">
        <v>177</v>
      </c>
      <c r="H851" s="46">
        <v>45.197740112993998</v>
      </c>
      <c r="I851" s="12">
        <v>10.169491525424</v>
      </c>
      <c r="J851" s="12">
        <v>2.25988700565</v>
      </c>
      <c r="K851" s="12">
        <v>4.5197740112989999</v>
      </c>
      <c r="L851" s="12">
        <v>1.129943502825</v>
      </c>
      <c r="M851" s="12">
        <v>3.9548022598869998</v>
      </c>
      <c r="N851" s="12">
        <v>3.3898305084749998</v>
      </c>
      <c r="O851" s="21">
        <v>0</v>
      </c>
      <c r="P851" s="12">
        <v>54.802259887006002</v>
      </c>
      <c r="Q851" s="12">
        <v>5.0847457627120001</v>
      </c>
      <c r="R851" s="31">
        <v>0.56497175141199996</v>
      </c>
    </row>
    <row r="852" spans="2:18" x14ac:dyDescent="0.2">
      <c r="D852" s="102"/>
      <c r="E852" s="5" t="s">
        <v>35</v>
      </c>
      <c r="F852" s="6"/>
      <c r="G852" s="7">
        <v>138</v>
      </c>
      <c r="H852" s="46">
        <v>42.753623188406003</v>
      </c>
      <c r="I852" s="12">
        <v>15.942028985506999</v>
      </c>
      <c r="J852" s="12">
        <v>5.0724637681160001</v>
      </c>
      <c r="K852" s="12">
        <v>0.72463768115899996</v>
      </c>
      <c r="L852" s="21">
        <v>0</v>
      </c>
      <c r="M852" s="12">
        <v>3.6231884057969999</v>
      </c>
      <c r="N852" s="12">
        <v>1.449275362319</v>
      </c>
      <c r="O852" s="12">
        <v>0.72463768115899996</v>
      </c>
      <c r="P852" s="12">
        <v>61.594202898551003</v>
      </c>
      <c r="Q852" s="12">
        <v>5.0724637681160001</v>
      </c>
      <c r="R852" s="31">
        <v>2.1739130434780001</v>
      </c>
    </row>
    <row r="853" spans="2:18" x14ac:dyDescent="0.2">
      <c r="D853" s="102"/>
      <c r="E853" s="5" t="s">
        <v>36</v>
      </c>
      <c r="F853" s="6"/>
      <c r="G853" s="7">
        <v>64</v>
      </c>
      <c r="H853" s="46">
        <v>31.25</v>
      </c>
      <c r="I853" s="12">
        <v>9.375</v>
      </c>
      <c r="J853" s="12">
        <v>4.6875</v>
      </c>
      <c r="K853" s="12">
        <v>1.5625</v>
      </c>
      <c r="L853" s="21">
        <v>0</v>
      </c>
      <c r="M853" s="12">
        <v>3.125</v>
      </c>
      <c r="N853" s="12">
        <v>1.5625</v>
      </c>
      <c r="O853" s="21">
        <v>0</v>
      </c>
      <c r="P853" s="12">
        <v>65.625</v>
      </c>
      <c r="Q853" s="12">
        <v>3.125</v>
      </c>
      <c r="R853" s="31">
        <v>1.5625</v>
      </c>
    </row>
    <row r="854" spans="2:18" x14ac:dyDescent="0.2">
      <c r="D854" s="102"/>
      <c r="E854" s="5" t="s">
        <v>37</v>
      </c>
      <c r="F854" s="6"/>
      <c r="G854" s="7">
        <v>238</v>
      </c>
      <c r="H854" s="46">
        <v>40.336134453782002</v>
      </c>
      <c r="I854" s="12">
        <v>8.4033613445380002</v>
      </c>
      <c r="J854" s="12">
        <v>3.361344537815</v>
      </c>
      <c r="K854" s="12">
        <v>1.680672268908</v>
      </c>
      <c r="L854" s="12">
        <v>1.680672268908</v>
      </c>
      <c r="M854" s="12">
        <v>3.7815126050419998</v>
      </c>
      <c r="N854" s="12">
        <v>2.100840336134</v>
      </c>
      <c r="O854" s="12">
        <v>0.84033613445400002</v>
      </c>
      <c r="P854" s="12">
        <v>61.344537815126003</v>
      </c>
      <c r="Q854" s="12">
        <v>2.9411764705880001</v>
      </c>
      <c r="R854" s="31">
        <v>1.680672268908</v>
      </c>
    </row>
    <row r="855" spans="2:18" x14ac:dyDescent="0.2">
      <c r="D855" s="102"/>
      <c r="E855" s="5" t="s">
        <v>38</v>
      </c>
      <c r="F855" s="6"/>
      <c r="G855" s="7">
        <v>17</v>
      </c>
      <c r="H855" s="46">
        <v>41.176470588234999</v>
      </c>
      <c r="I855" s="21">
        <v>0</v>
      </c>
      <c r="J855" s="21">
        <v>0</v>
      </c>
      <c r="K855" s="21">
        <v>0</v>
      </c>
      <c r="L855" s="21">
        <v>0</v>
      </c>
      <c r="M855" s="12">
        <v>5.8823529411760003</v>
      </c>
      <c r="N855" s="21">
        <v>0</v>
      </c>
      <c r="O855" s="21">
        <v>0</v>
      </c>
      <c r="P855" s="12">
        <v>70.588235294117993</v>
      </c>
      <c r="Q855" s="21">
        <v>0</v>
      </c>
      <c r="R855" s="45">
        <v>0</v>
      </c>
    </row>
    <row r="856" spans="2:18" x14ac:dyDescent="0.2">
      <c r="D856" s="101" t="s">
        <v>39</v>
      </c>
      <c r="E856" s="26" t="s">
        <v>40</v>
      </c>
      <c r="F856" s="25"/>
      <c r="G856" s="28">
        <v>760</v>
      </c>
      <c r="H856" s="55">
        <v>45.394736842104997</v>
      </c>
      <c r="I856" s="19">
        <v>11.052631578947</v>
      </c>
      <c r="J856" s="19">
        <v>4.3421052631580004</v>
      </c>
      <c r="K856" s="19">
        <v>2.5</v>
      </c>
      <c r="L856" s="19">
        <v>0.65789473684199995</v>
      </c>
      <c r="M856" s="19">
        <v>5.1315789473680002</v>
      </c>
      <c r="N856" s="19">
        <v>2.5</v>
      </c>
      <c r="O856" s="19">
        <v>0.39473684210499999</v>
      </c>
      <c r="P856" s="19">
        <v>57.763157894736999</v>
      </c>
      <c r="Q856" s="19">
        <v>4.0789473684209998</v>
      </c>
      <c r="R856" s="56">
        <v>1.052631578947</v>
      </c>
    </row>
    <row r="857" spans="2:18" x14ac:dyDescent="0.2">
      <c r="D857" s="102"/>
      <c r="E857" s="5" t="s">
        <v>41</v>
      </c>
      <c r="F857" s="6"/>
      <c r="G857" s="7">
        <v>766</v>
      </c>
      <c r="H857" s="46">
        <v>37.728459530026001</v>
      </c>
      <c r="I857" s="12">
        <v>10.704960835509</v>
      </c>
      <c r="J857" s="12">
        <v>3.1331592689300001</v>
      </c>
      <c r="K857" s="12">
        <v>3.1331592689300001</v>
      </c>
      <c r="L857" s="12">
        <v>0.52219321148800002</v>
      </c>
      <c r="M857" s="12">
        <v>3.5248041775460002</v>
      </c>
      <c r="N857" s="12">
        <v>1.1749347258489999</v>
      </c>
      <c r="O857" s="12">
        <v>0.65274151436000005</v>
      </c>
      <c r="P857" s="12">
        <v>65.013054830287004</v>
      </c>
      <c r="Q857" s="12">
        <v>3.5248041775460002</v>
      </c>
      <c r="R857" s="31">
        <v>1.8276762402090001</v>
      </c>
    </row>
    <row r="858" spans="2:18" x14ac:dyDescent="0.2">
      <c r="D858" s="102"/>
      <c r="E858" s="5" t="s">
        <v>42</v>
      </c>
      <c r="F858" s="6"/>
      <c r="G858" s="7">
        <v>580</v>
      </c>
      <c r="H858" s="46">
        <v>43.448275862069003</v>
      </c>
      <c r="I858" s="12">
        <v>10.517241379310001</v>
      </c>
      <c r="J858" s="12">
        <v>3.2758620689660001</v>
      </c>
      <c r="K858" s="12">
        <v>3.1034482758620001</v>
      </c>
      <c r="L858" s="12">
        <v>0.34482758620699999</v>
      </c>
      <c r="M858" s="12">
        <v>3.2758620689660001</v>
      </c>
      <c r="N858" s="12">
        <v>1.5517241379310001</v>
      </c>
      <c r="O858" s="12">
        <v>0.34482758620699999</v>
      </c>
      <c r="P858" s="12">
        <v>57.413793103448</v>
      </c>
      <c r="Q858" s="12">
        <v>2.7586206896549998</v>
      </c>
      <c r="R858" s="31">
        <v>2.413793103448</v>
      </c>
    </row>
    <row r="859" spans="2:18" x14ac:dyDescent="0.2">
      <c r="D859" s="102"/>
      <c r="E859" s="5" t="s">
        <v>43</v>
      </c>
      <c r="F859" s="6"/>
      <c r="G859" s="7">
        <v>156</v>
      </c>
      <c r="H859" s="46">
        <v>37.820512820513002</v>
      </c>
      <c r="I859" s="12">
        <v>7.6923076923079998</v>
      </c>
      <c r="J859" s="12">
        <v>1.2820512820509999</v>
      </c>
      <c r="K859" s="12">
        <v>1.923076923077</v>
      </c>
      <c r="L859" s="12">
        <v>0.64102564102600001</v>
      </c>
      <c r="M859" s="12">
        <v>4.4871794871789996</v>
      </c>
      <c r="N859" s="12">
        <v>2.564102564103</v>
      </c>
      <c r="O859" s="12">
        <v>0.64102564102600001</v>
      </c>
      <c r="P859" s="12">
        <v>62.820512820513002</v>
      </c>
      <c r="Q859" s="12">
        <v>1.2820512820509999</v>
      </c>
      <c r="R859" s="31">
        <v>2.564102564103</v>
      </c>
    </row>
    <row r="860" spans="2:18" x14ac:dyDescent="0.2">
      <c r="D860" s="103"/>
      <c r="E860" s="50" t="s">
        <v>44</v>
      </c>
      <c r="F860" s="53"/>
      <c r="G860" s="49">
        <v>192</v>
      </c>
      <c r="H860" s="67">
        <v>40.625</v>
      </c>
      <c r="I860" s="23">
        <v>8.333333333333</v>
      </c>
      <c r="J860" s="23">
        <v>2.604166666667</v>
      </c>
      <c r="K860" s="23">
        <v>0.52083333333299997</v>
      </c>
      <c r="L860" s="23">
        <v>0.52083333333299997</v>
      </c>
      <c r="M860" s="23">
        <v>2.083333333333</v>
      </c>
      <c r="N860" s="23">
        <v>0.52083333333299997</v>
      </c>
      <c r="O860" s="73">
        <v>0</v>
      </c>
      <c r="P860" s="23">
        <v>66.145833333333002</v>
      </c>
      <c r="Q860" s="23">
        <v>2.604166666667</v>
      </c>
      <c r="R860" s="64">
        <v>3.645833333333</v>
      </c>
    </row>
    <row r="862" spans="2:18" x14ac:dyDescent="0.2">
      <c r="B862" s="34" t="str">
        <f xml:space="preserve"> HYPERLINK("#'目次'!B40", "[34]")</f>
        <v>[34]</v>
      </c>
      <c r="C862" s="27" t="s">
        <v>322</v>
      </c>
    </row>
    <row r="863" spans="2:18" x14ac:dyDescent="0.2">
      <c r="C863" s="84" t="s">
        <v>323</v>
      </c>
    </row>
    <row r="865" spans="3:17" x14ac:dyDescent="0.2">
      <c r="C865" s="27" t="s">
        <v>13</v>
      </c>
    </row>
    <row r="866" spans="3:17" ht="48" x14ac:dyDescent="0.2">
      <c r="D866" s="97"/>
      <c r="E866" s="98"/>
      <c r="F866" s="98"/>
      <c r="G866" s="38" t="s">
        <v>14</v>
      </c>
      <c r="H866" s="36" t="s">
        <v>324</v>
      </c>
      <c r="I866" s="4" t="s">
        <v>325</v>
      </c>
      <c r="J866" s="4" t="s">
        <v>326</v>
      </c>
      <c r="K866" s="4" t="s">
        <v>313</v>
      </c>
      <c r="L866" s="4" t="s">
        <v>314</v>
      </c>
      <c r="M866" s="4" t="s">
        <v>315</v>
      </c>
      <c r="N866" s="4" t="s">
        <v>327</v>
      </c>
      <c r="O866" s="4" t="s">
        <v>328</v>
      </c>
      <c r="P866" s="4" t="s">
        <v>22</v>
      </c>
      <c r="Q866" s="35" t="s">
        <v>24</v>
      </c>
    </row>
    <row r="867" spans="3:17" x14ac:dyDescent="0.2">
      <c r="D867" s="99"/>
      <c r="E867" s="100"/>
      <c r="F867" s="100"/>
      <c r="G867" s="40"/>
      <c r="H867" s="42"/>
      <c r="I867" s="8"/>
      <c r="J867" s="8"/>
      <c r="K867" s="8"/>
      <c r="L867" s="8"/>
      <c r="M867" s="8"/>
      <c r="N867" s="8"/>
      <c r="O867" s="8"/>
      <c r="P867" s="8"/>
      <c r="Q867" s="39"/>
    </row>
    <row r="868" spans="3:17" x14ac:dyDescent="0.2">
      <c r="D868" s="48"/>
      <c r="E868" s="47" t="s">
        <v>14</v>
      </c>
      <c r="F868" s="51"/>
      <c r="G868" s="37">
        <v>694</v>
      </c>
      <c r="H868" s="20">
        <v>52.449567723343002</v>
      </c>
      <c r="I868" s="20">
        <v>2.7377521613829998</v>
      </c>
      <c r="J868" s="20">
        <v>3.7463976945240001</v>
      </c>
      <c r="K868" s="20">
        <v>3.314121037464</v>
      </c>
      <c r="L868" s="20">
        <v>1.2968299711819999</v>
      </c>
      <c r="M868" s="20">
        <v>12.247838616715001</v>
      </c>
      <c r="N868" s="20">
        <v>6.916426512968</v>
      </c>
      <c r="O868" s="20">
        <v>9.942363112392</v>
      </c>
      <c r="P868" s="20">
        <v>24.207492795389001</v>
      </c>
      <c r="Q868" s="58">
        <v>1.2968299711819999</v>
      </c>
    </row>
    <row r="869" spans="3:17" x14ac:dyDescent="0.2">
      <c r="D869" s="101" t="s">
        <v>25</v>
      </c>
      <c r="E869" s="26" t="s">
        <v>26</v>
      </c>
      <c r="F869" s="25"/>
      <c r="G869" s="28">
        <v>31</v>
      </c>
      <c r="H869" s="55">
        <v>54.838709677418997</v>
      </c>
      <c r="I869" s="19">
        <v>6.4516129032259997</v>
      </c>
      <c r="J869" s="19">
        <v>3.2258064516129998</v>
      </c>
      <c r="K869" s="44">
        <v>0</v>
      </c>
      <c r="L869" s="44">
        <v>0</v>
      </c>
      <c r="M869" s="19">
        <v>9.6774193548389995</v>
      </c>
      <c r="N869" s="19">
        <v>16.129032258064999</v>
      </c>
      <c r="O869" s="19">
        <v>12.903225806451999</v>
      </c>
      <c r="P869" s="19">
        <v>19.354838709677001</v>
      </c>
      <c r="Q869" s="56">
        <v>3.2258064516129998</v>
      </c>
    </row>
    <row r="870" spans="3:17" x14ac:dyDescent="0.2">
      <c r="D870" s="102"/>
      <c r="E870" s="5" t="s">
        <v>27</v>
      </c>
      <c r="F870" s="6"/>
      <c r="G870" s="7">
        <v>45</v>
      </c>
      <c r="H870" s="46">
        <v>57.777777777777999</v>
      </c>
      <c r="I870" s="21">
        <v>0</v>
      </c>
      <c r="J870" s="12">
        <v>4.4444444444439997</v>
      </c>
      <c r="K870" s="12">
        <v>2.2222222222219998</v>
      </c>
      <c r="L870" s="12">
        <v>2.2222222222219998</v>
      </c>
      <c r="M870" s="12">
        <v>13.333333333333</v>
      </c>
      <c r="N870" s="12">
        <v>2.2222222222219998</v>
      </c>
      <c r="O870" s="12">
        <v>8.8888888888889994</v>
      </c>
      <c r="P870" s="12">
        <v>24.444444444443999</v>
      </c>
      <c r="Q870" s="31">
        <v>4.4444444444439997</v>
      </c>
    </row>
    <row r="871" spans="3:17" x14ac:dyDescent="0.2">
      <c r="D871" s="102"/>
      <c r="E871" s="5" t="s">
        <v>28</v>
      </c>
      <c r="F871" s="6"/>
      <c r="G871" s="7">
        <v>173</v>
      </c>
      <c r="H871" s="46">
        <v>52.023121387282998</v>
      </c>
      <c r="I871" s="12">
        <v>1.734104046243</v>
      </c>
      <c r="J871" s="12">
        <v>2.3121387283239998</v>
      </c>
      <c r="K871" s="12">
        <v>4.6242774566470004</v>
      </c>
      <c r="L871" s="12">
        <v>1.734104046243</v>
      </c>
      <c r="M871" s="12">
        <v>16.184971098266001</v>
      </c>
      <c r="N871" s="12">
        <v>5.2023121387279998</v>
      </c>
      <c r="O871" s="12">
        <v>6.9364161849709998</v>
      </c>
      <c r="P871" s="12">
        <v>26.589595375723</v>
      </c>
      <c r="Q871" s="31">
        <v>2.3121387283239998</v>
      </c>
    </row>
    <row r="872" spans="3:17" x14ac:dyDescent="0.2">
      <c r="D872" s="102"/>
      <c r="E872" s="5" t="s">
        <v>29</v>
      </c>
      <c r="F872" s="6"/>
      <c r="G872" s="7">
        <v>119</v>
      </c>
      <c r="H872" s="46">
        <v>55.462184873950001</v>
      </c>
      <c r="I872" s="12">
        <v>0.84033613445400002</v>
      </c>
      <c r="J872" s="12">
        <v>5.0420168067229998</v>
      </c>
      <c r="K872" s="12">
        <v>3.361344537815</v>
      </c>
      <c r="L872" s="21">
        <v>0</v>
      </c>
      <c r="M872" s="12">
        <v>6.72268907563</v>
      </c>
      <c r="N872" s="12">
        <v>3.361344537815</v>
      </c>
      <c r="O872" s="12">
        <v>15.126050420167999</v>
      </c>
      <c r="P872" s="12">
        <v>23.529411764706001</v>
      </c>
      <c r="Q872" s="45">
        <v>0</v>
      </c>
    </row>
    <row r="873" spans="3:17" x14ac:dyDescent="0.2">
      <c r="D873" s="102"/>
      <c r="E873" s="5" t="s">
        <v>30</v>
      </c>
      <c r="F873" s="6"/>
      <c r="G873" s="7">
        <v>29</v>
      </c>
      <c r="H873" s="46">
        <v>44.827586206897003</v>
      </c>
      <c r="I873" s="12">
        <v>6.8965517241379999</v>
      </c>
      <c r="J873" s="12">
        <v>10.344827586207</v>
      </c>
      <c r="K873" s="21">
        <v>0</v>
      </c>
      <c r="L873" s="21">
        <v>0</v>
      </c>
      <c r="M873" s="12">
        <v>17.241379310345</v>
      </c>
      <c r="N873" s="12">
        <v>13.793103448276</v>
      </c>
      <c r="O873" s="12">
        <v>10.344827586207</v>
      </c>
      <c r="P873" s="12">
        <v>20.689655172414</v>
      </c>
      <c r="Q873" s="31">
        <v>3.4482758620689999</v>
      </c>
    </row>
    <row r="874" spans="3:17" x14ac:dyDescent="0.2">
      <c r="D874" s="102"/>
      <c r="E874" s="5" t="s">
        <v>31</v>
      </c>
      <c r="F874" s="6"/>
      <c r="G874" s="7">
        <v>10</v>
      </c>
      <c r="H874" s="46">
        <v>60</v>
      </c>
      <c r="I874" s="21">
        <v>0</v>
      </c>
      <c r="J874" s="21">
        <v>0</v>
      </c>
      <c r="K874" s="21">
        <v>0</v>
      </c>
      <c r="L874" s="12">
        <v>10</v>
      </c>
      <c r="M874" s="21">
        <v>0</v>
      </c>
      <c r="N874" s="21">
        <v>0</v>
      </c>
      <c r="O874" s="12">
        <v>30</v>
      </c>
      <c r="P874" s="12">
        <v>20</v>
      </c>
      <c r="Q874" s="45">
        <v>0</v>
      </c>
    </row>
    <row r="875" spans="3:17" x14ac:dyDescent="0.2">
      <c r="D875" s="102"/>
      <c r="E875" s="5" t="s">
        <v>32</v>
      </c>
      <c r="F875" s="6"/>
      <c r="G875" s="7">
        <v>84</v>
      </c>
      <c r="H875" s="46">
        <v>57.142857142856997</v>
      </c>
      <c r="I875" s="12">
        <v>4.7619047619049999</v>
      </c>
      <c r="J875" s="12">
        <v>3.5714285714290002</v>
      </c>
      <c r="K875" s="12">
        <v>3.5714285714290002</v>
      </c>
      <c r="L875" s="21">
        <v>0</v>
      </c>
      <c r="M875" s="12">
        <v>16.666666666666998</v>
      </c>
      <c r="N875" s="12">
        <v>4.7619047619049999</v>
      </c>
      <c r="O875" s="12">
        <v>5.9523809523809996</v>
      </c>
      <c r="P875" s="12">
        <v>22.619047619048001</v>
      </c>
      <c r="Q875" s="45">
        <v>0</v>
      </c>
    </row>
    <row r="876" spans="3:17" x14ac:dyDescent="0.2">
      <c r="D876" s="102"/>
      <c r="E876" s="5" t="s">
        <v>33</v>
      </c>
      <c r="F876" s="6"/>
      <c r="G876" s="7">
        <v>61</v>
      </c>
      <c r="H876" s="46">
        <v>45.901639344262001</v>
      </c>
      <c r="I876" s="12">
        <v>6.5573770491800003</v>
      </c>
      <c r="J876" s="12">
        <v>4.918032786885</v>
      </c>
      <c r="K876" s="12">
        <v>6.5573770491800003</v>
      </c>
      <c r="L876" s="12">
        <v>1.6393442622950001</v>
      </c>
      <c r="M876" s="12">
        <v>9.83606557377</v>
      </c>
      <c r="N876" s="12">
        <v>11.475409836066</v>
      </c>
      <c r="O876" s="12">
        <v>4.918032786885</v>
      </c>
      <c r="P876" s="12">
        <v>24.590163934425998</v>
      </c>
      <c r="Q876" s="45">
        <v>0</v>
      </c>
    </row>
    <row r="877" spans="3:17" x14ac:dyDescent="0.2">
      <c r="D877" s="102"/>
      <c r="E877" s="5" t="s">
        <v>34</v>
      </c>
      <c r="F877" s="6"/>
      <c r="G877" s="7">
        <v>44</v>
      </c>
      <c r="H877" s="46">
        <v>63.636363636364003</v>
      </c>
      <c r="I877" s="12">
        <v>4.5454545454549997</v>
      </c>
      <c r="J877" s="21">
        <v>0</v>
      </c>
      <c r="K877" s="21">
        <v>0</v>
      </c>
      <c r="L877" s="21">
        <v>0</v>
      </c>
      <c r="M877" s="12">
        <v>9.0909090909089993</v>
      </c>
      <c r="N877" s="12">
        <v>9.0909090909089993</v>
      </c>
      <c r="O877" s="12">
        <v>4.5454545454549997</v>
      </c>
      <c r="P877" s="12">
        <v>22.727272727273</v>
      </c>
      <c r="Q877" s="45">
        <v>0</v>
      </c>
    </row>
    <row r="878" spans="3:17" x14ac:dyDescent="0.2">
      <c r="D878" s="102"/>
      <c r="E878" s="5" t="s">
        <v>35</v>
      </c>
      <c r="F878" s="6"/>
      <c r="G878" s="7">
        <v>25</v>
      </c>
      <c r="H878" s="46">
        <v>60</v>
      </c>
      <c r="I878" s="21">
        <v>0</v>
      </c>
      <c r="J878" s="21">
        <v>0</v>
      </c>
      <c r="K878" s="12">
        <v>8</v>
      </c>
      <c r="L878" s="12">
        <v>4</v>
      </c>
      <c r="M878" s="12">
        <v>12</v>
      </c>
      <c r="N878" s="12">
        <v>20</v>
      </c>
      <c r="O878" s="12">
        <v>4</v>
      </c>
      <c r="P878" s="12">
        <v>20</v>
      </c>
      <c r="Q878" s="31">
        <v>4</v>
      </c>
    </row>
    <row r="879" spans="3:17" x14ac:dyDescent="0.2">
      <c r="D879" s="102"/>
      <c r="E879" s="5" t="s">
        <v>36</v>
      </c>
      <c r="F879" s="6"/>
      <c r="G879" s="7">
        <v>14</v>
      </c>
      <c r="H879" s="46">
        <v>42.857142857143003</v>
      </c>
      <c r="I879" s="21">
        <v>0</v>
      </c>
      <c r="J879" s="21">
        <v>0</v>
      </c>
      <c r="K879" s="21">
        <v>0</v>
      </c>
      <c r="L879" s="12">
        <v>14.285714285714</v>
      </c>
      <c r="M879" s="12">
        <v>14.285714285714</v>
      </c>
      <c r="N879" s="21">
        <v>0</v>
      </c>
      <c r="O879" s="12">
        <v>21.428571428571001</v>
      </c>
      <c r="P879" s="12">
        <v>14.285714285714</v>
      </c>
      <c r="Q879" s="45">
        <v>0</v>
      </c>
    </row>
    <row r="880" spans="3:17" x14ac:dyDescent="0.2">
      <c r="D880" s="102"/>
      <c r="E880" s="5" t="s">
        <v>37</v>
      </c>
      <c r="F880" s="6"/>
      <c r="G880" s="7">
        <v>51</v>
      </c>
      <c r="H880" s="46">
        <v>35.294117647058997</v>
      </c>
      <c r="I880" s="12">
        <v>1.9607843137250001</v>
      </c>
      <c r="J880" s="12">
        <v>7.8431372549020004</v>
      </c>
      <c r="K880" s="12">
        <v>1.9607843137250001</v>
      </c>
      <c r="L880" s="21">
        <v>0</v>
      </c>
      <c r="M880" s="12">
        <v>7.8431372549020004</v>
      </c>
      <c r="N880" s="12">
        <v>9.8039215686270005</v>
      </c>
      <c r="O880" s="12">
        <v>17.647058823529001</v>
      </c>
      <c r="P880" s="12">
        <v>31.372549019608002</v>
      </c>
      <c r="Q880" s="45">
        <v>0</v>
      </c>
    </row>
    <row r="881" spans="2:17" x14ac:dyDescent="0.2">
      <c r="D881" s="102"/>
      <c r="E881" s="5" t="s">
        <v>38</v>
      </c>
      <c r="F881" s="6"/>
      <c r="G881" s="7">
        <v>8</v>
      </c>
      <c r="H881" s="46">
        <v>37.5</v>
      </c>
      <c r="I881" s="21">
        <v>0</v>
      </c>
      <c r="J881" s="21">
        <v>0</v>
      </c>
      <c r="K881" s="21">
        <v>0</v>
      </c>
      <c r="L881" s="21">
        <v>0</v>
      </c>
      <c r="M881" s="12">
        <v>25</v>
      </c>
      <c r="N881" s="21">
        <v>0</v>
      </c>
      <c r="O881" s="12">
        <v>25</v>
      </c>
      <c r="P881" s="12">
        <v>25</v>
      </c>
      <c r="Q881" s="45">
        <v>0</v>
      </c>
    </row>
    <row r="882" spans="2:17" x14ac:dyDescent="0.2">
      <c r="D882" s="101" t="s">
        <v>39</v>
      </c>
      <c r="E882" s="26" t="s">
        <v>40</v>
      </c>
      <c r="F882" s="25"/>
      <c r="G882" s="28">
        <v>245</v>
      </c>
      <c r="H882" s="55">
        <v>56.326530612245001</v>
      </c>
      <c r="I882" s="19">
        <v>3.2653061224490001</v>
      </c>
      <c r="J882" s="19">
        <v>4.0816326530609999</v>
      </c>
      <c r="K882" s="19">
        <v>3.673469387755</v>
      </c>
      <c r="L882" s="19">
        <v>0.816326530612</v>
      </c>
      <c r="M882" s="19">
        <v>10.612244897959</v>
      </c>
      <c r="N882" s="19">
        <v>5.7142857142860004</v>
      </c>
      <c r="O882" s="19">
        <v>10.204081632653001</v>
      </c>
      <c r="P882" s="19">
        <v>24.081632653061</v>
      </c>
      <c r="Q882" s="56">
        <v>0.408163265306</v>
      </c>
    </row>
    <row r="883" spans="2:17" x14ac:dyDescent="0.2">
      <c r="D883" s="102"/>
      <c r="E883" s="5" t="s">
        <v>41</v>
      </c>
      <c r="F883" s="6"/>
      <c r="G883" s="7">
        <v>215</v>
      </c>
      <c r="H883" s="46">
        <v>50.697674418604997</v>
      </c>
      <c r="I883" s="12">
        <v>1.860465116279</v>
      </c>
      <c r="J883" s="12">
        <v>2.790697674419</v>
      </c>
      <c r="K883" s="12">
        <v>2.3255813953489999</v>
      </c>
      <c r="L883" s="12">
        <v>0.93023255814000005</v>
      </c>
      <c r="M883" s="12">
        <v>11.627906976744001</v>
      </c>
      <c r="N883" s="12">
        <v>7.4418604651160001</v>
      </c>
      <c r="O883" s="12">
        <v>11.162790697674</v>
      </c>
      <c r="P883" s="12">
        <v>24.651162790697999</v>
      </c>
      <c r="Q883" s="31">
        <v>0.93023255814000005</v>
      </c>
    </row>
    <row r="884" spans="2:17" x14ac:dyDescent="0.2">
      <c r="D884" s="102"/>
      <c r="E884" s="5" t="s">
        <v>42</v>
      </c>
      <c r="F884" s="6"/>
      <c r="G884" s="7">
        <v>151</v>
      </c>
      <c r="H884" s="46">
        <v>50.331125827815001</v>
      </c>
      <c r="I884" s="12">
        <v>3.311258278146</v>
      </c>
      <c r="J884" s="12">
        <v>4.6357615894039998</v>
      </c>
      <c r="K884" s="12">
        <v>4.6357615894039998</v>
      </c>
      <c r="L884" s="12">
        <v>1.324503311258</v>
      </c>
      <c r="M884" s="12">
        <v>16.556291390727999</v>
      </c>
      <c r="N884" s="12">
        <v>7.9470198675499999</v>
      </c>
      <c r="O884" s="12">
        <v>7.9470198675499999</v>
      </c>
      <c r="P884" s="12">
        <v>22.516556291391002</v>
      </c>
      <c r="Q884" s="31">
        <v>2.6490066225170001</v>
      </c>
    </row>
    <row r="885" spans="2:17" x14ac:dyDescent="0.2">
      <c r="D885" s="102"/>
      <c r="E885" s="5" t="s">
        <v>43</v>
      </c>
      <c r="F885" s="6"/>
      <c r="G885" s="7">
        <v>29</v>
      </c>
      <c r="H885" s="46">
        <v>51.724137931034001</v>
      </c>
      <c r="I885" s="12">
        <v>3.4482758620689999</v>
      </c>
      <c r="J885" s="21">
        <v>0</v>
      </c>
      <c r="K885" s="12">
        <v>3.4482758620689999</v>
      </c>
      <c r="L885" s="21">
        <v>0</v>
      </c>
      <c r="M885" s="12">
        <v>10.344827586207</v>
      </c>
      <c r="N885" s="12">
        <v>10.344827586207</v>
      </c>
      <c r="O885" s="12">
        <v>6.8965517241379999</v>
      </c>
      <c r="P885" s="12">
        <v>27.586206896552</v>
      </c>
      <c r="Q885" s="31">
        <v>3.4482758620689999</v>
      </c>
    </row>
    <row r="886" spans="2:17" x14ac:dyDescent="0.2">
      <c r="D886" s="103"/>
      <c r="E886" s="50" t="s">
        <v>44</v>
      </c>
      <c r="F886" s="53"/>
      <c r="G886" s="49">
        <v>54</v>
      </c>
      <c r="H886" s="67">
        <v>48.148148148148003</v>
      </c>
      <c r="I886" s="23">
        <v>1.851851851852</v>
      </c>
      <c r="J886" s="23">
        <v>5.5555555555560003</v>
      </c>
      <c r="K886" s="23">
        <v>1.851851851852</v>
      </c>
      <c r="L886" s="23">
        <v>5.5555555555560003</v>
      </c>
      <c r="M886" s="23">
        <v>11.111111111111001</v>
      </c>
      <c r="N886" s="23">
        <v>5.5555555555560003</v>
      </c>
      <c r="O886" s="23">
        <v>11.111111111111001</v>
      </c>
      <c r="P886" s="23">
        <v>25.925925925925998</v>
      </c>
      <c r="Q886" s="64">
        <v>1.851851851852</v>
      </c>
    </row>
    <row r="888" spans="2:17" x14ac:dyDescent="0.2">
      <c r="B888" s="34" t="str">
        <f xml:space="preserve"> HYPERLINK("#'目次'!B41", "[35]")</f>
        <v>[35]</v>
      </c>
      <c r="C888" s="27" t="s">
        <v>332</v>
      </c>
    </row>
    <row r="891" spans="2:17" x14ac:dyDescent="0.2">
      <c r="C891" s="27" t="s">
        <v>13</v>
      </c>
    </row>
    <row r="892" spans="2:17" ht="36" x14ac:dyDescent="0.2">
      <c r="D892" s="97"/>
      <c r="E892" s="98"/>
      <c r="F892" s="98"/>
      <c r="G892" s="38" t="s">
        <v>14</v>
      </c>
      <c r="H892" s="36" t="s">
        <v>333</v>
      </c>
      <c r="I892" s="4" t="s">
        <v>334</v>
      </c>
      <c r="J892" s="4" t="s">
        <v>335</v>
      </c>
      <c r="K892" s="4" t="s">
        <v>336</v>
      </c>
      <c r="L892" s="4" t="s">
        <v>337</v>
      </c>
      <c r="M892" s="4" t="s">
        <v>338</v>
      </c>
      <c r="N892" s="4" t="s">
        <v>251</v>
      </c>
      <c r="O892" s="35" t="s">
        <v>24</v>
      </c>
    </row>
    <row r="893" spans="2:17" x14ac:dyDescent="0.2">
      <c r="D893" s="99"/>
      <c r="E893" s="100"/>
      <c r="F893" s="100"/>
      <c r="G893" s="40"/>
      <c r="H893" s="42"/>
      <c r="I893" s="8"/>
      <c r="J893" s="8"/>
      <c r="K893" s="8"/>
      <c r="L893" s="8"/>
      <c r="M893" s="8"/>
      <c r="N893" s="8"/>
      <c r="O893" s="39"/>
    </row>
    <row r="894" spans="2:17" x14ac:dyDescent="0.2">
      <c r="D894" s="48"/>
      <c r="E894" s="47" t="s">
        <v>14</v>
      </c>
      <c r="F894" s="51"/>
      <c r="G894" s="37">
        <v>7000</v>
      </c>
      <c r="H894" s="20">
        <v>3.785714285714</v>
      </c>
      <c r="I894" s="20">
        <v>1.5857142857140001</v>
      </c>
      <c r="J894" s="20">
        <v>2.4428571428570001</v>
      </c>
      <c r="K894" s="20">
        <v>4.9000000000000004</v>
      </c>
      <c r="L894" s="20">
        <v>9.8857142857140001</v>
      </c>
      <c r="M894" s="20">
        <v>23.7</v>
      </c>
      <c r="N894" s="20">
        <v>53.485714285714003</v>
      </c>
      <c r="O894" s="58">
        <v>0.21428571428599999</v>
      </c>
    </row>
    <row r="895" spans="2:17" x14ac:dyDescent="0.2">
      <c r="D895" s="101" t="s">
        <v>25</v>
      </c>
      <c r="E895" s="26" t="s">
        <v>26</v>
      </c>
      <c r="F895" s="25"/>
      <c r="G895" s="28">
        <v>308</v>
      </c>
      <c r="H895" s="55">
        <v>1.6233766233769999</v>
      </c>
      <c r="I895" s="19">
        <v>0.32467532467499999</v>
      </c>
      <c r="J895" s="19">
        <v>2.5974025974030002</v>
      </c>
      <c r="K895" s="19">
        <v>2.922077922078</v>
      </c>
      <c r="L895" s="19">
        <v>9.7402597402600009</v>
      </c>
      <c r="M895" s="19">
        <v>17.207792207792</v>
      </c>
      <c r="N895" s="19">
        <v>65.259740259739999</v>
      </c>
      <c r="O895" s="56">
        <v>0.32467532467499999</v>
      </c>
    </row>
    <row r="896" spans="2:17" x14ac:dyDescent="0.2">
      <c r="D896" s="102"/>
      <c r="E896" s="5" t="s">
        <v>27</v>
      </c>
      <c r="F896" s="6"/>
      <c r="G896" s="7">
        <v>504</v>
      </c>
      <c r="H896" s="46">
        <v>3.373015873016</v>
      </c>
      <c r="I896" s="12">
        <v>1.9841269841269999</v>
      </c>
      <c r="J896" s="12">
        <v>1.190476190476</v>
      </c>
      <c r="K896" s="12">
        <v>3.373015873016</v>
      </c>
      <c r="L896" s="12">
        <v>7.7380952380950001</v>
      </c>
      <c r="M896" s="12">
        <v>25.198412698413001</v>
      </c>
      <c r="N896" s="12">
        <v>57.142857142856997</v>
      </c>
      <c r="O896" s="45">
        <v>0</v>
      </c>
    </row>
    <row r="897" spans="4:15" x14ac:dyDescent="0.2">
      <c r="D897" s="102"/>
      <c r="E897" s="5" t="s">
        <v>28</v>
      </c>
      <c r="F897" s="6"/>
      <c r="G897" s="7">
        <v>1554</v>
      </c>
      <c r="H897" s="46">
        <v>4.6975546975549998</v>
      </c>
      <c r="I897" s="12">
        <v>1.866151866152</v>
      </c>
      <c r="J897" s="12">
        <v>2.445302445302</v>
      </c>
      <c r="K897" s="12">
        <v>5.4054054054050003</v>
      </c>
      <c r="L897" s="12">
        <v>11.583011583012</v>
      </c>
      <c r="M897" s="12">
        <v>25.546975546976</v>
      </c>
      <c r="N897" s="12">
        <v>48.198198198198</v>
      </c>
      <c r="O897" s="31">
        <v>0.2574002574</v>
      </c>
    </row>
    <row r="898" spans="4:15" x14ac:dyDescent="0.2">
      <c r="D898" s="102"/>
      <c r="E898" s="5" t="s">
        <v>29</v>
      </c>
      <c r="F898" s="6"/>
      <c r="G898" s="7">
        <v>840</v>
      </c>
      <c r="H898" s="46">
        <v>3.4523809523810001</v>
      </c>
      <c r="I898" s="12">
        <v>2.3809523809519999</v>
      </c>
      <c r="J898" s="12">
        <v>3.214285714286</v>
      </c>
      <c r="K898" s="12">
        <v>6.4285714285709998</v>
      </c>
      <c r="L898" s="12">
        <v>13.690476190476</v>
      </c>
      <c r="M898" s="12">
        <v>24.166666666666998</v>
      </c>
      <c r="N898" s="12">
        <v>46.666666666666998</v>
      </c>
      <c r="O898" s="45">
        <v>0</v>
      </c>
    </row>
    <row r="899" spans="4:15" x14ac:dyDescent="0.2">
      <c r="D899" s="102"/>
      <c r="E899" s="5" t="s">
        <v>30</v>
      </c>
      <c r="F899" s="6"/>
      <c r="G899" s="7">
        <v>280</v>
      </c>
      <c r="H899" s="46">
        <v>3.214285714286</v>
      </c>
      <c r="I899" s="12">
        <v>0.71428571428599996</v>
      </c>
      <c r="J899" s="12">
        <v>1.0714285714289999</v>
      </c>
      <c r="K899" s="12">
        <v>3.9285714285709998</v>
      </c>
      <c r="L899" s="12">
        <v>10</v>
      </c>
      <c r="M899" s="12">
        <v>21.785714285714</v>
      </c>
      <c r="N899" s="12">
        <v>58.571428571429003</v>
      </c>
      <c r="O899" s="31">
        <v>0.71428571428599996</v>
      </c>
    </row>
    <row r="900" spans="4:15" x14ac:dyDescent="0.2">
      <c r="D900" s="102"/>
      <c r="E900" s="5" t="s">
        <v>31</v>
      </c>
      <c r="F900" s="6"/>
      <c r="G900" s="7">
        <v>154</v>
      </c>
      <c r="H900" s="46">
        <v>4.5454545454549997</v>
      </c>
      <c r="I900" s="12">
        <v>2.5974025974030002</v>
      </c>
      <c r="J900" s="21">
        <v>0</v>
      </c>
      <c r="K900" s="12">
        <v>6.4935064935059996</v>
      </c>
      <c r="L900" s="12">
        <v>7.1428571428570002</v>
      </c>
      <c r="M900" s="12">
        <v>18.831168831168998</v>
      </c>
      <c r="N900" s="12">
        <v>60.389610389609999</v>
      </c>
      <c r="O900" s="45">
        <v>0</v>
      </c>
    </row>
    <row r="901" spans="4:15" x14ac:dyDescent="0.2">
      <c r="D901" s="102"/>
      <c r="E901" s="5" t="s">
        <v>32</v>
      </c>
      <c r="F901" s="6"/>
      <c r="G901" s="7">
        <v>826</v>
      </c>
      <c r="H901" s="46">
        <v>3.2687651331719998</v>
      </c>
      <c r="I901" s="12">
        <v>1.6949152542370001</v>
      </c>
      <c r="J901" s="12">
        <v>2.3002421307510001</v>
      </c>
      <c r="K901" s="12">
        <v>4.3583535108960003</v>
      </c>
      <c r="L901" s="12">
        <v>8.9588377723970005</v>
      </c>
      <c r="M901" s="12">
        <v>25.060532687651001</v>
      </c>
      <c r="N901" s="12">
        <v>53.995157384987998</v>
      </c>
      <c r="O901" s="31">
        <v>0.36319612590799999</v>
      </c>
    </row>
    <row r="902" spans="4:15" x14ac:dyDescent="0.2">
      <c r="D902" s="102"/>
      <c r="E902" s="5" t="s">
        <v>33</v>
      </c>
      <c r="F902" s="6"/>
      <c r="G902" s="7">
        <v>672</v>
      </c>
      <c r="H902" s="46">
        <v>4.0178571428570002</v>
      </c>
      <c r="I902" s="12">
        <v>0.89285714285700002</v>
      </c>
      <c r="J902" s="12">
        <v>2.3809523809519999</v>
      </c>
      <c r="K902" s="12">
        <v>5.0595238095240003</v>
      </c>
      <c r="L902" s="12">
        <v>9.0773809523810005</v>
      </c>
      <c r="M902" s="12">
        <v>23.363095238094999</v>
      </c>
      <c r="N902" s="12">
        <v>55.059523809524002</v>
      </c>
      <c r="O902" s="31">
        <v>0.14880952381000001</v>
      </c>
    </row>
    <row r="903" spans="4:15" x14ac:dyDescent="0.2">
      <c r="D903" s="102"/>
      <c r="E903" s="5" t="s">
        <v>34</v>
      </c>
      <c r="F903" s="6"/>
      <c r="G903" s="7">
        <v>462</v>
      </c>
      <c r="H903" s="46">
        <v>4.1125541125540002</v>
      </c>
      <c r="I903" s="12">
        <v>0.64935064935099995</v>
      </c>
      <c r="J903" s="12">
        <v>4.7619047619049999</v>
      </c>
      <c r="K903" s="12">
        <v>5.844155844156</v>
      </c>
      <c r="L903" s="12">
        <v>9.5238095238099998</v>
      </c>
      <c r="M903" s="12">
        <v>23.160173160172999</v>
      </c>
      <c r="N903" s="12">
        <v>51.731601731601998</v>
      </c>
      <c r="O903" s="31">
        <v>0.21645021645000001</v>
      </c>
    </row>
    <row r="904" spans="4:15" x14ac:dyDescent="0.2">
      <c r="D904" s="102"/>
      <c r="E904" s="5" t="s">
        <v>35</v>
      </c>
      <c r="F904" s="6"/>
      <c r="G904" s="7">
        <v>406</v>
      </c>
      <c r="H904" s="46">
        <v>3.20197044335</v>
      </c>
      <c r="I904" s="12">
        <v>2.4630541871920002</v>
      </c>
      <c r="J904" s="12">
        <v>2.7093596059110001</v>
      </c>
      <c r="K904" s="12">
        <v>4.9261083743840004</v>
      </c>
      <c r="L904" s="12">
        <v>7.6354679802960002</v>
      </c>
      <c r="M904" s="12">
        <v>24.630541871921</v>
      </c>
      <c r="N904" s="12">
        <v>54.187192118227003</v>
      </c>
      <c r="O904" s="31">
        <v>0.246305418719</v>
      </c>
    </row>
    <row r="905" spans="4:15" x14ac:dyDescent="0.2">
      <c r="D905" s="102"/>
      <c r="E905" s="5" t="s">
        <v>36</v>
      </c>
      <c r="F905" s="6"/>
      <c r="G905" s="7">
        <v>210</v>
      </c>
      <c r="H905" s="46">
        <v>5.7142857142860004</v>
      </c>
      <c r="I905" s="12">
        <v>1.4285714285710001</v>
      </c>
      <c r="J905" s="12">
        <v>1.4285714285710001</v>
      </c>
      <c r="K905" s="12">
        <v>5.2380952380950001</v>
      </c>
      <c r="L905" s="12">
        <v>5.2380952380950001</v>
      </c>
      <c r="M905" s="12">
        <v>20.952380952380999</v>
      </c>
      <c r="N905" s="12">
        <v>60</v>
      </c>
      <c r="O905" s="45">
        <v>0</v>
      </c>
    </row>
    <row r="906" spans="4:15" x14ac:dyDescent="0.2">
      <c r="D906" s="102"/>
      <c r="E906" s="5" t="s">
        <v>37</v>
      </c>
      <c r="F906" s="6"/>
      <c r="G906" s="7">
        <v>714</v>
      </c>
      <c r="H906" s="46">
        <v>3.6414565826329999</v>
      </c>
      <c r="I906" s="12">
        <v>1.260504201681</v>
      </c>
      <c r="J906" s="12">
        <v>2.100840336134</v>
      </c>
      <c r="K906" s="12">
        <v>3.9215686274510002</v>
      </c>
      <c r="L906" s="12">
        <v>8.4033613445380002</v>
      </c>
      <c r="M906" s="12">
        <v>22.689075630251999</v>
      </c>
      <c r="N906" s="12">
        <v>57.843137254901997</v>
      </c>
      <c r="O906" s="31">
        <v>0.140056022409</v>
      </c>
    </row>
    <row r="907" spans="4:15" x14ac:dyDescent="0.2">
      <c r="D907" s="102"/>
      <c r="E907" s="5" t="s">
        <v>38</v>
      </c>
      <c r="F907" s="6"/>
      <c r="G907" s="7">
        <v>70</v>
      </c>
      <c r="H907" s="46">
        <v>1.4285714285710001</v>
      </c>
      <c r="I907" s="21">
        <v>0</v>
      </c>
      <c r="J907" s="12">
        <v>4.2857142857139996</v>
      </c>
      <c r="K907" s="12">
        <v>2.8571428571430002</v>
      </c>
      <c r="L907" s="12">
        <v>11.428571428571001</v>
      </c>
      <c r="M907" s="12">
        <v>17.142857142857</v>
      </c>
      <c r="N907" s="12">
        <v>61.428571428570997</v>
      </c>
      <c r="O907" s="31">
        <v>1.4285714285710001</v>
      </c>
    </row>
    <row r="908" spans="4:15" x14ac:dyDescent="0.2">
      <c r="D908" s="101" t="s">
        <v>39</v>
      </c>
      <c r="E908" s="26" t="s">
        <v>40</v>
      </c>
      <c r="F908" s="25"/>
      <c r="G908" s="28">
        <v>2044</v>
      </c>
      <c r="H908" s="55">
        <v>4.1585127201569998</v>
      </c>
      <c r="I908" s="19">
        <v>1.761252446184</v>
      </c>
      <c r="J908" s="19">
        <v>3.4246575342469998</v>
      </c>
      <c r="K908" s="19">
        <v>5.7729941291589997</v>
      </c>
      <c r="L908" s="19">
        <v>12.084148727983999</v>
      </c>
      <c r="M908" s="19">
        <v>24.559686888453999</v>
      </c>
      <c r="N908" s="19">
        <v>48.189823874755</v>
      </c>
      <c r="O908" s="56">
        <v>4.8923679061000001E-2</v>
      </c>
    </row>
    <row r="909" spans="4:15" x14ac:dyDescent="0.2">
      <c r="D909" s="102"/>
      <c r="E909" s="5" t="s">
        <v>41</v>
      </c>
      <c r="F909" s="6"/>
      <c r="G909" s="7">
        <v>2156</v>
      </c>
      <c r="H909" s="46">
        <v>3.849721706865</v>
      </c>
      <c r="I909" s="12">
        <v>1.530612244898</v>
      </c>
      <c r="J909" s="12">
        <v>2.5974025974030002</v>
      </c>
      <c r="K909" s="12">
        <v>4.8701298701300004</v>
      </c>
      <c r="L909" s="12">
        <v>9.7402597402600009</v>
      </c>
      <c r="M909" s="12">
        <v>24.582560296846001</v>
      </c>
      <c r="N909" s="12">
        <v>52.597402597402997</v>
      </c>
      <c r="O909" s="31">
        <v>0.23191094619700001</v>
      </c>
    </row>
    <row r="910" spans="4:15" x14ac:dyDescent="0.2">
      <c r="D910" s="102"/>
      <c r="E910" s="5" t="s">
        <v>42</v>
      </c>
      <c r="F910" s="6"/>
      <c r="G910" s="7">
        <v>1680</v>
      </c>
      <c r="H910" s="46">
        <v>3.0952380952379999</v>
      </c>
      <c r="I910" s="12">
        <v>1.666666666667</v>
      </c>
      <c r="J910" s="12">
        <v>1.72619047619</v>
      </c>
      <c r="K910" s="12">
        <v>4.4642857142860004</v>
      </c>
      <c r="L910" s="12">
        <v>8.9285714285710007</v>
      </c>
      <c r="M910" s="12">
        <v>23.511904761905001</v>
      </c>
      <c r="N910" s="12">
        <v>56.190476190475998</v>
      </c>
      <c r="O910" s="31">
        <v>0.41666666666699997</v>
      </c>
    </row>
    <row r="911" spans="4:15" x14ac:dyDescent="0.2">
      <c r="D911" s="102"/>
      <c r="E911" s="5" t="s">
        <v>43</v>
      </c>
      <c r="F911" s="6"/>
      <c r="G911" s="7">
        <v>518</v>
      </c>
      <c r="H911" s="46">
        <v>3.4749034749029999</v>
      </c>
      <c r="I911" s="12">
        <v>0.77220077220100003</v>
      </c>
      <c r="J911" s="12">
        <v>1.1583011583009999</v>
      </c>
      <c r="K911" s="12">
        <v>4.0540540540540002</v>
      </c>
      <c r="L911" s="12">
        <v>7.1428571428570002</v>
      </c>
      <c r="M911" s="12">
        <v>17.181467181466999</v>
      </c>
      <c r="N911" s="12">
        <v>66.023166023165999</v>
      </c>
      <c r="O911" s="31">
        <v>0.19305019305000001</v>
      </c>
    </row>
    <row r="912" spans="4:15" x14ac:dyDescent="0.2">
      <c r="D912" s="103"/>
      <c r="E912" s="50" t="s">
        <v>44</v>
      </c>
      <c r="F912" s="53"/>
      <c r="G912" s="49">
        <v>602</v>
      </c>
      <c r="H912" s="67">
        <v>4.4850498338870004</v>
      </c>
      <c r="I912" s="23">
        <v>1.6611295681060001</v>
      </c>
      <c r="J912" s="23">
        <v>1.6611295681060001</v>
      </c>
      <c r="K912" s="23">
        <v>3.9867109634550002</v>
      </c>
      <c r="L912" s="23">
        <v>7.9734219269100004</v>
      </c>
      <c r="M912" s="23">
        <v>23.754152823919998</v>
      </c>
      <c r="N912" s="23">
        <v>56.312292358804001</v>
      </c>
      <c r="O912" s="64">
        <v>0.166112956811</v>
      </c>
    </row>
    <row r="914" spans="2:17" x14ac:dyDescent="0.2">
      <c r="B914" s="34" t="str">
        <f xml:space="preserve"> HYPERLINK("#'目次'!B42", "[36]")</f>
        <v>[36]</v>
      </c>
      <c r="C914" s="27" t="s">
        <v>341</v>
      </c>
    </row>
    <row r="915" spans="2:17" x14ac:dyDescent="0.2">
      <c r="C915" s="84" t="s">
        <v>342</v>
      </c>
    </row>
    <row r="917" spans="2:17" x14ac:dyDescent="0.2">
      <c r="C917" s="27" t="s">
        <v>13</v>
      </c>
    </row>
    <row r="918" spans="2:17" ht="36" x14ac:dyDescent="0.2">
      <c r="D918" s="97"/>
      <c r="E918" s="98"/>
      <c r="F918" s="98"/>
      <c r="G918" s="38" t="s">
        <v>14</v>
      </c>
      <c r="H918" s="36" t="s">
        <v>282</v>
      </c>
      <c r="I918" s="4" t="s">
        <v>283</v>
      </c>
      <c r="J918" s="4" t="s">
        <v>284</v>
      </c>
      <c r="K918" s="4" t="s">
        <v>285</v>
      </c>
      <c r="L918" s="4" t="s">
        <v>286</v>
      </c>
      <c r="M918" s="4" t="s">
        <v>287</v>
      </c>
      <c r="N918" s="4" t="s">
        <v>288</v>
      </c>
      <c r="O918" s="4" t="s">
        <v>24</v>
      </c>
      <c r="P918" s="4" t="s">
        <v>61</v>
      </c>
      <c r="Q918" s="35" t="s">
        <v>62</v>
      </c>
    </row>
    <row r="919" spans="2:17" x14ac:dyDescent="0.2">
      <c r="D919" s="99"/>
      <c r="E919" s="100"/>
      <c r="F919" s="100"/>
      <c r="G919" s="40"/>
      <c r="H919" s="42"/>
      <c r="I919" s="8"/>
      <c r="J919" s="8"/>
      <c r="K919" s="8"/>
      <c r="L919" s="8"/>
      <c r="M919" s="8"/>
      <c r="N919" s="8"/>
      <c r="O919" s="8"/>
      <c r="P919" s="8"/>
      <c r="Q919" s="39"/>
    </row>
    <row r="920" spans="2:17" x14ac:dyDescent="0.2">
      <c r="D920" s="48"/>
      <c r="E920" s="47" t="s">
        <v>14</v>
      </c>
      <c r="F920" s="51"/>
      <c r="G920" s="37">
        <v>265</v>
      </c>
      <c r="H920" s="20">
        <v>24.528301886792001</v>
      </c>
      <c r="I920" s="20">
        <v>10.566037735848999</v>
      </c>
      <c r="J920" s="20">
        <v>14.716981132075</v>
      </c>
      <c r="K920" s="20">
        <v>10.188679245283</v>
      </c>
      <c r="L920" s="20">
        <v>21.132075471697998</v>
      </c>
      <c r="M920" s="20">
        <v>4.5283018867919997</v>
      </c>
      <c r="N920" s="85">
        <v>0</v>
      </c>
      <c r="O920" s="20">
        <v>14.339622641508999</v>
      </c>
      <c r="P920" s="20">
        <v>47.879735682819003</v>
      </c>
      <c r="Q920" s="58">
        <v>47.638775103084001</v>
      </c>
    </row>
    <row r="921" spans="2:17" x14ac:dyDescent="0.2">
      <c r="D921" s="101" t="s">
        <v>25</v>
      </c>
      <c r="E921" s="26" t="s">
        <v>26</v>
      </c>
      <c r="F921" s="25"/>
      <c r="G921" s="28">
        <v>5</v>
      </c>
      <c r="H921" s="55">
        <v>80</v>
      </c>
      <c r="I921" s="44">
        <v>0</v>
      </c>
      <c r="J921" s="44">
        <v>0</v>
      </c>
      <c r="K921" s="19">
        <v>20</v>
      </c>
      <c r="L921" s="44">
        <v>0</v>
      </c>
      <c r="M921" s="44">
        <v>0</v>
      </c>
      <c r="N921" s="44">
        <v>0</v>
      </c>
      <c r="O921" s="44">
        <v>0</v>
      </c>
      <c r="P921" s="19">
        <v>13.8</v>
      </c>
      <c r="Q921" s="56">
        <v>23.146490014687</v>
      </c>
    </row>
    <row r="922" spans="2:17" x14ac:dyDescent="0.2">
      <c r="D922" s="102"/>
      <c r="E922" s="5" t="s">
        <v>27</v>
      </c>
      <c r="F922" s="6"/>
      <c r="G922" s="7">
        <v>17</v>
      </c>
      <c r="H922" s="46">
        <v>17.647058823529001</v>
      </c>
      <c r="I922" s="12">
        <v>11.764705882353001</v>
      </c>
      <c r="J922" s="12">
        <v>23.529411764706001</v>
      </c>
      <c r="K922" s="12">
        <v>11.764705882353001</v>
      </c>
      <c r="L922" s="12">
        <v>23.529411764706001</v>
      </c>
      <c r="M922" s="21">
        <v>0</v>
      </c>
      <c r="N922" s="21">
        <v>0</v>
      </c>
      <c r="O922" s="12">
        <v>11.764705882353001</v>
      </c>
      <c r="P922" s="12">
        <v>46.3</v>
      </c>
      <c r="Q922" s="31">
        <v>43.630952315987997</v>
      </c>
    </row>
    <row r="923" spans="2:17" x14ac:dyDescent="0.2">
      <c r="D923" s="102"/>
      <c r="E923" s="5" t="s">
        <v>28</v>
      </c>
      <c r="F923" s="6"/>
      <c r="G923" s="7">
        <v>73</v>
      </c>
      <c r="H923" s="46">
        <v>30.136986301370001</v>
      </c>
      <c r="I923" s="12">
        <v>10.958904109589</v>
      </c>
      <c r="J923" s="12">
        <v>15.068493150685001</v>
      </c>
      <c r="K923" s="12">
        <v>12.328767123287999</v>
      </c>
      <c r="L923" s="12">
        <v>15.068493150685001</v>
      </c>
      <c r="M923" s="12">
        <v>2.7397260273969999</v>
      </c>
      <c r="N923" s="21">
        <v>0</v>
      </c>
      <c r="O923" s="12">
        <v>13.698630136986001</v>
      </c>
      <c r="P923" s="12">
        <v>39.452380952380999</v>
      </c>
      <c r="Q923" s="31">
        <v>43.480036861095002</v>
      </c>
    </row>
    <row r="924" spans="2:17" x14ac:dyDescent="0.2">
      <c r="D924" s="102"/>
      <c r="E924" s="5" t="s">
        <v>29</v>
      </c>
      <c r="F924" s="6"/>
      <c r="G924" s="7">
        <v>29</v>
      </c>
      <c r="H924" s="46">
        <v>20.689655172414</v>
      </c>
      <c r="I924" s="12">
        <v>13.793103448276</v>
      </c>
      <c r="J924" s="12">
        <v>13.793103448276</v>
      </c>
      <c r="K924" s="12">
        <v>3.4482758620689999</v>
      </c>
      <c r="L924" s="12">
        <v>24.137931034483</v>
      </c>
      <c r="M924" s="12">
        <v>13.793103448276</v>
      </c>
      <c r="N924" s="21">
        <v>0</v>
      </c>
      <c r="O924" s="12">
        <v>10.344827586207</v>
      </c>
      <c r="P924" s="12">
        <v>61.615384615384997</v>
      </c>
      <c r="Q924" s="31">
        <v>57.155036740885997</v>
      </c>
    </row>
    <row r="925" spans="2:17" x14ac:dyDescent="0.2">
      <c r="D925" s="102"/>
      <c r="E925" s="5" t="s">
        <v>30</v>
      </c>
      <c r="F925" s="6"/>
      <c r="G925" s="7">
        <v>9</v>
      </c>
      <c r="H925" s="76">
        <v>0</v>
      </c>
      <c r="I925" s="21">
        <v>0</v>
      </c>
      <c r="J925" s="12">
        <v>11.111111111111001</v>
      </c>
      <c r="K925" s="12">
        <v>11.111111111111001</v>
      </c>
      <c r="L925" s="12">
        <v>22.222222222222001</v>
      </c>
      <c r="M925" s="12">
        <v>11.111111111111001</v>
      </c>
      <c r="N925" s="21">
        <v>0</v>
      </c>
      <c r="O925" s="12">
        <v>44.444444444444002</v>
      </c>
      <c r="P925" s="12">
        <v>92</v>
      </c>
      <c r="Q925" s="31">
        <v>42.614551505324997</v>
      </c>
    </row>
    <row r="926" spans="2:17" x14ac:dyDescent="0.2">
      <c r="D926" s="102"/>
      <c r="E926" s="5" t="s">
        <v>31</v>
      </c>
      <c r="F926" s="6"/>
      <c r="G926" s="7">
        <v>7</v>
      </c>
      <c r="H926" s="76">
        <v>0</v>
      </c>
      <c r="I926" s="21">
        <v>0</v>
      </c>
      <c r="J926" s="12">
        <v>14.285714285714</v>
      </c>
      <c r="K926" s="12">
        <v>42.857142857143003</v>
      </c>
      <c r="L926" s="12">
        <v>28.571428571428999</v>
      </c>
      <c r="M926" s="21">
        <v>0</v>
      </c>
      <c r="N926" s="21">
        <v>0</v>
      </c>
      <c r="O926" s="12">
        <v>14.285714285714</v>
      </c>
      <c r="P926" s="12">
        <v>61.666666666666998</v>
      </c>
      <c r="Q926" s="31">
        <v>29.107081994287999</v>
      </c>
    </row>
    <row r="927" spans="2:17" x14ac:dyDescent="0.2">
      <c r="D927" s="102"/>
      <c r="E927" s="5" t="s">
        <v>32</v>
      </c>
      <c r="F927" s="6"/>
      <c r="G927" s="7">
        <v>27</v>
      </c>
      <c r="H927" s="46">
        <v>29.629629629629999</v>
      </c>
      <c r="I927" s="12">
        <v>7.4074074074069998</v>
      </c>
      <c r="J927" s="12">
        <v>18.518518518518999</v>
      </c>
      <c r="K927" s="21">
        <v>0</v>
      </c>
      <c r="L927" s="12">
        <v>22.222222222222001</v>
      </c>
      <c r="M927" s="12">
        <v>7.4074074074069998</v>
      </c>
      <c r="N927" s="21">
        <v>0</v>
      </c>
      <c r="O927" s="12">
        <v>14.814814814815</v>
      </c>
      <c r="P927" s="12">
        <v>50.5</v>
      </c>
      <c r="Q927" s="31">
        <v>53.797324969862999</v>
      </c>
    </row>
    <row r="928" spans="2:17" x14ac:dyDescent="0.2">
      <c r="D928" s="102"/>
      <c r="E928" s="5" t="s">
        <v>33</v>
      </c>
      <c r="F928" s="6"/>
      <c r="G928" s="7">
        <v>27</v>
      </c>
      <c r="H928" s="46">
        <v>22.222222222222001</v>
      </c>
      <c r="I928" s="12">
        <v>11.111111111111001</v>
      </c>
      <c r="J928" s="12">
        <v>11.111111111111001</v>
      </c>
      <c r="K928" s="12">
        <v>14.814814814815</v>
      </c>
      <c r="L928" s="12">
        <v>22.222222222222001</v>
      </c>
      <c r="M928" s="12">
        <v>3.7037037037039999</v>
      </c>
      <c r="N928" s="21">
        <v>0</v>
      </c>
      <c r="O928" s="12">
        <v>14.814814814815</v>
      </c>
      <c r="P928" s="12">
        <v>48.986956521739003</v>
      </c>
      <c r="Q928" s="31">
        <v>45.117087328396003</v>
      </c>
    </row>
    <row r="929" spans="2:17" x14ac:dyDescent="0.2">
      <c r="D929" s="102"/>
      <c r="E929" s="5" t="s">
        <v>34</v>
      </c>
      <c r="F929" s="6"/>
      <c r="G929" s="7">
        <v>19</v>
      </c>
      <c r="H929" s="46">
        <v>21.052631578947</v>
      </c>
      <c r="I929" s="12">
        <v>15.789473684211</v>
      </c>
      <c r="J929" s="12">
        <v>15.789473684211</v>
      </c>
      <c r="K929" s="12">
        <v>15.789473684211</v>
      </c>
      <c r="L929" s="12">
        <v>15.789473684211</v>
      </c>
      <c r="M929" s="12">
        <v>5.2631578947369997</v>
      </c>
      <c r="N929" s="21">
        <v>0</v>
      </c>
      <c r="O929" s="12">
        <v>10.526315789473999</v>
      </c>
      <c r="P929" s="12">
        <v>44.411764705882</v>
      </c>
      <c r="Q929" s="31">
        <v>44.530305376066998</v>
      </c>
    </row>
    <row r="930" spans="2:17" x14ac:dyDescent="0.2">
      <c r="D930" s="102"/>
      <c r="E930" s="5" t="s">
        <v>35</v>
      </c>
      <c r="F930" s="6"/>
      <c r="G930" s="7">
        <v>13</v>
      </c>
      <c r="H930" s="46">
        <v>30.769230769231001</v>
      </c>
      <c r="I930" s="21">
        <v>0</v>
      </c>
      <c r="J930" s="12">
        <v>7.6923076923079998</v>
      </c>
      <c r="K930" s="12">
        <v>7.6923076923079998</v>
      </c>
      <c r="L930" s="12">
        <v>38.461538461537998</v>
      </c>
      <c r="M930" s="21">
        <v>0</v>
      </c>
      <c r="N930" s="21">
        <v>0</v>
      </c>
      <c r="O930" s="12">
        <v>15.384615384615</v>
      </c>
      <c r="P930" s="12">
        <v>56.5</v>
      </c>
      <c r="Q930" s="31">
        <v>46.538840083994998</v>
      </c>
    </row>
    <row r="931" spans="2:17" x14ac:dyDescent="0.2">
      <c r="D931" s="102"/>
      <c r="E931" s="5" t="s">
        <v>36</v>
      </c>
      <c r="F931" s="6"/>
      <c r="G931" s="7">
        <v>12</v>
      </c>
      <c r="H931" s="46">
        <v>8.333333333333</v>
      </c>
      <c r="I931" s="21">
        <v>0</v>
      </c>
      <c r="J931" s="12">
        <v>16.666666666666998</v>
      </c>
      <c r="K931" s="12">
        <v>16.666666666666998</v>
      </c>
      <c r="L931" s="12">
        <v>41.666666666666998</v>
      </c>
      <c r="M931" s="21">
        <v>0</v>
      </c>
      <c r="N931" s="21">
        <v>0</v>
      </c>
      <c r="O931" s="12">
        <v>16.666666666666998</v>
      </c>
      <c r="P931" s="12">
        <v>67.900000000000006</v>
      </c>
      <c r="Q931" s="31">
        <v>39.320350964863003</v>
      </c>
    </row>
    <row r="932" spans="2:17" x14ac:dyDescent="0.2">
      <c r="D932" s="102"/>
      <c r="E932" s="5" t="s">
        <v>37</v>
      </c>
      <c r="F932" s="6"/>
      <c r="G932" s="7">
        <v>26</v>
      </c>
      <c r="H932" s="46">
        <v>23.076923076922998</v>
      </c>
      <c r="I932" s="12">
        <v>23.076923076922998</v>
      </c>
      <c r="J932" s="12">
        <v>15.384615384615</v>
      </c>
      <c r="K932" s="21">
        <v>0</v>
      </c>
      <c r="L932" s="12">
        <v>19.230769230768999</v>
      </c>
      <c r="M932" s="12">
        <v>3.8461538461539999</v>
      </c>
      <c r="N932" s="21">
        <v>0</v>
      </c>
      <c r="O932" s="12">
        <v>15.384615384615</v>
      </c>
      <c r="P932" s="12">
        <v>38.227272727272997</v>
      </c>
      <c r="Q932" s="31">
        <v>44.709091833339997</v>
      </c>
    </row>
    <row r="933" spans="2:17" x14ac:dyDescent="0.2">
      <c r="D933" s="102"/>
      <c r="E933" s="5" t="s">
        <v>38</v>
      </c>
      <c r="F933" s="6"/>
      <c r="G933" s="7">
        <v>1</v>
      </c>
      <c r="H933" s="46">
        <v>100</v>
      </c>
      <c r="I933" s="21">
        <v>0</v>
      </c>
      <c r="J933" s="21">
        <v>0</v>
      </c>
      <c r="K933" s="21">
        <v>0</v>
      </c>
      <c r="L933" s="21">
        <v>0</v>
      </c>
      <c r="M933" s="21">
        <v>0</v>
      </c>
      <c r="N933" s="21">
        <v>0</v>
      </c>
      <c r="O933" s="21">
        <v>0</v>
      </c>
      <c r="P933" s="12">
        <v>3</v>
      </c>
      <c r="Q933" s="31">
        <v>0</v>
      </c>
    </row>
    <row r="934" spans="2:17" x14ac:dyDescent="0.2">
      <c r="D934" s="101" t="s">
        <v>39</v>
      </c>
      <c r="E934" s="26" t="s">
        <v>40</v>
      </c>
      <c r="F934" s="25"/>
      <c r="G934" s="28">
        <v>85</v>
      </c>
      <c r="H934" s="55">
        <v>22.352941176470999</v>
      </c>
      <c r="I934" s="19">
        <v>15.294117647059</v>
      </c>
      <c r="J934" s="19">
        <v>11.764705882353001</v>
      </c>
      <c r="K934" s="19">
        <v>8.2352941176469994</v>
      </c>
      <c r="L934" s="19">
        <v>18.823529411765001</v>
      </c>
      <c r="M934" s="19">
        <v>9.4117647058819998</v>
      </c>
      <c r="N934" s="44">
        <v>0</v>
      </c>
      <c r="O934" s="19">
        <v>14.117647058824</v>
      </c>
      <c r="P934" s="19">
        <v>52.557534246575003</v>
      </c>
      <c r="Q934" s="56">
        <v>53.251638132391001</v>
      </c>
    </row>
    <row r="935" spans="2:17" x14ac:dyDescent="0.2">
      <c r="D935" s="102"/>
      <c r="E935" s="5" t="s">
        <v>41</v>
      </c>
      <c r="F935" s="6"/>
      <c r="G935" s="7">
        <v>83</v>
      </c>
      <c r="H935" s="46">
        <v>24.096385542168999</v>
      </c>
      <c r="I935" s="12">
        <v>10.843373493975999</v>
      </c>
      <c r="J935" s="12">
        <v>14.457831325300999</v>
      </c>
      <c r="K935" s="12">
        <v>13.253012048193</v>
      </c>
      <c r="L935" s="12">
        <v>21.686746987951999</v>
      </c>
      <c r="M935" s="12">
        <v>2.409638554217</v>
      </c>
      <c r="N935" s="21">
        <v>0</v>
      </c>
      <c r="O935" s="12">
        <v>13.253012048193</v>
      </c>
      <c r="P935" s="12">
        <v>45.659722222222001</v>
      </c>
      <c r="Q935" s="31">
        <v>44.484690436779999</v>
      </c>
    </row>
    <row r="936" spans="2:17" x14ac:dyDescent="0.2">
      <c r="D936" s="102"/>
      <c r="E936" s="5" t="s">
        <v>42</v>
      </c>
      <c r="F936" s="6"/>
      <c r="G936" s="7">
        <v>52</v>
      </c>
      <c r="H936" s="46">
        <v>26.923076923077002</v>
      </c>
      <c r="I936" s="12">
        <v>1.923076923077</v>
      </c>
      <c r="J936" s="12">
        <v>23.076923076922998</v>
      </c>
      <c r="K936" s="12">
        <v>9.6153846153850004</v>
      </c>
      <c r="L936" s="12">
        <v>21.153846153846001</v>
      </c>
      <c r="M936" s="12">
        <v>3.8461538461539999</v>
      </c>
      <c r="N936" s="21">
        <v>0</v>
      </c>
      <c r="O936" s="12">
        <v>13.461538461538</v>
      </c>
      <c r="P936" s="12">
        <v>46.655555555555999</v>
      </c>
      <c r="Q936" s="31">
        <v>45.989349276909998</v>
      </c>
    </row>
    <row r="937" spans="2:17" x14ac:dyDescent="0.2">
      <c r="D937" s="102"/>
      <c r="E937" s="5" t="s">
        <v>43</v>
      </c>
      <c r="F937" s="6"/>
      <c r="G937" s="7">
        <v>18</v>
      </c>
      <c r="H937" s="46">
        <v>22.222222222222001</v>
      </c>
      <c r="I937" s="12">
        <v>11.111111111111001</v>
      </c>
      <c r="J937" s="12">
        <v>5.5555555555560003</v>
      </c>
      <c r="K937" s="12">
        <v>16.666666666666998</v>
      </c>
      <c r="L937" s="12">
        <v>16.666666666666998</v>
      </c>
      <c r="M937" s="21">
        <v>0</v>
      </c>
      <c r="N937" s="21">
        <v>0</v>
      </c>
      <c r="O937" s="12">
        <v>27.777777777777999</v>
      </c>
      <c r="P937" s="12">
        <v>43.923076923076998</v>
      </c>
      <c r="Q937" s="31">
        <v>38.657194650218003</v>
      </c>
    </row>
    <row r="938" spans="2:17" x14ac:dyDescent="0.2">
      <c r="D938" s="103"/>
      <c r="E938" s="50" t="s">
        <v>44</v>
      </c>
      <c r="F938" s="53"/>
      <c r="G938" s="49">
        <v>27</v>
      </c>
      <c r="H938" s="67">
        <v>29.629629629629999</v>
      </c>
      <c r="I938" s="23">
        <v>11.111111111111001</v>
      </c>
      <c r="J938" s="23">
        <v>14.814814814815</v>
      </c>
      <c r="K938" s="23">
        <v>3.7037037037039999</v>
      </c>
      <c r="L938" s="23">
        <v>29.629629629629999</v>
      </c>
      <c r="M938" s="73">
        <v>0</v>
      </c>
      <c r="N938" s="73">
        <v>0</v>
      </c>
      <c r="O938" s="23">
        <v>11.111111111111001</v>
      </c>
      <c r="P938" s="23">
        <v>44.75</v>
      </c>
      <c r="Q938" s="64">
        <v>45.007406797845</v>
      </c>
    </row>
    <row r="940" spans="2:17" x14ac:dyDescent="0.2">
      <c r="B940" s="34" t="str">
        <f xml:space="preserve"> HYPERLINK("#'目次'!B43", "[37]")</f>
        <v>[37]</v>
      </c>
      <c r="C940" s="27" t="s">
        <v>346</v>
      </c>
    </row>
    <row r="943" spans="2:17" x14ac:dyDescent="0.2">
      <c r="C943" s="27" t="s">
        <v>13</v>
      </c>
    </row>
    <row r="944" spans="2:17" ht="48" x14ac:dyDescent="0.2">
      <c r="D944" s="97"/>
      <c r="E944" s="98"/>
      <c r="F944" s="98"/>
      <c r="G944" s="38" t="s">
        <v>14</v>
      </c>
      <c r="H944" s="36" t="s">
        <v>347</v>
      </c>
      <c r="I944" s="4" t="s">
        <v>348</v>
      </c>
      <c r="J944" s="4" t="s">
        <v>251</v>
      </c>
      <c r="K944" s="35" t="s">
        <v>24</v>
      </c>
    </row>
    <row r="945" spans="4:11" x14ac:dyDescent="0.2">
      <c r="D945" s="99"/>
      <c r="E945" s="100"/>
      <c r="F945" s="100"/>
      <c r="G945" s="40"/>
      <c r="H945" s="42"/>
      <c r="I945" s="8"/>
      <c r="J945" s="8"/>
      <c r="K945" s="39"/>
    </row>
    <row r="946" spans="4:11" x14ac:dyDescent="0.2">
      <c r="D946" s="48"/>
      <c r="E946" s="47" t="s">
        <v>14</v>
      </c>
      <c r="F946" s="51"/>
      <c r="G946" s="37">
        <v>7000</v>
      </c>
      <c r="H946" s="20">
        <v>2.2000000000000002</v>
      </c>
      <c r="I946" s="20">
        <v>7.7857142857139996</v>
      </c>
      <c r="J946" s="20">
        <v>89.085714285714005</v>
      </c>
      <c r="K946" s="58">
        <v>0.92857142857099995</v>
      </c>
    </row>
    <row r="947" spans="4:11" x14ac:dyDescent="0.2">
      <c r="D947" s="101" t="s">
        <v>25</v>
      </c>
      <c r="E947" s="26" t="s">
        <v>26</v>
      </c>
      <c r="F947" s="25"/>
      <c r="G947" s="28">
        <v>308</v>
      </c>
      <c r="H947" s="55">
        <v>1.298701298701</v>
      </c>
      <c r="I947" s="19">
        <v>3.896103896104</v>
      </c>
      <c r="J947" s="19">
        <v>93.831168831168995</v>
      </c>
      <c r="K947" s="56">
        <v>0.974025974026</v>
      </c>
    </row>
    <row r="948" spans="4:11" x14ac:dyDescent="0.2">
      <c r="D948" s="102"/>
      <c r="E948" s="5" t="s">
        <v>27</v>
      </c>
      <c r="F948" s="6"/>
      <c r="G948" s="7">
        <v>504</v>
      </c>
      <c r="H948" s="46">
        <v>1.9841269841269999</v>
      </c>
      <c r="I948" s="12">
        <v>8.7301587301589993</v>
      </c>
      <c r="J948" s="12">
        <v>88.492063492062996</v>
      </c>
      <c r="K948" s="31">
        <v>0.793650793651</v>
      </c>
    </row>
    <row r="949" spans="4:11" x14ac:dyDescent="0.2">
      <c r="D949" s="102"/>
      <c r="E949" s="5" t="s">
        <v>28</v>
      </c>
      <c r="F949" s="6"/>
      <c r="G949" s="7">
        <v>1554</v>
      </c>
      <c r="H949" s="46">
        <v>2.831402831403</v>
      </c>
      <c r="I949" s="12">
        <v>7.5933075933080003</v>
      </c>
      <c r="J949" s="12">
        <v>88.095238095238003</v>
      </c>
      <c r="K949" s="31">
        <v>1.4800514800510001</v>
      </c>
    </row>
    <row r="950" spans="4:11" x14ac:dyDescent="0.2">
      <c r="D950" s="102"/>
      <c r="E950" s="5" t="s">
        <v>29</v>
      </c>
      <c r="F950" s="6"/>
      <c r="G950" s="7">
        <v>840</v>
      </c>
      <c r="H950" s="46">
        <v>3.333333333333</v>
      </c>
      <c r="I950" s="12">
        <v>10.952380952381001</v>
      </c>
      <c r="J950" s="12">
        <v>85.238095238094999</v>
      </c>
      <c r="K950" s="31">
        <v>0.47619047618999999</v>
      </c>
    </row>
    <row r="951" spans="4:11" x14ac:dyDescent="0.2">
      <c r="D951" s="102"/>
      <c r="E951" s="5" t="s">
        <v>30</v>
      </c>
      <c r="F951" s="6"/>
      <c r="G951" s="7">
        <v>280</v>
      </c>
      <c r="H951" s="46">
        <v>2.5</v>
      </c>
      <c r="I951" s="12">
        <v>8.2142857142859995</v>
      </c>
      <c r="J951" s="12">
        <v>87.5</v>
      </c>
      <c r="K951" s="31">
        <v>1.785714285714</v>
      </c>
    </row>
    <row r="952" spans="4:11" x14ac:dyDescent="0.2">
      <c r="D952" s="102"/>
      <c r="E952" s="5" t="s">
        <v>31</v>
      </c>
      <c r="F952" s="6"/>
      <c r="G952" s="7">
        <v>154</v>
      </c>
      <c r="H952" s="46">
        <v>4.5454545454549997</v>
      </c>
      <c r="I952" s="12">
        <v>5.844155844156</v>
      </c>
      <c r="J952" s="12">
        <v>88.961038961038994</v>
      </c>
      <c r="K952" s="31">
        <v>0.64935064935099995</v>
      </c>
    </row>
    <row r="953" spans="4:11" x14ac:dyDescent="0.2">
      <c r="D953" s="102"/>
      <c r="E953" s="5" t="s">
        <v>32</v>
      </c>
      <c r="F953" s="6"/>
      <c r="G953" s="7">
        <v>826</v>
      </c>
      <c r="H953" s="46">
        <v>1.2106537530270001</v>
      </c>
      <c r="I953" s="12">
        <v>7.5060532687650001</v>
      </c>
      <c r="J953" s="12">
        <v>90.677966101695006</v>
      </c>
      <c r="K953" s="31">
        <v>0.60532687651299999</v>
      </c>
    </row>
    <row r="954" spans="4:11" x14ac:dyDescent="0.2">
      <c r="D954" s="102"/>
      <c r="E954" s="5" t="s">
        <v>33</v>
      </c>
      <c r="F954" s="6"/>
      <c r="G954" s="7">
        <v>672</v>
      </c>
      <c r="H954" s="46">
        <v>1.190476190476</v>
      </c>
      <c r="I954" s="12">
        <v>7.1428571428570002</v>
      </c>
      <c r="J954" s="12">
        <v>91.220238095238003</v>
      </c>
      <c r="K954" s="31">
        <v>0.446428571429</v>
      </c>
    </row>
    <row r="955" spans="4:11" x14ac:dyDescent="0.2">
      <c r="D955" s="102"/>
      <c r="E955" s="5" t="s">
        <v>34</v>
      </c>
      <c r="F955" s="6"/>
      <c r="G955" s="7">
        <v>462</v>
      </c>
      <c r="H955" s="46">
        <v>2.5974025974030002</v>
      </c>
      <c r="I955" s="12">
        <v>8.4415584415579996</v>
      </c>
      <c r="J955" s="12">
        <v>88.528138528138996</v>
      </c>
      <c r="K955" s="31">
        <v>0.43290043290000002</v>
      </c>
    </row>
    <row r="956" spans="4:11" x14ac:dyDescent="0.2">
      <c r="D956" s="102"/>
      <c r="E956" s="5" t="s">
        <v>35</v>
      </c>
      <c r="F956" s="6"/>
      <c r="G956" s="7">
        <v>406</v>
      </c>
      <c r="H956" s="46">
        <v>1.477832512315</v>
      </c>
      <c r="I956" s="12">
        <v>8.3743842364530003</v>
      </c>
      <c r="J956" s="12">
        <v>89.162561576355003</v>
      </c>
      <c r="K956" s="31">
        <v>0.98522167487699996</v>
      </c>
    </row>
    <row r="957" spans="4:11" x14ac:dyDescent="0.2">
      <c r="D957" s="102"/>
      <c r="E957" s="5" t="s">
        <v>36</v>
      </c>
      <c r="F957" s="6"/>
      <c r="G957" s="7">
        <v>210</v>
      </c>
      <c r="H957" s="46">
        <v>2.3809523809519999</v>
      </c>
      <c r="I957" s="12">
        <v>6.1904761904759997</v>
      </c>
      <c r="J957" s="12">
        <v>89.523809523810002</v>
      </c>
      <c r="K957" s="31">
        <v>1.9047619047619999</v>
      </c>
    </row>
    <row r="958" spans="4:11" x14ac:dyDescent="0.2">
      <c r="D958" s="102"/>
      <c r="E958" s="5" t="s">
        <v>37</v>
      </c>
      <c r="F958" s="6"/>
      <c r="G958" s="7">
        <v>714</v>
      </c>
      <c r="H958" s="46">
        <v>1.680672268908</v>
      </c>
      <c r="I958" s="12">
        <v>6.1624649859940002</v>
      </c>
      <c r="J958" s="12">
        <v>91.316526610644004</v>
      </c>
      <c r="K958" s="31">
        <v>0.84033613445400002</v>
      </c>
    </row>
    <row r="959" spans="4:11" x14ac:dyDescent="0.2">
      <c r="D959" s="102"/>
      <c r="E959" s="5" t="s">
        <v>38</v>
      </c>
      <c r="F959" s="6"/>
      <c r="G959" s="7">
        <v>70</v>
      </c>
      <c r="H959" s="46">
        <v>1.4285714285710001</v>
      </c>
      <c r="I959" s="12">
        <v>10</v>
      </c>
      <c r="J959" s="12">
        <v>87.142857142856997</v>
      </c>
      <c r="K959" s="31">
        <v>1.4285714285710001</v>
      </c>
    </row>
    <row r="960" spans="4:11" x14ac:dyDescent="0.2">
      <c r="D960" s="101" t="s">
        <v>39</v>
      </c>
      <c r="E960" s="26" t="s">
        <v>40</v>
      </c>
      <c r="F960" s="25"/>
      <c r="G960" s="28">
        <v>2044</v>
      </c>
      <c r="H960" s="55">
        <v>2.9843444227010001</v>
      </c>
      <c r="I960" s="19">
        <v>9.8336594911940001</v>
      </c>
      <c r="J960" s="19">
        <v>86.692759295499002</v>
      </c>
      <c r="K960" s="56">
        <v>0.48923679060699998</v>
      </c>
    </row>
    <row r="961" spans="2:14" x14ac:dyDescent="0.2">
      <c r="D961" s="102"/>
      <c r="E961" s="5" t="s">
        <v>41</v>
      </c>
      <c r="F961" s="6"/>
      <c r="G961" s="7">
        <v>2156</v>
      </c>
      <c r="H961" s="46">
        <v>2.1335807050089999</v>
      </c>
      <c r="I961" s="12">
        <v>7.1892393320960002</v>
      </c>
      <c r="J961" s="12">
        <v>89.703153988867996</v>
      </c>
      <c r="K961" s="31">
        <v>0.974025974026</v>
      </c>
    </row>
    <row r="962" spans="2:14" x14ac:dyDescent="0.2">
      <c r="D962" s="102"/>
      <c r="E962" s="5" t="s">
        <v>42</v>
      </c>
      <c r="F962" s="6"/>
      <c r="G962" s="7">
        <v>1680</v>
      </c>
      <c r="H962" s="46">
        <v>1.785714285714</v>
      </c>
      <c r="I962" s="12">
        <v>6.6071428571429998</v>
      </c>
      <c r="J962" s="12">
        <v>90.595238095238003</v>
      </c>
      <c r="K962" s="31">
        <v>1.0119047619049999</v>
      </c>
    </row>
    <row r="963" spans="2:14" x14ac:dyDescent="0.2">
      <c r="D963" s="102"/>
      <c r="E963" s="5" t="s">
        <v>43</v>
      </c>
      <c r="F963" s="6"/>
      <c r="G963" s="7">
        <v>518</v>
      </c>
      <c r="H963" s="46">
        <v>0.96525096525099996</v>
      </c>
      <c r="I963" s="12">
        <v>6.563706563707</v>
      </c>
      <c r="J963" s="12">
        <v>91.119691119690998</v>
      </c>
      <c r="K963" s="31">
        <v>1.351351351351</v>
      </c>
    </row>
    <row r="964" spans="2:14" x14ac:dyDescent="0.2">
      <c r="D964" s="103"/>
      <c r="E964" s="50" t="s">
        <v>44</v>
      </c>
      <c r="F964" s="53"/>
      <c r="G964" s="49">
        <v>602</v>
      </c>
      <c r="H964" s="67">
        <v>1.9933554817279999</v>
      </c>
      <c r="I964" s="23">
        <v>7.3089700996679996</v>
      </c>
      <c r="J964" s="23">
        <v>89.036544850498004</v>
      </c>
      <c r="K964" s="64">
        <v>1.6611295681060001</v>
      </c>
    </row>
    <row r="966" spans="2:14" x14ac:dyDescent="0.2">
      <c r="B966" s="34" t="str">
        <f xml:space="preserve"> HYPERLINK("#'目次'!B44", "[38]")</f>
        <v>[38]</v>
      </c>
      <c r="C966" s="27" t="s">
        <v>351</v>
      </c>
    </row>
    <row r="969" spans="2:14" x14ac:dyDescent="0.2">
      <c r="C969" s="27" t="s">
        <v>13</v>
      </c>
    </row>
    <row r="970" spans="2:14" ht="48" x14ac:dyDescent="0.2">
      <c r="D970" s="97"/>
      <c r="E970" s="98"/>
      <c r="F970" s="98"/>
      <c r="G970" s="38" t="s">
        <v>14</v>
      </c>
      <c r="H970" s="36" t="s">
        <v>352</v>
      </c>
      <c r="I970" s="4" t="s">
        <v>353</v>
      </c>
      <c r="J970" s="4" t="s">
        <v>354</v>
      </c>
      <c r="K970" s="4" t="s">
        <v>355</v>
      </c>
      <c r="L970" s="4" t="s">
        <v>356</v>
      </c>
      <c r="M970" s="4" t="s">
        <v>161</v>
      </c>
      <c r="N970" s="35" t="s">
        <v>24</v>
      </c>
    </row>
    <row r="971" spans="2:14" x14ac:dyDescent="0.2">
      <c r="D971" s="99"/>
      <c r="E971" s="100"/>
      <c r="F971" s="100"/>
      <c r="G971" s="40"/>
      <c r="H971" s="42"/>
      <c r="I971" s="8"/>
      <c r="J971" s="8"/>
      <c r="K971" s="8"/>
      <c r="L971" s="8"/>
      <c r="M971" s="8"/>
      <c r="N971" s="39"/>
    </row>
    <row r="972" spans="2:14" x14ac:dyDescent="0.2">
      <c r="D972" s="48"/>
      <c r="E972" s="47" t="s">
        <v>14</v>
      </c>
      <c r="F972" s="51"/>
      <c r="G972" s="37">
        <v>7000</v>
      </c>
      <c r="H972" s="20">
        <v>8.0571428571430008</v>
      </c>
      <c r="I972" s="20">
        <v>2.0571428571429999</v>
      </c>
      <c r="J972" s="20">
        <v>1.0714285714289999</v>
      </c>
      <c r="K972" s="20">
        <v>7.5857142857140003</v>
      </c>
      <c r="L972" s="20">
        <v>34.428571428570997</v>
      </c>
      <c r="M972" s="20">
        <v>46.957142857142998</v>
      </c>
      <c r="N972" s="58">
        <v>0.114285714286</v>
      </c>
    </row>
    <row r="973" spans="2:14" x14ac:dyDescent="0.2">
      <c r="D973" s="101" t="s">
        <v>25</v>
      </c>
      <c r="E973" s="26" t="s">
        <v>26</v>
      </c>
      <c r="F973" s="25"/>
      <c r="G973" s="28">
        <v>308</v>
      </c>
      <c r="H973" s="55">
        <v>4.5454545454549997</v>
      </c>
      <c r="I973" s="19">
        <v>2.2727272727269998</v>
      </c>
      <c r="J973" s="19">
        <v>0.64935064935099995</v>
      </c>
      <c r="K973" s="19">
        <v>10.714285714286</v>
      </c>
      <c r="L973" s="19">
        <v>31.493506493506001</v>
      </c>
      <c r="M973" s="19">
        <v>50</v>
      </c>
      <c r="N973" s="56">
        <v>0.32467532467499999</v>
      </c>
    </row>
    <row r="974" spans="2:14" x14ac:dyDescent="0.2">
      <c r="D974" s="102"/>
      <c r="E974" s="5" t="s">
        <v>27</v>
      </c>
      <c r="F974" s="6"/>
      <c r="G974" s="7">
        <v>504</v>
      </c>
      <c r="H974" s="46">
        <v>4.166666666667</v>
      </c>
      <c r="I974" s="12">
        <v>1.587301587302</v>
      </c>
      <c r="J974" s="12">
        <v>1.3888888888890001</v>
      </c>
      <c r="K974" s="12">
        <v>10.912698412697999</v>
      </c>
      <c r="L974" s="12">
        <v>35.317460317459997</v>
      </c>
      <c r="M974" s="12">
        <v>46.825396825397</v>
      </c>
      <c r="N974" s="45">
        <v>0</v>
      </c>
    </row>
    <row r="975" spans="2:14" x14ac:dyDescent="0.2">
      <c r="D975" s="102"/>
      <c r="E975" s="5" t="s">
        <v>28</v>
      </c>
      <c r="F975" s="6"/>
      <c r="G975" s="7">
        <v>1554</v>
      </c>
      <c r="H975" s="46">
        <v>8.8159588159590001</v>
      </c>
      <c r="I975" s="12">
        <v>2.0592020592020002</v>
      </c>
      <c r="J975" s="12">
        <v>1.1583011583009999</v>
      </c>
      <c r="K975" s="12">
        <v>8.3655083655079991</v>
      </c>
      <c r="L975" s="12">
        <v>32.882882882883003</v>
      </c>
      <c r="M975" s="12">
        <v>47.039897039896999</v>
      </c>
      <c r="N975" s="31">
        <v>6.435006435E-2</v>
      </c>
    </row>
    <row r="976" spans="2:14" x14ac:dyDescent="0.2">
      <c r="D976" s="102"/>
      <c r="E976" s="5" t="s">
        <v>29</v>
      </c>
      <c r="F976" s="6"/>
      <c r="G976" s="7">
        <v>840</v>
      </c>
      <c r="H976" s="46">
        <v>9.7619047619050008</v>
      </c>
      <c r="I976" s="12">
        <v>2.7380952380950001</v>
      </c>
      <c r="J976" s="12">
        <v>1.190476190476</v>
      </c>
      <c r="K976" s="12">
        <v>8.6904761904759997</v>
      </c>
      <c r="L976" s="12">
        <v>32.261904761905001</v>
      </c>
      <c r="M976" s="12">
        <v>45.595238095238003</v>
      </c>
      <c r="N976" s="45">
        <v>0</v>
      </c>
    </row>
    <row r="977" spans="2:14" x14ac:dyDescent="0.2">
      <c r="D977" s="102"/>
      <c r="E977" s="5" t="s">
        <v>30</v>
      </c>
      <c r="F977" s="6"/>
      <c r="G977" s="7">
        <v>280</v>
      </c>
      <c r="H977" s="46">
        <v>9.2857142857140005</v>
      </c>
      <c r="I977" s="12">
        <v>3.214285714286</v>
      </c>
      <c r="J977" s="12">
        <v>0.35714285714299998</v>
      </c>
      <c r="K977" s="12">
        <v>3.9285714285709998</v>
      </c>
      <c r="L977" s="12">
        <v>43.214285714286</v>
      </c>
      <c r="M977" s="12">
        <v>39.642857142856997</v>
      </c>
      <c r="N977" s="31">
        <v>0.71428571428599996</v>
      </c>
    </row>
    <row r="978" spans="2:14" x14ac:dyDescent="0.2">
      <c r="D978" s="102"/>
      <c r="E978" s="5" t="s">
        <v>31</v>
      </c>
      <c r="F978" s="6"/>
      <c r="G978" s="7">
        <v>154</v>
      </c>
      <c r="H978" s="46">
        <v>8.4415584415579996</v>
      </c>
      <c r="I978" s="12">
        <v>1.298701298701</v>
      </c>
      <c r="J978" s="12">
        <v>0.64935064935099995</v>
      </c>
      <c r="K978" s="12">
        <v>5.844155844156</v>
      </c>
      <c r="L978" s="12">
        <v>30.519480519481</v>
      </c>
      <c r="M978" s="12">
        <v>53.246753246753002</v>
      </c>
      <c r="N978" s="45">
        <v>0</v>
      </c>
    </row>
    <row r="979" spans="2:14" x14ac:dyDescent="0.2">
      <c r="D979" s="102"/>
      <c r="E979" s="5" t="s">
        <v>32</v>
      </c>
      <c r="F979" s="6"/>
      <c r="G979" s="7">
        <v>826</v>
      </c>
      <c r="H979" s="46">
        <v>10.774818401937001</v>
      </c>
      <c r="I979" s="12">
        <v>2.1791767554480002</v>
      </c>
      <c r="J979" s="12">
        <v>0.36319612590799999</v>
      </c>
      <c r="K979" s="12">
        <v>6.0532687651329997</v>
      </c>
      <c r="L979" s="12">
        <v>37.893462469733997</v>
      </c>
      <c r="M979" s="12">
        <v>42.978208232446001</v>
      </c>
      <c r="N979" s="31">
        <v>0.121065375303</v>
      </c>
    </row>
    <row r="980" spans="2:14" x14ac:dyDescent="0.2">
      <c r="D980" s="102"/>
      <c r="E980" s="5" t="s">
        <v>33</v>
      </c>
      <c r="F980" s="6"/>
      <c r="G980" s="7">
        <v>672</v>
      </c>
      <c r="H980" s="46">
        <v>5.0595238095240003</v>
      </c>
      <c r="I980" s="12">
        <v>1.785714285714</v>
      </c>
      <c r="J980" s="12">
        <v>0.74404761904799999</v>
      </c>
      <c r="K980" s="12">
        <v>6.3988095238099998</v>
      </c>
      <c r="L980" s="12">
        <v>35.119047619047997</v>
      </c>
      <c r="M980" s="12">
        <v>50.744047619047997</v>
      </c>
      <c r="N980" s="31">
        <v>0.29761904761899999</v>
      </c>
    </row>
    <row r="981" spans="2:14" x14ac:dyDescent="0.2">
      <c r="D981" s="102"/>
      <c r="E981" s="5" t="s">
        <v>34</v>
      </c>
      <c r="F981" s="6"/>
      <c r="G981" s="7">
        <v>462</v>
      </c>
      <c r="H981" s="46">
        <v>9.0909090909089993</v>
      </c>
      <c r="I981" s="12">
        <v>2.3809523809519999</v>
      </c>
      <c r="J981" s="12">
        <v>2.8138528138529999</v>
      </c>
      <c r="K981" s="12">
        <v>7.5757575757579998</v>
      </c>
      <c r="L981" s="12">
        <v>39.177489177489001</v>
      </c>
      <c r="M981" s="12">
        <v>39.393939393939</v>
      </c>
      <c r="N981" s="45">
        <v>0</v>
      </c>
    </row>
    <row r="982" spans="2:14" x14ac:dyDescent="0.2">
      <c r="D982" s="102"/>
      <c r="E982" s="5" t="s">
        <v>35</v>
      </c>
      <c r="F982" s="6"/>
      <c r="G982" s="7">
        <v>406</v>
      </c>
      <c r="H982" s="46">
        <v>11.822660098522</v>
      </c>
      <c r="I982" s="12">
        <v>1.477832512315</v>
      </c>
      <c r="J982" s="12">
        <v>1.477832512315</v>
      </c>
      <c r="K982" s="12">
        <v>6.1576354679799996</v>
      </c>
      <c r="L982" s="12">
        <v>34.236453201970001</v>
      </c>
      <c r="M982" s="12">
        <v>45.073891625616</v>
      </c>
      <c r="N982" s="31">
        <v>0.246305418719</v>
      </c>
    </row>
    <row r="983" spans="2:14" x14ac:dyDescent="0.2">
      <c r="D983" s="102"/>
      <c r="E983" s="5" t="s">
        <v>36</v>
      </c>
      <c r="F983" s="6"/>
      <c r="G983" s="7">
        <v>210</v>
      </c>
      <c r="H983" s="46">
        <v>6.1904761904759997</v>
      </c>
      <c r="I983" s="12">
        <v>1.4285714285710001</v>
      </c>
      <c r="J983" s="12">
        <v>0.47619047618999999</v>
      </c>
      <c r="K983" s="12">
        <v>6.666666666667</v>
      </c>
      <c r="L983" s="12">
        <v>31.428571428571001</v>
      </c>
      <c r="M983" s="12">
        <v>53.809523809524002</v>
      </c>
      <c r="N983" s="45">
        <v>0</v>
      </c>
    </row>
    <row r="984" spans="2:14" x14ac:dyDescent="0.2">
      <c r="D984" s="102"/>
      <c r="E984" s="5" t="s">
        <v>37</v>
      </c>
      <c r="F984" s="6"/>
      <c r="G984" s="7">
        <v>714</v>
      </c>
      <c r="H984" s="46">
        <v>5.8823529411760003</v>
      </c>
      <c r="I984" s="12">
        <v>1.5406162464990001</v>
      </c>
      <c r="J984" s="12">
        <v>0.98039215686299996</v>
      </c>
      <c r="K984" s="12">
        <v>6.72268907563</v>
      </c>
      <c r="L984" s="12">
        <v>31.372549019608002</v>
      </c>
      <c r="M984" s="12">
        <v>53.641456582632998</v>
      </c>
      <c r="N984" s="45">
        <v>0</v>
      </c>
    </row>
    <row r="985" spans="2:14" x14ac:dyDescent="0.2">
      <c r="D985" s="102"/>
      <c r="E985" s="5" t="s">
        <v>38</v>
      </c>
      <c r="F985" s="6"/>
      <c r="G985" s="7">
        <v>70</v>
      </c>
      <c r="H985" s="46">
        <v>4.2857142857139996</v>
      </c>
      <c r="I985" s="12">
        <v>2.8571428571430002</v>
      </c>
      <c r="J985" s="12">
        <v>1.4285714285710001</v>
      </c>
      <c r="K985" s="12">
        <v>7.1428571428570002</v>
      </c>
      <c r="L985" s="12">
        <v>37.142857142856997</v>
      </c>
      <c r="M985" s="12">
        <v>47.142857142856997</v>
      </c>
      <c r="N985" s="45">
        <v>0</v>
      </c>
    </row>
    <row r="986" spans="2:14" x14ac:dyDescent="0.2">
      <c r="D986" s="101" t="s">
        <v>39</v>
      </c>
      <c r="E986" s="26" t="s">
        <v>40</v>
      </c>
      <c r="F986" s="25"/>
      <c r="G986" s="28">
        <v>2044</v>
      </c>
      <c r="H986" s="55">
        <v>9.1487279843439993</v>
      </c>
      <c r="I986" s="19">
        <v>2.6418786692760001</v>
      </c>
      <c r="J986" s="19">
        <v>1.2720156555769999</v>
      </c>
      <c r="K986" s="19">
        <v>7.9256360078280004</v>
      </c>
      <c r="L986" s="19">
        <v>34.246575342466002</v>
      </c>
      <c r="M986" s="19">
        <v>45.156555772993997</v>
      </c>
      <c r="N986" s="56">
        <v>9.7847358120999997E-2</v>
      </c>
    </row>
    <row r="987" spans="2:14" x14ac:dyDescent="0.2">
      <c r="D987" s="102"/>
      <c r="E987" s="5" t="s">
        <v>41</v>
      </c>
      <c r="F987" s="6"/>
      <c r="G987" s="7">
        <v>2156</v>
      </c>
      <c r="H987" s="46">
        <v>7.9777365491649999</v>
      </c>
      <c r="I987" s="12">
        <v>1.8089053803340001</v>
      </c>
      <c r="J987" s="12">
        <v>1.066790352505</v>
      </c>
      <c r="K987" s="12">
        <v>7.8849721706859999</v>
      </c>
      <c r="L987" s="12">
        <v>36.317254174397</v>
      </c>
      <c r="M987" s="12">
        <v>45.037105751391003</v>
      </c>
      <c r="N987" s="31">
        <v>9.2764378479000001E-2</v>
      </c>
    </row>
    <row r="988" spans="2:14" x14ac:dyDescent="0.2">
      <c r="D988" s="102"/>
      <c r="E988" s="5" t="s">
        <v>42</v>
      </c>
      <c r="F988" s="6"/>
      <c r="G988" s="7">
        <v>1680</v>
      </c>
      <c r="H988" s="46">
        <v>8.9285714285710007</v>
      </c>
      <c r="I988" s="12">
        <v>1.666666666667</v>
      </c>
      <c r="J988" s="12">
        <v>1.190476190476</v>
      </c>
      <c r="K988" s="12">
        <v>6.9047619047620001</v>
      </c>
      <c r="L988" s="12">
        <v>33.154761904761997</v>
      </c>
      <c r="M988" s="12">
        <v>48.333333333333002</v>
      </c>
      <c r="N988" s="31">
        <v>5.9523809524E-2</v>
      </c>
    </row>
    <row r="989" spans="2:14" x14ac:dyDescent="0.2">
      <c r="D989" s="102"/>
      <c r="E989" s="5" t="s">
        <v>43</v>
      </c>
      <c r="F989" s="6"/>
      <c r="G989" s="7">
        <v>518</v>
      </c>
      <c r="H989" s="46">
        <v>4.4401544401540001</v>
      </c>
      <c r="I989" s="12">
        <v>2.5096525096529998</v>
      </c>
      <c r="J989" s="12">
        <v>0.38610038610000003</v>
      </c>
      <c r="K989" s="12">
        <v>5.2123552123549999</v>
      </c>
      <c r="L989" s="12">
        <v>32.432432432432002</v>
      </c>
      <c r="M989" s="12">
        <v>54.826254826255003</v>
      </c>
      <c r="N989" s="31">
        <v>0.19305019305000001</v>
      </c>
    </row>
    <row r="990" spans="2:14" x14ac:dyDescent="0.2">
      <c r="D990" s="103"/>
      <c r="E990" s="50" t="s">
        <v>44</v>
      </c>
      <c r="F990" s="53"/>
      <c r="G990" s="49">
        <v>602</v>
      </c>
      <c r="H990" s="67">
        <v>5.3156146179399997</v>
      </c>
      <c r="I990" s="23">
        <v>1.6611295681060001</v>
      </c>
      <c r="J990" s="23">
        <v>0.664451827243</v>
      </c>
      <c r="K990" s="23">
        <v>9.3023255813949994</v>
      </c>
      <c r="L990" s="23">
        <v>33.554817275748</v>
      </c>
      <c r="M990" s="23">
        <v>49.335548172757001</v>
      </c>
      <c r="N990" s="64">
        <v>0.33222591362100001</v>
      </c>
    </row>
    <row r="992" spans="2:14" x14ac:dyDescent="0.2">
      <c r="B992" s="34" t="str">
        <f xml:space="preserve"> HYPERLINK("#'目次'!B45", "[39]")</f>
        <v>[39]</v>
      </c>
      <c r="C992" s="27" t="s">
        <v>359</v>
      </c>
    </row>
    <row r="995" spans="3:19" x14ac:dyDescent="0.2">
      <c r="C995" s="27" t="s">
        <v>13</v>
      </c>
    </row>
    <row r="996" spans="3:19" ht="60" x14ac:dyDescent="0.2">
      <c r="D996" s="97"/>
      <c r="E996" s="98"/>
      <c r="F996" s="98"/>
      <c r="G996" s="38" t="s">
        <v>14</v>
      </c>
      <c r="H996" s="36" t="s">
        <v>360</v>
      </c>
      <c r="I996" s="4" t="s">
        <v>361</v>
      </c>
      <c r="J996" s="4" t="s">
        <v>362</v>
      </c>
      <c r="K996" s="4" t="s">
        <v>363</v>
      </c>
      <c r="L996" s="4" t="s">
        <v>364</v>
      </c>
      <c r="M996" s="4" t="s">
        <v>365</v>
      </c>
      <c r="N996" s="4" t="s">
        <v>366</v>
      </c>
      <c r="O996" s="4" t="s">
        <v>367</v>
      </c>
      <c r="P996" s="4" t="s">
        <v>368</v>
      </c>
      <c r="Q996" s="4" t="s">
        <v>369</v>
      </c>
      <c r="R996" s="4" t="s">
        <v>370</v>
      </c>
      <c r="S996" s="35" t="s">
        <v>24</v>
      </c>
    </row>
    <row r="997" spans="3:19" x14ac:dyDescent="0.2">
      <c r="D997" s="99"/>
      <c r="E997" s="100"/>
      <c r="F997" s="100"/>
      <c r="G997" s="40"/>
      <c r="H997" s="42"/>
      <c r="I997" s="8"/>
      <c r="J997" s="8"/>
      <c r="K997" s="8"/>
      <c r="L997" s="8"/>
      <c r="M997" s="8"/>
      <c r="N997" s="8"/>
      <c r="O997" s="8"/>
      <c r="P997" s="8"/>
      <c r="Q997" s="8"/>
      <c r="R997" s="8"/>
      <c r="S997" s="39"/>
    </row>
    <row r="998" spans="3:19" x14ac:dyDescent="0.2">
      <c r="D998" s="48"/>
      <c r="E998" s="47" t="s">
        <v>14</v>
      </c>
      <c r="F998" s="51"/>
      <c r="G998" s="37">
        <v>7000</v>
      </c>
      <c r="H998" s="20">
        <v>51</v>
      </c>
      <c r="I998" s="20">
        <v>28.728571428571001</v>
      </c>
      <c r="J998" s="20">
        <v>27.4</v>
      </c>
      <c r="K998" s="20">
        <v>8.8857142857140001</v>
      </c>
      <c r="L998" s="20">
        <v>27.871428571429</v>
      </c>
      <c r="M998" s="20">
        <v>14.428571428571001</v>
      </c>
      <c r="N998" s="20">
        <v>2.3857142857140001</v>
      </c>
      <c r="O998" s="20">
        <v>4.5857142857140003</v>
      </c>
      <c r="P998" s="20">
        <v>3.0428571428570002</v>
      </c>
      <c r="Q998" s="20">
        <v>7.7857142857139996</v>
      </c>
      <c r="R998" s="20">
        <v>37.414285714286002</v>
      </c>
      <c r="S998" s="58">
        <v>0.242857142857</v>
      </c>
    </row>
    <row r="999" spans="3:19" x14ac:dyDescent="0.2">
      <c r="D999" s="101" t="s">
        <v>25</v>
      </c>
      <c r="E999" s="26" t="s">
        <v>26</v>
      </c>
      <c r="F999" s="25"/>
      <c r="G999" s="28">
        <v>308</v>
      </c>
      <c r="H999" s="55">
        <v>39.935064935065</v>
      </c>
      <c r="I999" s="19">
        <v>21.753246753247002</v>
      </c>
      <c r="J999" s="19">
        <v>21.428571428571001</v>
      </c>
      <c r="K999" s="19">
        <v>7.4675324675320001</v>
      </c>
      <c r="L999" s="19">
        <v>22.727272727273</v>
      </c>
      <c r="M999" s="19">
        <v>11.363636363635999</v>
      </c>
      <c r="N999" s="19">
        <v>3.5714285714290002</v>
      </c>
      <c r="O999" s="19">
        <v>4.5454545454549997</v>
      </c>
      <c r="P999" s="19">
        <v>5.1948051948050002</v>
      </c>
      <c r="Q999" s="19">
        <v>6.8181818181820004</v>
      </c>
      <c r="R999" s="19">
        <v>49.025974025974001</v>
      </c>
      <c r="S999" s="56">
        <v>0.32467532467499999</v>
      </c>
    </row>
    <row r="1000" spans="3:19" x14ac:dyDescent="0.2">
      <c r="D1000" s="102"/>
      <c r="E1000" s="5" t="s">
        <v>27</v>
      </c>
      <c r="F1000" s="6"/>
      <c r="G1000" s="7">
        <v>504</v>
      </c>
      <c r="H1000" s="46">
        <v>43.849206349206</v>
      </c>
      <c r="I1000" s="12">
        <v>28.968253968254</v>
      </c>
      <c r="J1000" s="12">
        <v>25.595238095237999</v>
      </c>
      <c r="K1000" s="12">
        <v>9.7222222222219994</v>
      </c>
      <c r="L1000" s="12">
        <v>23.214285714286</v>
      </c>
      <c r="M1000" s="12">
        <v>13.293650793651</v>
      </c>
      <c r="N1000" s="12">
        <v>3.1746031746029999</v>
      </c>
      <c r="O1000" s="12">
        <v>4.9603174603170004</v>
      </c>
      <c r="P1000" s="12">
        <v>2.7777777777780002</v>
      </c>
      <c r="Q1000" s="12">
        <v>5.3571428571429998</v>
      </c>
      <c r="R1000" s="12">
        <v>44.642857142856997</v>
      </c>
      <c r="S1000" s="31">
        <v>0.59523809523799998</v>
      </c>
    </row>
    <row r="1001" spans="3:19" x14ac:dyDescent="0.2">
      <c r="D1001" s="102"/>
      <c r="E1001" s="5" t="s">
        <v>28</v>
      </c>
      <c r="F1001" s="6"/>
      <c r="G1001" s="7">
        <v>1554</v>
      </c>
      <c r="H1001" s="46">
        <v>53.539253539253998</v>
      </c>
      <c r="I1001" s="12">
        <v>30.244530244530001</v>
      </c>
      <c r="J1001" s="12">
        <v>29.98712998713</v>
      </c>
      <c r="K1001" s="12">
        <v>9.9099099099100005</v>
      </c>
      <c r="L1001" s="12">
        <v>31.467181467181</v>
      </c>
      <c r="M1001" s="12">
        <v>15.765765765766</v>
      </c>
      <c r="N1001" s="12">
        <v>2.445302445302</v>
      </c>
      <c r="O1001" s="12">
        <v>4.9549549549550003</v>
      </c>
      <c r="P1001" s="12">
        <v>3.1531531531530002</v>
      </c>
      <c r="Q1001" s="12">
        <v>9.0733590733590006</v>
      </c>
      <c r="R1001" s="12">
        <v>35.135135135135002</v>
      </c>
      <c r="S1001" s="31">
        <v>0.32175032175000001</v>
      </c>
    </row>
    <row r="1002" spans="3:19" x14ac:dyDescent="0.2">
      <c r="D1002" s="102"/>
      <c r="E1002" s="5" t="s">
        <v>29</v>
      </c>
      <c r="F1002" s="6"/>
      <c r="G1002" s="7">
        <v>840</v>
      </c>
      <c r="H1002" s="46">
        <v>61.666666666666998</v>
      </c>
      <c r="I1002" s="12">
        <v>32.857142857143003</v>
      </c>
      <c r="J1002" s="12">
        <v>32.142857142856997</v>
      </c>
      <c r="K1002" s="12">
        <v>11.190476190476</v>
      </c>
      <c r="L1002" s="12">
        <v>35.952380952380999</v>
      </c>
      <c r="M1002" s="12">
        <v>20.714285714286</v>
      </c>
      <c r="N1002" s="12">
        <v>3.214285714286</v>
      </c>
      <c r="O1002" s="12">
        <v>5.833333333333</v>
      </c>
      <c r="P1002" s="12">
        <v>5.1190476190479997</v>
      </c>
      <c r="Q1002" s="12">
        <v>12.857142857143</v>
      </c>
      <c r="R1002" s="12">
        <v>27.857142857143</v>
      </c>
      <c r="S1002" s="31">
        <v>0.119047619048</v>
      </c>
    </row>
    <row r="1003" spans="3:19" x14ac:dyDescent="0.2">
      <c r="D1003" s="102"/>
      <c r="E1003" s="5" t="s">
        <v>30</v>
      </c>
      <c r="F1003" s="6"/>
      <c r="G1003" s="7">
        <v>280</v>
      </c>
      <c r="H1003" s="46">
        <v>47.142857142856997</v>
      </c>
      <c r="I1003" s="12">
        <v>22.142857142857</v>
      </c>
      <c r="J1003" s="12">
        <v>22.142857142857</v>
      </c>
      <c r="K1003" s="12">
        <v>8.5714285714289993</v>
      </c>
      <c r="L1003" s="12">
        <v>22.5</v>
      </c>
      <c r="M1003" s="12">
        <v>9.6428571428570002</v>
      </c>
      <c r="N1003" s="12">
        <v>1.785714285714</v>
      </c>
      <c r="O1003" s="12">
        <v>4.2857142857139996</v>
      </c>
      <c r="P1003" s="12">
        <v>2.5</v>
      </c>
      <c r="Q1003" s="12">
        <v>5.3571428571429998</v>
      </c>
      <c r="R1003" s="12">
        <v>40.357142857143003</v>
      </c>
      <c r="S1003" s="31">
        <v>0.71428571428599996</v>
      </c>
    </row>
    <row r="1004" spans="3:19" x14ac:dyDescent="0.2">
      <c r="D1004" s="102"/>
      <c r="E1004" s="5" t="s">
        <v>31</v>
      </c>
      <c r="F1004" s="6"/>
      <c r="G1004" s="7">
        <v>154</v>
      </c>
      <c r="H1004" s="46">
        <v>51.948051948051997</v>
      </c>
      <c r="I1004" s="12">
        <v>34.415584415584</v>
      </c>
      <c r="J1004" s="12">
        <v>22.077922077922</v>
      </c>
      <c r="K1004" s="12">
        <v>5.844155844156</v>
      </c>
      <c r="L1004" s="12">
        <v>21.428571428571001</v>
      </c>
      <c r="M1004" s="12">
        <v>11.038961038961</v>
      </c>
      <c r="N1004" s="12">
        <v>3.2467532467529998</v>
      </c>
      <c r="O1004" s="12">
        <v>3.2467532467529998</v>
      </c>
      <c r="P1004" s="12">
        <v>1.298701298701</v>
      </c>
      <c r="Q1004" s="12">
        <v>4.5454545454549997</v>
      </c>
      <c r="R1004" s="12">
        <v>35.714285714286</v>
      </c>
      <c r="S1004" s="45">
        <v>0</v>
      </c>
    </row>
    <row r="1005" spans="3:19" x14ac:dyDescent="0.2">
      <c r="D1005" s="102"/>
      <c r="E1005" s="5" t="s">
        <v>32</v>
      </c>
      <c r="F1005" s="6"/>
      <c r="G1005" s="7">
        <v>826</v>
      </c>
      <c r="H1005" s="46">
        <v>55.932203389831002</v>
      </c>
      <c r="I1005" s="12">
        <v>33.777239709443002</v>
      </c>
      <c r="J1005" s="12">
        <v>30.387409200969</v>
      </c>
      <c r="K1005" s="12">
        <v>8.1113801452779999</v>
      </c>
      <c r="L1005" s="12">
        <v>29.539951573850001</v>
      </c>
      <c r="M1005" s="12">
        <v>13.559322033898001</v>
      </c>
      <c r="N1005" s="12">
        <v>1.331719128329</v>
      </c>
      <c r="O1005" s="12">
        <v>3.2687651331719998</v>
      </c>
      <c r="P1005" s="12">
        <v>2.3002421307510001</v>
      </c>
      <c r="Q1005" s="12">
        <v>6.6585956416460004</v>
      </c>
      <c r="R1005" s="12">
        <v>31.113801452785001</v>
      </c>
      <c r="S1005" s="45">
        <v>0</v>
      </c>
    </row>
    <row r="1006" spans="3:19" x14ac:dyDescent="0.2">
      <c r="D1006" s="102"/>
      <c r="E1006" s="5" t="s">
        <v>33</v>
      </c>
      <c r="F1006" s="6"/>
      <c r="G1006" s="7">
        <v>672</v>
      </c>
      <c r="H1006" s="46">
        <v>51.934523809524002</v>
      </c>
      <c r="I1006" s="12">
        <v>31.101190476189998</v>
      </c>
      <c r="J1006" s="12">
        <v>29.017857142857</v>
      </c>
      <c r="K1006" s="12">
        <v>9.0773809523810005</v>
      </c>
      <c r="L1006" s="12">
        <v>27.976190476189998</v>
      </c>
      <c r="M1006" s="12">
        <v>14.285714285714</v>
      </c>
      <c r="N1006" s="12">
        <v>2.5297619047620001</v>
      </c>
      <c r="O1006" s="12">
        <v>5.5059523809520003</v>
      </c>
      <c r="P1006" s="12">
        <v>3.5714285714290002</v>
      </c>
      <c r="Q1006" s="12">
        <v>6.8452380952379999</v>
      </c>
      <c r="R1006" s="12">
        <v>36.011904761905001</v>
      </c>
      <c r="S1006" s="31">
        <v>0.14880952381000001</v>
      </c>
    </row>
    <row r="1007" spans="3:19" x14ac:dyDescent="0.2">
      <c r="D1007" s="102"/>
      <c r="E1007" s="5" t="s">
        <v>34</v>
      </c>
      <c r="F1007" s="6"/>
      <c r="G1007" s="7">
        <v>462</v>
      </c>
      <c r="H1007" s="46">
        <v>57.792207792208004</v>
      </c>
      <c r="I1007" s="12">
        <v>28.138528138527999</v>
      </c>
      <c r="J1007" s="12">
        <v>26.406926406926001</v>
      </c>
      <c r="K1007" s="12">
        <v>7.5757575757579998</v>
      </c>
      <c r="L1007" s="12">
        <v>27.922077922078</v>
      </c>
      <c r="M1007" s="12">
        <v>14.285714285714</v>
      </c>
      <c r="N1007" s="12">
        <v>1.731601731602</v>
      </c>
      <c r="O1007" s="12">
        <v>4.3290043290040003</v>
      </c>
      <c r="P1007" s="12">
        <v>2.5974025974030002</v>
      </c>
      <c r="Q1007" s="12">
        <v>6.7099567099569999</v>
      </c>
      <c r="R1007" s="12">
        <v>32.034632034631997</v>
      </c>
      <c r="S1007" s="31">
        <v>0.21645021645000001</v>
      </c>
    </row>
    <row r="1008" spans="3:19" x14ac:dyDescent="0.2">
      <c r="D1008" s="102"/>
      <c r="E1008" s="5" t="s">
        <v>35</v>
      </c>
      <c r="F1008" s="6"/>
      <c r="G1008" s="7">
        <v>406</v>
      </c>
      <c r="H1008" s="46">
        <v>49.507389162561999</v>
      </c>
      <c r="I1008" s="12">
        <v>23.399014778325</v>
      </c>
      <c r="J1008" s="12">
        <v>27.093596059113001</v>
      </c>
      <c r="K1008" s="12">
        <v>9.6059113300490004</v>
      </c>
      <c r="L1008" s="12">
        <v>26.600985221675</v>
      </c>
      <c r="M1008" s="12">
        <v>17.241379310345</v>
      </c>
      <c r="N1008" s="12">
        <v>2.2167487684729998</v>
      </c>
      <c r="O1008" s="12">
        <v>3.4482758620689999</v>
      </c>
      <c r="P1008" s="12">
        <v>1.2315270935960001</v>
      </c>
      <c r="Q1008" s="12">
        <v>5.9113300492610001</v>
      </c>
      <c r="R1008" s="12">
        <v>37.43842364532</v>
      </c>
      <c r="S1008" s="45">
        <v>0</v>
      </c>
    </row>
    <row r="1009" spans="2:19" x14ac:dyDescent="0.2">
      <c r="D1009" s="102"/>
      <c r="E1009" s="5" t="s">
        <v>36</v>
      </c>
      <c r="F1009" s="6"/>
      <c r="G1009" s="7">
        <v>210</v>
      </c>
      <c r="H1009" s="46">
        <v>38.095238095238003</v>
      </c>
      <c r="I1009" s="12">
        <v>25.238095238094999</v>
      </c>
      <c r="J1009" s="12">
        <v>21.904761904762001</v>
      </c>
      <c r="K1009" s="12">
        <v>8.0952380952380008</v>
      </c>
      <c r="L1009" s="12">
        <v>18.571428571428999</v>
      </c>
      <c r="M1009" s="12">
        <v>9.5238095238099998</v>
      </c>
      <c r="N1009" s="12">
        <v>2.8571428571430002</v>
      </c>
      <c r="O1009" s="12">
        <v>6.1904761904759997</v>
      </c>
      <c r="P1009" s="12">
        <v>2.3809523809519999</v>
      </c>
      <c r="Q1009" s="12">
        <v>7.6190476190479997</v>
      </c>
      <c r="R1009" s="12">
        <v>49.523809523810002</v>
      </c>
      <c r="S1009" s="31">
        <v>0.95238095238099996</v>
      </c>
    </row>
    <row r="1010" spans="2:19" x14ac:dyDescent="0.2">
      <c r="D1010" s="102"/>
      <c r="E1010" s="5" t="s">
        <v>37</v>
      </c>
      <c r="F1010" s="6"/>
      <c r="G1010" s="7">
        <v>714</v>
      </c>
      <c r="H1010" s="46">
        <v>38.235294117647001</v>
      </c>
      <c r="I1010" s="12">
        <v>21.708683473389002</v>
      </c>
      <c r="J1010" s="12">
        <v>21.428571428571001</v>
      </c>
      <c r="K1010" s="12">
        <v>6.3025210084029997</v>
      </c>
      <c r="L1010" s="12">
        <v>21.568627450979999</v>
      </c>
      <c r="M1010" s="12">
        <v>10.644257703080999</v>
      </c>
      <c r="N1010" s="12">
        <v>1.680672268908</v>
      </c>
      <c r="O1010" s="12">
        <v>3.6414565826329999</v>
      </c>
      <c r="P1010" s="12">
        <v>2.100840336134</v>
      </c>
      <c r="Q1010" s="12">
        <v>7.0028011204479998</v>
      </c>
      <c r="R1010" s="12">
        <v>50.560224089636002</v>
      </c>
      <c r="S1010" s="31">
        <v>0.140056022409</v>
      </c>
    </row>
    <row r="1011" spans="2:19" x14ac:dyDescent="0.2">
      <c r="D1011" s="102"/>
      <c r="E1011" s="5" t="s">
        <v>38</v>
      </c>
      <c r="F1011" s="6"/>
      <c r="G1011" s="7">
        <v>70</v>
      </c>
      <c r="H1011" s="46">
        <v>45.714285714286</v>
      </c>
      <c r="I1011" s="12">
        <v>22.857142857143</v>
      </c>
      <c r="J1011" s="12">
        <v>20</v>
      </c>
      <c r="K1011" s="12">
        <v>7.1428571428570002</v>
      </c>
      <c r="L1011" s="12">
        <v>21.428571428571001</v>
      </c>
      <c r="M1011" s="12">
        <v>7.1428571428570002</v>
      </c>
      <c r="N1011" s="12">
        <v>2.8571428571430002</v>
      </c>
      <c r="O1011" s="12">
        <v>2.8571428571430002</v>
      </c>
      <c r="P1011" s="12">
        <v>2.8571428571430002</v>
      </c>
      <c r="Q1011" s="12">
        <v>5.7142857142860004</v>
      </c>
      <c r="R1011" s="12">
        <v>44.285714285714</v>
      </c>
      <c r="S1011" s="45">
        <v>0</v>
      </c>
    </row>
    <row r="1012" spans="2:19" x14ac:dyDescent="0.2">
      <c r="D1012" s="101" t="s">
        <v>39</v>
      </c>
      <c r="E1012" s="26" t="s">
        <v>40</v>
      </c>
      <c r="F1012" s="25"/>
      <c r="G1012" s="28">
        <v>2044</v>
      </c>
      <c r="H1012" s="55">
        <v>58.023483365948998</v>
      </c>
      <c r="I1012" s="19">
        <v>30.234833659490999</v>
      </c>
      <c r="J1012" s="19">
        <v>30.919765166341001</v>
      </c>
      <c r="K1012" s="19">
        <v>9.9315068493149994</v>
      </c>
      <c r="L1012" s="19">
        <v>31.311154598826</v>
      </c>
      <c r="M1012" s="19">
        <v>18.639921722114</v>
      </c>
      <c r="N1012" s="19">
        <v>2.592954990215</v>
      </c>
      <c r="O1012" s="19">
        <v>4.647749510763</v>
      </c>
      <c r="P1012" s="19">
        <v>3.6203522504889998</v>
      </c>
      <c r="Q1012" s="19">
        <v>9.6868884540119993</v>
      </c>
      <c r="R1012" s="19">
        <v>30.968688845401001</v>
      </c>
      <c r="S1012" s="56">
        <v>4.8923679061000001E-2</v>
      </c>
    </row>
    <row r="1013" spans="2:19" x14ac:dyDescent="0.2">
      <c r="D1013" s="102"/>
      <c r="E1013" s="5" t="s">
        <v>41</v>
      </c>
      <c r="F1013" s="6"/>
      <c r="G1013" s="7">
        <v>2156</v>
      </c>
      <c r="H1013" s="46">
        <v>51.530612244898002</v>
      </c>
      <c r="I1013" s="12">
        <v>29.128014842300999</v>
      </c>
      <c r="J1013" s="12">
        <v>29.359925788497002</v>
      </c>
      <c r="K1013" s="12">
        <v>9.3692022263449992</v>
      </c>
      <c r="L1013" s="12">
        <v>28.896103896104002</v>
      </c>
      <c r="M1013" s="12">
        <v>15.213358070501</v>
      </c>
      <c r="N1013" s="12">
        <v>2.5510204081630001</v>
      </c>
      <c r="O1013" s="12">
        <v>4.9628942486090004</v>
      </c>
      <c r="P1013" s="12">
        <v>3.2003710575139999</v>
      </c>
      <c r="Q1013" s="12">
        <v>8.3024118738400006</v>
      </c>
      <c r="R1013" s="12">
        <v>36.641929499071999</v>
      </c>
      <c r="S1013" s="31">
        <v>0.37105751391500003</v>
      </c>
    </row>
    <row r="1014" spans="2:19" x14ac:dyDescent="0.2">
      <c r="D1014" s="102"/>
      <c r="E1014" s="5" t="s">
        <v>42</v>
      </c>
      <c r="F1014" s="6"/>
      <c r="G1014" s="7">
        <v>1680</v>
      </c>
      <c r="H1014" s="46">
        <v>47.5</v>
      </c>
      <c r="I1014" s="12">
        <v>28.75</v>
      </c>
      <c r="J1014" s="12">
        <v>24.285714285714</v>
      </c>
      <c r="K1014" s="12">
        <v>7.6190476190479997</v>
      </c>
      <c r="L1014" s="12">
        <v>26.488095238094999</v>
      </c>
      <c r="M1014" s="12">
        <v>11.309523809524</v>
      </c>
      <c r="N1014" s="12">
        <v>1.607142857143</v>
      </c>
      <c r="O1014" s="12">
        <v>4.166666666667</v>
      </c>
      <c r="P1014" s="12">
        <v>2.3214285714290002</v>
      </c>
      <c r="Q1014" s="12">
        <v>5.7738095238099998</v>
      </c>
      <c r="R1014" s="12">
        <v>40.059523809524002</v>
      </c>
      <c r="S1014" s="31">
        <v>0.35714285714299998</v>
      </c>
    </row>
    <row r="1015" spans="2:19" x14ac:dyDescent="0.2">
      <c r="D1015" s="102"/>
      <c r="E1015" s="5" t="s">
        <v>43</v>
      </c>
      <c r="F1015" s="6"/>
      <c r="G1015" s="7">
        <v>518</v>
      </c>
      <c r="H1015" s="46">
        <v>41.505791505791997</v>
      </c>
      <c r="I1015" s="12">
        <v>21.428571428571001</v>
      </c>
      <c r="J1015" s="12">
        <v>20.077220077220002</v>
      </c>
      <c r="K1015" s="12">
        <v>6.3706563706560004</v>
      </c>
      <c r="L1015" s="12">
        <v>17.181467181466999</v>
      </c>
      <c r="M1015" s="12">
        <v>7.1428571428570002</v>
      </c>
      <c r="N1015" s="12">
        <v>2.3166023166019998</v>
      </c>
      <c r="O1015" s="12">
        <v>3.4749034749029999</v>
      </c>
      <c r="P1015" s="12">
        <v>1.5444015444020001</v>
      </c>
      <c r="Q1015" s="12">
        <v>4.4401544401540001</v>
      </c>
      <c r="R1015" s="12">
        <v>49.034749034748998</v>
      </c>
      <c r="S1015" s="31">
        <v>0.19305019305000001</v>
      </c>
    </row>
    <row r="1016" spans="2:19" x14ac:dyDescent="0.2">
      <c r="D1016" s="103"/>
      <c r="E1016" s="50" t="s">
        <v>44</v>
      </c>
      <c r="F1016" s="53"/>
      <c r="G1016" s="49">
        <v>602</v>
      </c>
      <c r="H1016" s="67">
        <v>43.189368770763998</v>
      </c>
      <c r="I1016" s="23">
        <v>28.405315614618001</v>
      </c>
      <c r="J1016" s="23">
        <v>23.421926910299</v>
      </c>
      <c r="K1016" s="23">
        <v>9.3023255813949994</v>
      </c>
      <c r="L1016" s="23">
        <v>25.581395348836999</v>
      </c>
      <c r="M1016" s="23">
        <v>12.292358803987</v>
      </c>
      <c r="N1016" s="23">
        <v>3.3222591362129998</v>
      </c>
      <c r="O1016" s="23">
        <v>5.1495016611300004</v>
      </c>
      <c r="P1016" s="23">
        <v>3.820598006645</v>
      </c>
      <c r="Q1016" s="23">
        <v>7.9734219269100004</v>
      </c>
      <c r="R1016" s="23">
        <v>44.68438538206</v>
      </c>
      <c r="S1016" s="64">
        <v>0.166112956811</v>
      </c>
    </row>
    <row r="1018" spans="2:19" x14ac:dyDescent="0.2">
      <c r="B1018" s="34" t="str">
        <f xml:space="preserve"> HYPERLINK("#'目次'!B46", "[40]")</f>
        <v>[40]</v>
      </c>
      <c r="C1018" s="27" t="s">
        <v>373</v>
      </c>
    </row>
    <row r="1021" spans="2:19" x14ac:dyDescent="0.2">
      <c r="C1021" s="27" t="s">
        <v>13</v>
      </c>
    </row>
    <row r="1022" spans="2:19" ht="24" x14ac:dyDescent="0.2">
      <c r="D1022" s="97"/>
      <c r="E1022" s="98"/>
      <c r="F1022" s="98"/>
      <c r="G1022" s="38" t="s">
        <v>14</v>
      </c>
      <c r="H1022" s="36" t="s">
        <v>374</v>
      </c>
      <c r="I1022" s="4" t="s">
        <v>375</v>
      </c>
      <c r="J1022" s="4" t="s">
        <v>376</v>
      </c>
      <c r="K1022" s="4" t="s">
        <v>377</v>
      </c>
      <c r="L1022" s="4" t="s">
        <v>378</v>
      </c>
      <c r="M1022" s="4" t="s">
        <v>379</v>
      </c>
      <c r="N1022" s="4" t="s">
        <v>380</v>
      </c>
      <c r="O1022" s="4" t="s">
        <v>381</v>
      </c>
      <c r="P1022" s="4" t="s">
        <v>382</v>
      </c>
      <c r="Q1022" s="4" t="s">
        <v>22</v>
      </c>
      <c r="R1022" s="35" t="s">
        <v>24</v>
      </c>
    </row>
    <row r="1023" spans="2:19" x14ac:dyDescent="0.2">
      <c r="D1023" s="99"/>
      <c r="E1023" s="100"/>
      <c r="F1023" s="100"/>
      <c r="G1023" s="40"/>
      <c r="H1023" s="42"/>
      <c r="I1023" s="8"/>
      <c r="J1023" s="8"/>
      <c r="K1023" s="8"/>
      <c r="L1023" s="8"/>
      <c r="M1023" s="8"/>
      <c r="N1023" s="8"/>
      <c r="O1023" s="8"/>
      <c r="P1023" s="8"/>
      <c r="Q1023" s="8"/>
      <c r="R1023" s="39"/>
    </row>
    <row r="1024" spans="2:19" x14ac:dyDescent="0.2">
      <c r="D1024" s="48"/>
      <c r="E1024" s="47" t="s">
        <v>14</v>
      </c>
      <c r="F1024" s="51"/>
      <c r="G1024" s="37">
        <v>7000</v>
      </c>
      <c r="H1024" s="20">
        <v>9.9285714285710007</v>
      </c>
      <c r="I1024" s="20">
        <v>3.6428571428569998</v>
      </c>
      <c r="J1024" s="20">
        <v>3.714285714286</v>
      </c>
      <c r="K1024" s="20">
        <v>5.9285714285709998</v>
      </c>
      <c r="L1024" s="20">
        <v>22.771428571428999</v>
      </c>
      <c r="M1024" s="20">
        <v>3.842857142857</v>
      </c>
      <c r="N1024" s="20">
        <v>15.171428571429001</v>
      </c>
      <c r="O1024" s="20">
        <v>42.071428571429003</v>
      </c>
      <c r="P1024" s="20">
        <v>27.914285714285999</v>
      </c>
      <c r="Q1024" s="20">
        <v>6.9285714285709998</v>
      </c>
      <c r="R1024" s="58">
        <v>1.5571428571429999</v>
      </c>
    </row>
    <row r="1025" spans="4:18" x14ac:dyDescent="0.2">
      <c r="D1025" s="101" t="s">
        <v>25</v>
      </c>
      <c r="E1025" s="26" t="s">
        <v>26</v>
      </c>
      <c r="F1025" s="25"/>
      <c r="G1025" s="28">
        <v>308</v>
      </c>
      <c r="H1025" s="55">
        <v>8.4415584415579996</v>
      </c>
      <c r="I1025" s="19">
        <v>1.948051948052</v>
      </c>
      <c r="J1025" s="19">
        <v>1.948051948052</v>
      </c>
      <c r="K1025" s="19">
        <v>6.8181818181820004</v>
      </c>
      <c r="L1025" s="19">
        <v>23.051948051947999</v>
      </c>
      <c r="M1025" s="19">
        <v>4.5454545454549997</v>
      </c>
      <c r="N1025" s="19">
        <v>8.4415584415579996</v>
      </c>
      <c r="O1025" s="19">
        <v>39.610389610390001</v>
      </c>
      <c r="P1025" s="19">
        <v>31.818181818182001</v>
      </c>
      <c r="Q1025" s="19">
        <v>7.4675324675320001</v>
      </c>
      <c r="R1025" s="56">
        <v>1.298701298701</v>
      </c>
    </row>
    <row r="1026" spans="4:18" x14ac:dyDescent="0.2">
      <c r="D1026" s="102"/>
      <c r="E1026" s="5" t="s">
        <v>27</v>
      </c>
      <c r="F1026" s="6"/>
      <c r="G1026" s="7">
        <v>504</v>
      </c>
      <c r="H1026" s="46">
        <v>12.698412698413</v>
      </c>
      <c r="I1026" s="12">
        <v>3.1746031746029999</v>
      </c>
      <c r="J1026" s="12">
        <v>3.373015873016</v>
      </c>
      <c r="K1026" s="12">
        <v>8.5317460317459997</v>
      </c>
      <c r="L1026" s="12">
        <v>24.603174603174999</v>
      </c>
      <c r="M1026" s="12">
        <v>4.9603174603170004</v>
      </c>
      <c r="N1026" s="12">
        <v>13.095238095238001</v>
      </c>
      <c r="O1026" s="12">
        <v>41.468253968253997</v>
      </c>
      <c r="P1026" s="12">
        <v>31.944444444443999</v>
      </c>
      <c r="Q1026" s="12">
        <v>6.3492063492059998</v>
      </c>
      <c r="R1026" s="31">
        <v>0.99206349206300004</v>
      </c>
    </row>
    <row r="1027" spans="4:18" x14ac:dyDescent="0.2">
      <c r="D1027" s="102"/>
      <c r="E1027" s="5" t="s">
        <v>28</v>
      </c>
      <c r="F1027" s="6"/>
      <c r="G1027" s="7">
        <v>1554</v>
      </c>
      <c r="H1027" s="46">
        <v>10.36036036036</v>
      </c>
      <c r="I1027" s="12">
        <v>4.2471042471039997</v>
      </c>
      <c r="J1027" s="12">
        <v>4.7619047619049999</v>
      </c>
      <c r="K1027" s="12">
        <v>7.1428571428570002</v>
      </c>
      <c r="L1027" s="12">
        <v>25.933075933076001</v>
      </c>
      <c r="M1027" s="12">
        <v>3.281853281853</v>
      </c>
      <c r="N1027" s="12">
        <v>15.830115830116</v>
      </c>
      <c r="O1027" s="12">
        <v>41.505791505791997</v>
      </c>
      <c r="P1027" s="12">
        <v>24.967824967824999</v>
      </c>
      <c r="Q1027" s="12">
        <v>7.5933075933080003</v>
      </c>
      <c r="R1027" s="31">
        <v>1.2870012870009999</v>
      </c>
    </row>
    <row r="1028" spans="4:18" x14ac:dyDescent="0.2">
      <c r="D1028" s="102"/>
      <c r="E1028" s="5" t="s">
        <v>29</v>
      </c>
      <c r="F1028" s="6"/>
      <c r="G1028" s="7">
        <v>840</v>
      </c>
      <c r="H1028" s="46">
        <v>14.880952380951999</v>
      </c>
      <c r="I1028" s="12">
        <v>5.2380952380950001</v>
      </c>
      <c r="J1028" s="12">
        <v>4.5238095238099998</v>
      </c>
      <c r="K1028" s="12">
        <v>5.9523809523809996</v>
      </c>
      <c r="L1028" s="12">
        <v>27.619047619048001</v>
      </c>
      <c r="M1028" s="12">
        <v>4.5238095238099998</v>
      </c>
      <c r="N1028" s="12">
        <v>20.714285714286</v>
      </c>
      <c r="O1028" s="12">
        <v>41.547619047619001</v>
      </c>
      <c r="P1028" s="12">
        <v>27.261904761905001</v>
      </c>
      <c r="Q1028" s="12">
        <v>4.166666666667</v>
      </c>
      <c r="R1028" s="31">
        <v>0.71428571428599996</v>
      </c>
    </row>
    <row r="1029" spans="4:18" x14ac:dyDescent="0.2">
      <c r="D1029" s="102"/>
      <c r="E1029" s="5" t="s">
        <v>30</v>
      </c>
      <c r="F1029" s="6"/>
      <c r="G1029" s="7">
        <v>280</v>
      </c>
      <c r="H1029" s="46">
        <v>8.5714285714289993</v>
      </c>
      <c r="I1029" s="12">
        <v>3.5714285714290002</v>
      </c>
      <c r="J1029" s="12">
        <v>3.214285714286</v>
      </c>
      <c r="K1029" s="12">
        <v>8.2142857142859995</v>
      </c>
      <c r="L1029" s="12">
        <v>21.428571428571001</v>
      </c>
      <c r="M1029" s="12">
        <v>3.214285714286</v>
      </c>
      <c r="N1029" s="12">
        <v>12.142857142857</v>
      </c>
      <c r="O1029" s="12">
        <v>49.642857142856997</v>
      </c>
      <c r="P1029" s="12">
        <v>25.714285714286</v>
      </c>
      <c r="Q1029" s="12">
        <v>6.7857142857139996</v>
      </c>
      <c r="R1029" s="31">
        <v>1.0714285714289999</v>
      </c>
    </row>
    <row r="1030" spans="4:18" x14ac:dyDescent="0.2">
      <c r="D1030" s="102"/>
      <c r="E1030" s="5" t="s">
        <v>31</v>
      </c>
      <c r="F1030" s="6"/>
      <c r="G1030" s="7">
        <v>154</v>
      </c>
      <c r="H1030" s="46">
        <v>7.792207792208</v>
      </c>
      <c r="I1030" s="12">
        <v>3.896103896104</v>
      </c>
      <c r="J1030" s="12">
        <v>4.5454545454549997</v>
      </c>
      <c r="K1030" s="12">
        <v>2.5974025974030002</v>
      </c>
      <c r="L1030" s="12">
        <v>22.727272727273</v>
      </c>
      <c r="M1030" s="12">
        <v>3.2467532467529998</v>
      </c>
      <c r="N1030" s="12">
        <v>14.935064935065</v>
      </c>
      <c r="O1030" s="12">
        <v>37.012987012986997</v>
      </c>
      <c r="P1030" s="12">
        <v>31.818181818182001</v>
      </c>
      <c r="Q1030" s="12">
        <v>3.2467532467529998</v>
      </c>
      <c r="R1030" s="31">
        <v>3.2467532467529998</v>
      </c>
    </row>
    <row r="1031" spans="4:18" x14ac:dyDescent="0.2">
      <c r="D1031" s="102"/>
      <c r="E1031" s="5" t="s">
        <v>32</v>
      </c>
      <c r="F1031" s="6"/>
      <c r="G1031" s="7">
        <v>826</v>
      </c>
      <c r="H1031" s="46">
        <v>7.74818401937</v>
      </c>
      <c r="I1031" s="12">
        <v>3.995157384988</v>
      </c>
      <c r="J1031" s="12">
        <v>5.2058111380150001</v>
      </c>
      <c r="K1031" s="12">
        <v>4.6004842615010002</v>
      </c>
      <c r="L1031" s="12">
        <v>21.186440677966001</v>
      </c>
      <c r="M1031" s="12">
        <v>4.2372881355930003</v>
      </c>
      <c r="N1031" s="12">
        <v>14.769975786925</v>
      </c>
      <c r="O1031" s="12">
        <v>43.099273607748003</v>
      </c>
      <c r="P1031" s="12">
        <v>27.118644067797</v>
      </c>
      <c r="Q1031" s="12">
        <v>7.6271186440680001</v>
      </c>
      <c r="R1031" s="31">
        <v>0.48426150121099998</v>
      </c>
    </row>
    <row r="1032" spans="4:18" x14ac:dyDescent="0.2">
      <c r="D1032" s="102"/>
      <c r="E1032" s="5" t="s">
        <v>33</v>
      </c>
      <c r="F1032" s="6"/>
      <c r="G1032" s="7">
        <v>672</v>
      </c>
      <c r="H1032" s="46">
        <v>9.6726190476189995</v>
      </c>
      <c r="I1032" s="12">
        <v>3.5714285714290002</v>
      </c>
      <c r="J1032" s="12">
        <v>2.6785714285709998</v>
      </c>
      <c r="K1032" s="12">
        <v>4.7619047619049999</v>
      </c>
      <c r="L1032" s="12">
        <v>20.238095238094999</v>
      </c>
      <c r="M1032" s="12">
        <v>3.125</v>
      </c>
      <c r="N1032" s="12">
        <v>18.154761904762001</v>
      </c>
      <c r="O1032" s="12">
        <v>43.005952380952003</v>
      </c>
      <c r="P1032" s="12">
        <v>29.017857142857</v>
      </c>
      <c r="Q1032" s="12">
        <v>6.1011904761900002</v>
      </c>
      <c r="R1032" s="31">
        <v>1.785714285714</v>
      </c>
    </row>
    <row r="1033" spans="4:18" x14ac:dyDescent="0.2">
      <c r="D1033" s="102"/>
      <c r="E1033" s="5" t="s">
        <v>34</v>
      </c>
      <c r="F1033" s="6"/>
      <c r="G1033" s="7">
        <v>462</v>
      </c>
      <c r="H1033" s="46">
        <v>11.904761904761999</v>
      </c>
      <c r="I1033" s="12">
        <v>2.1645021645020002</v>
      </c>
      <c r="J1033" s="12">
        <v>2.5974025974030002</v>
      </c>
      <c r="K1033" s="12">
        <v>5.844155844156</v>
      </c>
      <c r="L1033" s="12">
        <v>21.861471861472001</v>
      </c>
      <c r="M1033" s="12">
        <v>3.463203463203</v>
      </c>
      <c r="N1033" s="12">
        <v>15.367965367965001</v>
      </c>
      <c r="O1033" s="12">
        <v>43.506493506494003</v>
      </c>
      <c r="P1033" s="12">
        <v>28.571428571428999</v>
      </c>
      <c r="Q1033" s="12">
        <v>5.1948051948050002</v>
      </c>
      <c r="R1033" s="31">
        <v>1.0822510822510001</v>
      </c>
    </row>
    <row r="1034" spans="4:18" x14ac:dyDescent="0.2">
      <c r="D1034" s="102"/>
      <c r="E1034" s="5" t="s">
        <v>35</v>
      </c>
      <c r="F1034" s="6"/>
      <c r="G1034" s="7">
        <v>406</v>
      </c>
      <c r="H1034" s="46">
        <v>5.9113300492610001</v>
      </c>
      <c r="I1034" s="12">
        <v>2.9556650246310001</v>
      </c>
      <c r="J1034" s="12">
        <v>2.9556650246310001</v>
      </c>
      <c r="K1034" s="12">
        <v>4.1871921182270002</v>
      </c>
      <c r="L1034" s="12">
        <v>20.197044334975001</v>
      </c>
      <c r="M1034" s="12">
        <v>3.6945812807879999</v>
      </c>
      <c r="N1034" s="12">
        <v>14.532019704433001</v>
      </c>
      <c r="O1034" s="12">
        <v>37.43842364532</v>
      </c>
      <c r="P1034" s="12">
        <v>26.847290640394</v>
      </c>
      <c r="Q1034" s="12">
        <v>10.591133004926</v>
      </c>
      <c r="R1034" s="31">
        <v>4.679802955665</v>
      </c>
    </row>
    <row r="1035" spans="4:18" x14ac:dyDescent="0.2">
      <c r="D1035" s="102"/>
      <c r="E1035" s="5" t="s">
        <v>36</v>
      </c>
      <c r="F1035" s="6"/>
      <c r="G1035" s="7">
        <v>210</v>
      </c>
      <c r="H1035" s="46">
        <v>9.5238095238099998</v>
      </c>
      <c r="I1035" s="12">
        <v>3.333333333333</v>
      </c>
      <c r="J1035" s="12">
        <v>4.2857142857139996</v>
      </c>
      <c r="K1035" s="12">
        <v>5.2380952380950001</v>
      </c>
      <c r="L1035" s="12">
        <v>12.857142857143</v>
      </c>
      <c r="M1035" s="12">
        <v>5.2380952380950001</v>
      </c>
      <c r="N1035" s="12">
        <v>12.857142857143</v>
      </c>
      <c r="O1035" s="12">
        <v>41.428571428570997</v>
      </c>
      <c r="P1035" s="12">
        <v>28.571428571428999</v>
      </c>
      <c r="Q1035" s="12">
        <v>10</v>
      </c>
      <c r="R1035" s="31">
        <v>3.333333333333</v>
      </c>
    </row>
    <row r="1036" spans="4:18" x14ac:dyDescent="0.2">
      <c r="D1036" s="102"/>
      <c r="E1036" s="5" t="s">
        <v>37</v>
      </c>
      <c r="F1036" s="6"/>
      <c r="G1036" s="7">
        <v>714</v>
      </c>
      <c r="H1036" s="46">
        <v>7.2829131652659997</v>
      </c>
      <c r="I1036" s="12">
        <v>2.8011204481790002</v>
      </c>
      <c r="J1036" s="12">
        <v>1.9607843137250001</v>
      </c>
      <c r="K1036" s="12">
        <v>4.6218487394960004</v>
      </c>
      <c r="L1036" s="12">
        <v>17.927170868347002</v>
      </c>
      <c r="M1036" s="12">
        <v>3.5014005602239999</v>
      </c>
      <c r="N1036" s="12">
        <v>12.324929971989</v>
      </c>
      <c r="O1036" s="12">
        <v>43.277310924369999</v>
      </c>
      <c r="P1036" s="12">
        <v>30.252100840335999</v>
      </c>
      <c r="Q1036" s="12">
        <v>8.1232492997199994</v>
      </c>
      <c r="R1036" s="31">
        <v>2.3809523809519999</v>
      </c>
    </row>
    <row r="1037" spans="4:18" x14ac:dyDescent="0.2">
      <c r="D1037" s="102"/>
      <c r="E1037" s="5" t="s">
        <v>38</v>
      </c>
      <c r="F1037" s="6"/>
      <c r="G1037" s="7">
        <v>70</v>
      </c>
      <c r="H1037" s="46">
        <v>4.2857142857139996</v>
      </c>
      <c r="I1037" s="12">
        <v>1.4285714285710001</v>
      </c>
      <c r="J1037" s="12">
        <v>1.4285714285710001</v>
      </c>
      <c r="K1037" s="12">
        <v>7.1428571428570002</v>
      </c>
      <c r="L1037" s="12">
        <v>28.571428571428999</v>
      </c>
      <c r="M1037" s="12">
        <v>5.7142857142860004</v>
      </c>
      <c r="N1037" s="12">
        <v>5.7142857142860004</v>
      </c>
      <c r="O1037" s="12">
        <v>42.857142857143003</v>
      </c>
      <c r="P1037" s="12">
        <v>30</v>
      </c>
      <c r="Q1037" s="12">
        <v>4.2857142857139996</v>
      </c>
      <c r="R1037" s="31">
        <v>2.8571428571430002</v>
      </c>
    </row>
    <row r="1038" spans="4:18" x14ac:dyDescent="0.2">
      <c r="D1038" s="101" t="s">
        <v>39</v>
      </c>
      <c r="E1038" s="26" t="s">
        <v>40</v>
      </c>
      <c r="F1038" s="25"/>
      <c r="G1038" s="28">
        <v>2044</v>
      </c>
      <c r="H1038" s="55">
        <v>11.937377690802</v>
      </c>
      <c r="I1038" s="19">
        <v>4.5009784735810001</v>
      </c>
      <c r="J1038" s="19">
        <v>3.9628180039140002</v>
      </c>
      <c r="K1038" s="19">
        <v>5.5283757338550004</v>
      </c>
      <c r="L1038" s="19">
        <v>25.244618395303</v>
      </c>
      <c r="M1038" s="19">
        <v>4.0606653620350004</v>
      </c>
      <c r="N1038" s="19">
        <v>17.367906066536001</v>
      </c>
      <c r="O1038" s="19">
        <v>41.829745596869003</v>
      </c>
      <c r="P1038" s="19">
        <v>27.495107632094001</v>
      </c>
      <c r="Q1038" s="19">
        <v>5.9686888454010001</v>
      </c>
      <c r="R1038" s="56">
        <v>1.027397260274</v>
      </c>
    </row>
    <row r="1039" spans="4:18" x14ac:dyDescent="0.2">
      <c r="D1039" s="102"/>
      <c r="E1039" s="5" t="s">
        <v>41</v>
      </c>
      <c r="F1039" s="6"/>
      <c r="G1039" s="7">
        <v>2156</v>
      </c>
      <c r="H1039" s="46">
        <v>9.5547309833020009</v>
      </c>
      <c r="I1039" s="12">
        <v>3.7105751391470001</v>
      </c>
      <c r="J1039" s="12">
        <v>3.6641929499070001</v>
      </c>
      <c r="K1039" s="12">
        <v>6.4935064935059996</v>
      </c>
      <c r="L1039" s="12">
        <v>23.237476808905001</v>
      </c>
      <c r="M1039" s="12">
        <v>3.7105751391470001</v>
      </c>
      <c r="N1039" s="12">
        <v>15.259740259739999</v>
      </c>
      <c r="O1039" s="12">
        <v>42.346938775509997</v>
      </c>
      <c r="P1039" s="12">
        <v>27.551020408163001</v>
      </c>
      <c r="Q1039" s="12">
        <v>7.2356215213360002</v>
      </c>
      <c r="R1039" s="31">
        <v>1.5769944341369999</v>
      </c>
    </row>
    <row r="1040" spans="4:18" x14ac:dyDescent="0.2">
      <c r="D1040" s="102"/>
      <c r="E1040" s="5" t="s">
        <v>42</v>
      </c>
      <c r="F1040" s="6"/>
      <c r="G1040" s="7">
        <v>1680</v>
      </c>
      <c r="H1040" s="46">
        <v>8.3928571428570002</v>
      </c>
      <c r="I1040" s="12">
        <v>2.9761904761900002</v>
      </c>
      <c r="J1040" s="12">
        <v>3.75</v>
      </c>
      <c r="K1040" s="12">
        <v>5.6547619047620001</v>
      </c>
      <c r="L1040" s="12">
        <v>20.833333333333002</v>
      </c>
      <c r="M1040" s="12">
        <v>4.1071428571429998</v>
      </c>
      <c r="N1040" s="12">
        <v>13.869047619048001</v>
      </c>
      <c r="O1040" s="12">
        <v>43.154761904761997</v>
      </c>
      <c r="P1040" s="12">
        <v>27.440476190476002</v>
      </c>
      <c r="Q1040" s="12">
        <v>6.666666666667</v>
      </c>
      <c r="R1040" s="31">
        <v>1.607142857143</v>
      </c>
    </row>
    <row r="1041" spans="2:18" x14ac:dyDescent="0.2">
      <c r="D1041" s="102"/>
      <c r="E1041" s="5" t="s">
        <v>43</v>
      </c>
      <c r="F1041" s="6"/>
      <c r="G1041" s="7">
        <v>518</v>
      </c>
      <c r="H1041" s="46">
        <v>7.915057915058</v>
      </c>
      <c r="I1041" s="12">
        <v>2.1235521235519998</v>
      </c>
      <c r="J1041" s="12">
        <v>2.8957528957530001</v>
      </c>
      <c r="K1041" s="12">
        <v>4.4401544401540001</v>
      </c>
      <c r="L1041" s="12">
        <v>16.795366795366999</v>
      </c>
      <c r="M1041" s="12">
        <v>3.4749034749029999</v>
      </c>
      <c r="N1041" s="12">
        <v>11.969111969111999</v>
      </c>
      <c r="O1041" s="12">
        <v>40.926640926640999</v>
      </c>
      <c r="P1041" s="12">
        <v>31.274131274131001</v>
      </c>
      <c r="Q1041" s="12">
        <v>9.4594594594589996</v>
      </c>
      <c r="R1041" s="31">
        <v>2.8957528957530001</v>
      </c>
    </row>
    <row r="1042" spans="2:18" x14ac:dyDescent="0.2">
      <c r="D1042" s="103"/>
      <c r="E1042" s="50" t="s">
        <v>44</v>
      </c>
      <c r="F1042" s="53"/>
      <c r="G1042" s="49">
        <v>602</v>
      </c>
      <c r="H1042" s="67">
        <v>10.465116279069999</v>
      </c>
      <c r="I1042" s="23">
        <v>3.6544850498339998</v>
      </c>
      <c r="J1042" s="23">
        <v>3.6544850498339998</v>
      </c>
      <c r="K1042" s="23">
        <v>7.3089700996679996</v>
      </c>
      <c r="L1042" s="23">
        <v>23.255813953488001</v>
      </c>
      <c r="M1042" s="23">
        <v>3.156146179402</v>
      </c>
      <c r="N1042" s="23">
        <v>13.787375415282</v>
      </c>
      <c r="O1042" s="23">
        <v>39.867109634550999</v>
      </c>
      <c r="P1042" s="23">
        <v>29.069767441860002</v>
      </c>
      <c r="Q1042" s="23">
        <v>7.641196013289</v>
      </c>
      <c r="R1042" s="64">
        <v>1.9933554817279999</v>
      </c>
    </row>
    <row r="1044" spans="2:18" x14ac:dyDescent="0.2">
      <c r="B1044" s="34" t="str">
        <f xml:space="preserve"> HYPERLINK("#'目次'!B47", "[41]")</f>
        <v>[41]</v>
      </c>
      <c r="C1044" s="27" t="s">
        <v>385</v>
      </c>
    </row>
    <row r="1047" spans="2:18" x14ac:dyDescent="0.2">
      <c r="C1047" s="27" t="s">
        <v>13</v>
      </c>
    </row>
    <row r="1048" spans="2:18" ht="36" x14ac:dyDescent="0.2">
      <c r="D1048" s="97"/>
      <c r="E1048" s="98"/>
      <c r="F1048" s="98"/>
      <c r="G1048" s="38" t="s">
        <v>14</v>
      </c>
      <c r="H1048" s="36" t="s">
        <v>386</v>
      </c>
      <c r="I1048" s="4" t="s">
        <v>387</v>
      </c>
      <c r="J1048" s="4" t="s">
        <v>388</v>
      </c>
      <c r="K1048" s="35" t="s">
        <v>24</v>
      </c>
    </row>
    <row r="1049" spans="2:18" x14ac:dyDescent="0.2">
      <c r="D1049" s="99"/>
      <c r="E1049" s="100"/>
      <c r="F1049" s="100"/>
      <c r="G1049" s="40"/>
      <c r="H1049" s="42"/>
      <c r="I1049" s="8"/>
      <c r="J1049" s="8"/>
      <c r="K1049" s="39"/>
    </row>
    <row r="1050" spans="2:18" x14ac:dyDescent="0.2">
      <c r="D1050" s="48"/>
      <c r="E1050" s="47" t="s">
        <v>14</v>
      </c>
      <c r="F1050" s="51"/>
      <c r="G1050" s="37">
        <v>7000</v>
      </c>
      <c r="H1050" s="20">
        <v>13.085714285713999</v>
      </c>
      <c r="I1050" s="20">
        <v>6.2428571428569999</v>
      </c>
      <c r="J1050" s="20">
        <v>80.3</v>
      </c>
      <c r="K1050" s="58">
        <v>0.37142857142899999</v>
      </c>
    </row>
    <row r="1051" spans="2:18" x14ac:dyDescent="0.2">
      <c r="D1051" s="101" t="s">
        <v>25</v>
      </c>
      <c r="E1051" s="26" t="s">
        <v>26</v>
      </c>
      <c r="F1051" s="25"/>
      <c r="G1051" s="28">
        <v>308</v>
      </c>
      <c r="H1051" s="55">
        <v>4.8701298701300004</v>
      </c>
      <c r="I1051" s="19">
        <v>4.2207792207789998</v>
      </c>
      <c r="J1051" s="19">
        <v>90.909090909091006</v>
      </c>
      <c r="K1051" s="71">
        <v>0</v>
      </c>
    </row>
    <row r="1052" spans="2:18" x14ac:dyDescent="0.2">
      <c r="D1052" s="102"/>
      <c r="E1052" s="5" t="s">
        <v>27</v>
      </c>
      <c r="F1052" s="6"/>
      <c r="G1052" s="7">
        <v>504</v>
      </c>
      <c r="H1052" s="46">
        <v>8.1349206349210004</v>
      </c>
      <c r="I1052" s="12">
        <v>4.7619047619049999</v>
      </c>
      <c r="J1052" s="12">
        <v>86.507936507937004</v>
      </c>
      <c r="K1052" s="31">
        <v>0.59523809523799998</v>
      </c>
    </row>
    <row r="1053" spans="2:18" x14ac:dyDescent="0.2">
      <c r="D1053" s="102"/>
      <c r="E1053" s="5" t="s">
        <v>28</v>
      </c>
      <c r="F1053" s="6"/>
      <c r="G1053" s="7">
        <v>1554</v>
      </c>
      <c r="H1053" s="46">
        <v>15.122265122265</v>
      </c>
      <c r="I1053" s="12">
        <v>6.0489060489059998</v>
      </c>
      <c r="J1053" s="12">
        <v>78.378378378378002</v>
      </c>
      <c r="K1053" s="31">
        <v>0.45045045044999998</v>
      </c>
    </row>
    <row r="1054" spans="2:18" x14ac:dyDescent="0.2">
      <c r="D1054" s="102"/>
      <c r="E1054" s="5" t="s">
        <v>29</v>
      </c>
      <c r="F1054" s="6"/>
      <c r="G1054" s="7">
        <v>840</v>
      </c>
      <c r="H1054" s="46">
        <v>18.571428571428999</v>
      </c>
      <c r="I1054" s="12">
        <v>6.5476190476190004</v>
      </c>
      <c r="J1054" s="12">
        <v>74.404761904761997</v>
      </c>
      <c r="K1054" s="31">
        <v>0.47619047618999999</v>
      </c>
    </row>
    <row r="1055" spans="2:18" x14ac:dyDescent="0.2">
      <c r="D1055" s="102"/>
      <c r="E1055" s="5" t="s">
        <v>30</v>
      </c>
      <c r="F1055" s="6"/>
      <c r="G1055" s="7">
        <v>280</v>
      </c>
      <c r="H1055" s="46">
        <v>10.357142857143</v>
      </c>
      <c r="I1055" s="12">
        <v>5</v>
      </c>
      <c r="J1055" s="12">
        <v>84.285714285713993</v>
      </c>
      <c r="K1055" s="31">
        <v>0.35714285714299998</v>
      </c>
    </row>
    <row r="1056" spans="2:18" x14ac:dyDescent="0.2">
      <c r="D1056" s="102"/>
      <c r="E1056" s="5" t="s">
        <v>31</v>
      </c>
      <c r="F1056" s="6"/>
      <c r="G1056" s="7">
        <v>154</v>
      </c>
      <c r="H1056" s="46">
        <v>15.584415584416</v>
      </c>
      <c r="I1056" s="12">
        <v>6.4935064935059996</v>
      </c>
      <c r="J1056" s="12">
        <v>76.623376623376998</v>
      </c>
      <c r="K1056" s="31">
        <v>1.298701298701</v>
      </c>
    </row>
    <row r="1057" spans="2:11" x14ac:dyDescent="0.2">
      <c r="D1057" s="102"/>
      <c r="E1057" s="5" t="s">
        <v>32</v>
      </c>
      <c r="F1057" s="6"/>
      <c r="G1057" s="7">
        <v>826</v>
      </c>
      <c r="H1057" s="46">
        <v>14.406779661017</v>
      </c>
      <c r="I1057" s="12">
        <v>7.6271186440680001</v>
      </c>
      <c r="J1057" s="12">
        <v>77.723970944309997</v>
      </c>
      <c r="K1057" s="31">
        <v>0.242130750605</v>
      </c>
    </row>
    <row r="1058" spans="2:11" x14ac:dyDescent="0.2">
      <c r="D1058" s="102"/>
      <c r="E1058" s="5" t="s">
        <v>33</v>
      </c>
      <c r="F1058" s="6"/>
      <c r="G1058" s="7">
        <v>672</v>
      </c>
      <c r="H1058" s="46">
        <v>12.35119047619</v>
      </c>
      <c r="I1058" s="12">
        <v>7.8869047619049999</v>
      </c>
      <c r="J1058" s="12">
        <v>79.613095238094999</v>
      </c>
      <c r="K1058" s="31">
        <v>0.14880952381000001</v>
      </c>
    </row>
    <row r="1059" spans="2:11" x14ac:dyDescent="0.2">
      <c r="D1059" s="102"/>
      <c r="E1059" s="5" t="s">
        <v>34</v>
      </c>
      <c r="F1059" s="6"/>
      <c r="G1059" s="7">
        <v>462</v>
      </c>
      <c r="H1059" s="46">
        <v>14.935064935065</v>
      </c>
      <c r="I1059" s="12">
        <v>8.4415584415579996</v>
      </c>
      <c r="J1059" s="12">
        <v>76.623376623376998</v>
      </c>
      <c r="K1059" s="45">
        <v>0</v>
      </c>
    </row>
    <row r="1060" spans="2:11" x14ac:dyDescent="0.2">
      <c r="D1060" s="102"/>
      <c r="E1060" s="5" t="s">
        <v>35</v>
      </c>
      <c r="F1060" s="6"/>
      <c r="G1060" s="7">
        <v>406</v>
      </c>
      <c r="H1060" s="46">
        <v>12.315270935960999</v>
      </c>
      <c r="I1060" s="12">
        <v>7.3891625615759997</v>
      </c>
      <c r="J1060" s="12">
        <v>79.802955665024996</v>
      </c>
      <c r="K1060" s="31">
        <v>0.49261083743799999</v>
      </c>
    </row>
    <row r="1061" spans="2:11" x14ac:dyDescent="0.2">
      <c r="D1061" s="102"/>
      <c r="E1061" s="5" t="s">
        <v>36</v>
      </c>
      <c r="F1061" s="6"/>
      <c r="G1061" s="7">
        <v>210</v>
      </c>
      <c r="H1061" s="46">
        <v>13.809523809524</v>
      </c>
      <c r="I1061" s="12">
        <v>5.2380952380950001</v>
      </c>
      <c r="J1061" s="12">
        <v>80</v>
      </c>
      <c r="K1061" s="31">
        <v>0.95238095238099996</v>
      </c>
    </row>
    <row r="1062" spans="2:11" x14ac:dyDescent="0.2">
      <c r="D1062" s="102"/>
      <c r="E1062" s="5" t="s">
        <v>37</v>
      </c>
      <c r="F1062" s="6"/>
      <c r="G1062" s="7">
        <v>714</v>
      </c>
      <c r="H1062" s="46">
        <v>8.6834733893559992</v>
      </c>
      <c r="I1062" s="12">
        <v>4.0616246498599997</v>
      </c>
      <c r="J1062" s="12">
        <v>87.114845938374998</v>
      </c>
      <c r="K1062" s="31">
        <v>0.140056022409</v>
      </c>
    </row>
    <row r="1063" spans="2:11" x14ac:dyDescent="0.2">
      <c r="D1063" s="102"/>
      <c r="E1063" s="5" t="s">
        <v>38</v>
      </c>
      <c r="F1063" s="6"/>
      <c r="G1063" s="7">
        <v>70</v>
      </c>
      <c r="H1063" s="46">
        <v>5.7142857142860004</v>
      </c>
      <c r="I1063" s="12">
        <v>2.8571428571430002</v>
      </c>
      <c r="J1063" s="12">
        <v>90</v>
      </c>
      <c r="K1063" s="31">
        <v>1.4285714285710001</v>
      </c>
    </row>
    <row r="1064" spans="2:11" x14ac:dyDescent="0.2">
      <c r="D1064" s="101" t="s">
        <v>39</v>
      </c>
      <c r="E1064" s="26" t="s">
        <v>40</v>
      </c>
      <c r="F1064" s="25"/>
      <c r="G1064" s="28">
        <v>2044</v>
      </c>
      <c r="H1064" s="55">
        <v>16.095890410959001</v>
      </c>
      <c r="I1064" s="19">
        <v>7.045009784736</v>
      </c>
      <c r="J1064" s="19">
        <v>76.614481409001996</v>
      </c>
      <c r="K1064" s="56">
        <v>0.244618395303</v>
      </c>
    </row>
    <row r="1065" spans="2:11" x14ac:dyDescent="0.2">
      <c r="D1065" s="102"/>
      <c r="E1065" s="5" t="s">
        <v>41</v>
      </c>
      <c r="F1065" s="6"/>
      <c r="G1065" s="7">
        <v>2156</v>
      </c>
      <c r="H1065" s="46">
        <v>13.450834879406001</v>
      </c>
      <c r="I1065" s="12">
        <v>6.3543599257879997</v>
      </c>
      <c r="J1065" s="12">
        <v>79.823747680891003</v>
      </c>
      <c r="K1065" s="31">
        <v>0.37105751391500003</v>
      </c>
    </row>
    <row r="1066" spans="2:11" x14ac:dyDescent="0.2">
      <c r="D1066" s="102"/>
      <c r="E1066" s="5" t="s">
        <v>42</v>
      </c>
      <c r="F1066" s="6"/>
      <c r="G1066" s="7">
        <v>1680</v>
      </c>
      <c r="H1066" s="46">
        <v>11.309523809524</v>
      </c>
      <c r="I1066" s="12">
        <v>6.5476190476190004</v>
      </c>
      <c r="J1066" s="12">
        <v>81.726190476189998</v>
      </c>
      <c r="K1066" s="31">
        <v>0.41666666666699997</v>
      </c>
    </row>
    <row r="1067" spans="2:11" x14ac:dyDescent="0.2">
      <c r="D1067" s="102"/>
      <c r="E1067" s="5" t="s">
        <v>43</v>
      </c>
      <c r="F1067" s="6"/>
      <c r="G1067" s="7">
        <v>518</v>
      </c>
      <c r="H1067" s="46">
        <v>7.5289575289580002</v>
      </c>
      <c r="I1067" s="12">
        <v>4.826254826255</v>
      </c>
      <c r="J1067" s="12">
        <v>87.065637065637006</v>
      </c>
      <c r="K1067" s="31">
        <v>0.57915057915099999</v>
      </c>
    </row>
    <row r="1068" spans="2:11" x14ac:dyDescent="0.2">
      <c r="D1068" s="103"/>
      <c r="E1068" s="50" t="s">
        <v>44</v>
      </c>
      <c r="F1068" s="53"/>
      <c r="G1068" s="49">
        <v>602</v>
      </c>
      <c r="H1068" s="67">
        <v>11.295681063123</v>
      </c>
      <c r="I1068" s="23">
        <v>3.488372093023</v>
      </c>
      <c r="J1068" s="23">
        <v>84.717607973422005</v>
      </c>
      <c r="K1068" s="64">
        <v>0.49833887043199998</v>
      </c>
    </row>
    <row r="1070" spans="2:11" x14ac:dyDescent="0.2">
      <c r="B1070" s="34" t="str">
        <f xml:space="preserve"> HYPERLINK("#'目次'!B48", "[42]")</f>
        <v>[42]</v>
      </c>
      <c r="C1070" s="27" t="s">
        <v>391</v>
      </c>
    </row>
    <row r="1071" spans="2:11" x14ac:dyDescent="0.2">
      <c r="C1071" s="84" t="s">
        <v>392</v>
      </c>
    </row>
    <row r="1073" spans="3:16" x14ac:dyDescent="0.2">
      <c r="C1073" s="27" t="s">
        <v>13</v>
      </c>
    </row>
    <row r="1074" spans="3:16" x14ac:dyDescent="0.2">
      <c r="D1074" s="97"/>
      <c r="E1074" s="98"/>
      <c r="F1074" s="98"/>
      <c r="G1074" s="38" t="s">
        <v>14</v>
      </c>
      <c r="H1074" s="36" t="s">
        <v>393</v>
      </c>
      <c r="I1074" s="4" t="s">
        <v>394</v>
      </c>
      <c r="J1074" s="4" t="s">
        <v>395</v>
      </c>
      <c r="K1074" s="4" t="s">
        <v>396</v>
      </c>
      <c r="L1074" s="4" t="s">
        <v>397</v>
      </c>
      <c r="M1074" s="4" t="s">
        <v>398</v>
      </c>
      <c r="N1074" s="4" t="s">
        <v>24</v>
      </c>
      <c r="O1074" s="4" t="s">
        <v>61</v>
      </c>
      <c r="P1074" s="35" t="s">
        <v>62</v>
      </c>
    </row>
    <row r="1075" spans="3:16" x14ac:dyDescent="0.2">
      <c r="D1075" s="99"/>
      <c r="E1075" s="100"/>
      <c r="F1075" s="100"/>
      <c r="G1075" s="40"/>
      <c r="H1075" s="42"/>
      <c r="I1075" s="8"/>
      <c r="J1075" s="8"/>
      <c r="K1075" s="8"/>
      <c r="L1075" s="8"/>
      <c r="M1075" s="8"/>
      <c r="N1075" s="8"/>
      <c r="O1075" s="8"/>
      <c r="P1075" s="39"/>
    </row>
    <row r="1076" spans="3:16" x14ac:dyDescent="0.2">
      <c r="D1076" s="48"/>
      <c r="E1076" s="47" t="s">
        <v>14</v>
      </c>
      <c r="F1076" s="51"/>
      <c r="G1076" s="37">
        <v>916</v>
      </c>
      <c r="H1076" s="20">
        <v>70.851528384279007</v>
      </c>
      <c r="I1076" s="20">
        <v>18.995633187772999</v>
      </c>
      <c r="J1076" s="20">
        <v>6.5502183406109999</v>
      </c>
      <c r="K1076" s="20">
        <v>1.7467248908299999</v>
      </c>
      <c r="L1076" s="20">
        <v>0.32751091703099999</v>
      </c>
      <c r="M1076" s="85">
        <v>0</v>
      </c>
      <c r="N1076" s="20">
        <v>1.5283842794760001</v>
      </c>
      <c r="O1076" s="20">
        <v>1.4013303769400001</v>
      </c>
      <c r="P1076" s="58">
        <v>0.76125582114000001</v>
      </c>
    </row>
    <row r="1077" spans="3:16" x14ac:dyDescent="0.2">
      <c r="D1077" s="101" t="s">
        <v>25</v>
      </c>
      <c r="E1077" s="26" t="s">
        <v>26</v>
      </c>
      <c r="F1077" s="25"/>
      <c r="G1077" s="28">
        <v>15</v>
      </c>
      <c r="H1077" s="55">
        <v>73.333333333333002</v>
      </c>
      <c r="I1077" s="19">
        <v>6.666666666667</v>
      </c>
      <c r="J1077" s="19">
        <v>13.333333333333</v>
      </c>
      <c r="K1077" s="44">
        <v>0</v>
      </c>
      <c r="L1077" s="44">
        <v>0</v>
      </c>
      <c r="M1077" s="44">
        <v>0</v>
      </c>
      <c r="N1077" s="19">
        <v>6.666666666667</v>
      </c>
      <c r="O1077" s="19">
        <v>1.357142857143</v>
      </c>
      <c r="P1077" s="56">
        <v>0.71784825865099999</v>
      </c>
    </row>
    <row r="1078" spans="3:16" x14ac:dyDescent="0.2">
      <c r="D1078" s="102"/>
      <c r="E1078" s="5" t="s">
        <v>27</v>
      </c>
      <c r="F1078" s="6"/>
      <c r="G1078" s="7">
        <v>41</v>
      </c>
      <c r="H1078" s="46">
        <v>80.487804878049005</v>
      </c>
      <c r="I1078" s="12">
        <v>9.7560975609760003</v>
      </c>
      <c r="J1078" s="12">
        <v>9.7560975609760003</v>
      </c>
      <c r="K1078" s="21">
        <v>0</v>
      </c>
      <c r="L1078" s="21">
        <v>0</v>
      </c>
      <c r="M1078" s="21">
        <v>0</v>
      </c>
      <c r="N1078" s="21">
        <v>0</v>
      </c>
      <c r="O1078" s="12">
        <v>1.2926829268290001</v>
      </c>
      <c r="P1078" s="31">
        <v>0.63414634146299997</v>
      </c>
    </row>
    <row r="1079" spans="3:16" x14ac:dyDescent="0.2">
      <c r="D1079" s="102"/>
      <c r="E1079" s="5" t="s">
        <v>28</v>
      </c>
      <c r="F1079" s="6"/>
      <c r="G1079" s="7">
        <v>235</v>
      </c>
      <c r="H1079" s="46">
        <v>72.340425531915002</v>
      </c>
      <c r="I1079" s="12">
        <v>19.148936170212998</v>
      </c>
      <c r="J1079" s="12">
        <v>5.5319148936170004</v>
      </c>
      <c r="K1079" s="12">
        <v>1.702127659574</v>
      </c>
      <c r="L1079" s="21">
        <v>0</v>
      </c>
      <c r="M1079" s="21">
        <v>0</v>
      </c>
      <c r="N1079" s="12">
        <v>1.2765957446809999</v>
      </c>
      <c r="O1079" s="12">
        <v>1.362068965517</v>
      </c>
      <c r="P1079" s="31">
        <v>0.68728039406899999</v>
      </c>
    </row>
    <row r="1080" spans="3:16" x14ac:dyDescent="0.2">
      <c r="D1080" s="102"/>
      <c r="E1080" s="5" t="s">
        <v>29</v>
      </c>
      <c r="F1080" s="6"/>
      <c r="G1080" s="7">
        <v>156</v>
      </c>
      <c r="H1080" s="46">
        <v>68.589743589744003</v>
      </c>
      <c r="I1080" s="12">
        <v>20.512820512821001</v>
      </c>
      <c r="J1080" s="12">
        <v>5.7692307692310001</v>
      </c>
      <c r="K1080" s="12">
        <v>3.8461538461539999</v>
      </c>
      <c r="L1080" s="12">
        <v>0.64102564102600001</v>
      </c>
      <c r="M1080" s="21">
        <v>0</v>
      </c>
      <c r="N1080" s="12">
        <v>0.64102564102600001</v>
      </c>
      <c r="O1080" s="12">
        <v>1.490322580645</v>
      </c>
      <c r="P1080" s="31">
        <v>0.91839791738200005</v>
      </c>
    </row>
    <row r="1081" spans="3:16" x14ac:dyDescent="0.2">
      <c r="D1081" s="102"/>
      <c r="E1081" s="5" t="s">
        <v>30</v>
      </c>
      <c r="F1081" s="6"/>
      <c r="G1081" s="7">
        <v>29</v>
      </c>
      <c r="H1081" s="46">
        <v>75.862068965516997</v>
      </c>
      <c r="I1081" s="12">
        <v>20.689655172414</v>
      </c>
      <c r="J1081" s="21">
        <v>0</v>
      </c>
      <c r="K1081" s="21">
        <v>0</v>
      </c>
      <c r="L1081" s="21">
        <v>0</v>
      </c>
      <c r="M1081" s="21">
        <v>0</v>
      </c>
      <c r="N1081" s="12">
        <v>3.4482758620689999</v>
      </c>
      <c r="O1081" s="12">
        <v>1.214285714286</v>
      </c>
      <c r="P1081" s="31">
        <v>0.41032590332399999</v>
      </c>
    </row>
    <row r="1082" spans="3:16" x14ac:dyDescent="0.2">
      <c r="D1082" s="102"/>
      <c r="E1082" s="5" t="s">
        <v>31</v>
      </c>
      <c r="F1082" s="6"/>
      <c r="G1082" s="7">
        <v>24</v>
      </c>
      <c r="H1082" s="46">
        <v>66.666666666666998</v>
      </c>
      <c r="I1082" s="12">
        <v>25</v>
      </c>
      <c r="J1082" s="12">
        <v>4.166666666667</v>
      </c>
      <c r="K1082" s="21">
        <v>0</v>
      </c>
      <c r="L1082" s="21">
        <v>0</v>
      </c>
      <c r="M1082" s="21">
        <v>0</v>
      </c>
      <c r="N1082" s="12">
        <v>4.166666666667</v>
      </c>
      <c r="O1082" s="12">
        <v>1.347826086957</v>
      </c>
      <c r="P1082" s="31">
        <v>0.56017820550999997</v>
      </c>
    </row>
    <row r="1083" spans="3:16" x14ac:dyDescent="0.2">
      <c r="D1083" s="102"/>
      <c r="E1083" s="5" t="s">
        <v>32</v>
      </c>
      <c r="F1083" s="6"/>
      <c r="G1083" s="7">
        <v>119</v>
      </c>
      <c r="H1083" s="46">
        <v>73.949579831932994</v>
      </c>
      <c r="I1083" s="12">
        <v>15.126050420167999</v>
      </c>
      <c r="J1083" s="12">
        <v>9.2436974789920008</v>
      </c>
      <c r="K1083" s="12">
        <v>0.84033613445400002</v>
      </c>
      <c r="L1083" s="21">
        <v>0</v>
      </c>
      <c r="M1083" s="21">
        <v>0</v>
      </c>
      <c r="N1083" s="12">
        <v>0.84033613445400002</v>
      </c>
      <c r="O1083" s="12">
        <v>1.3728813559319999</v>
      </c>
      <c r="P1083" s="31">
        <v>0.72247937240500004</v>
      </c>
    </row>
    <row r="1084" spans="3:16" x14ac:dyDescent="0.2">
      <c r="D1084" s="102"/>
      <c r="E1084" s="5" t="s">
        <v>33</v>
      </c>
      <c r="F1084" s="6"/>
      <c r="G1084" s="7">
        <v>83</v>
      </c>
      <c r="H1084" s="46">
        <v>62.650602409638999</v>
      </c>
      <c r="I1084" s="12">
        <v>25.301204819277</v>
      </c>
      <c r="J1084" s="12">
        <v>9.638554216867</v>
      </c>
      <c r="K1084" s="12">
        <v>1.204819277108</v>
      </c>
      <c r="L1084" s="21">
        <v>0</v>
      </c>
      <c r="M1084" s="21">
        <v>0</v>
      </c>
      <c r="N1084" s="12">
        <v>1.204819277108</v>
      </c>
      <c r="O1084" s="12">
        <v>1.4878048780490001</v>
      </c>
      <c r="P1084" s="31">
        <v>0.71982217382299996</v>
      </c>
    </row>
    <row r="1085" spans="3:16" x14ac:dyDescent="0.2">
      <c r="D1085" s="102"/>
      <c r="E1085" s="5" t="s">
        <v>34</v>
      </c>
      <c r="F1085" s="6"/>
      <c r="G1085" s="7">
        <v>69</v>
      </c>
      <c r="H1085" s="46">
        <v>66.666666666666998</v>
      </c>
      <c r="I1085" s="12">
        <v>28.985507246377001</v>
      </c>
      <c r="J1085" s="12">
        <v>2.898550724638</v>
      </c>
      <c r="K1085" s="21">
        <v>0</v>
      </c>
      <c r="L1085" s="12">
        <v>1.449275362319</v>
      </c>
      <c r="M1085" s="21">
        <v>0</v>
      </c>
      <c r="N1085" s="21">
        <v>0</v>
      </c>
      <c r="O1085" s="12">
        <v>1.420289855072</v>
      </c>
      <c r="P1085" s="31">
        <v>0.76907241515500002</v>
      </c>
    </row>
    <row r="1086" spans="3:16" x14ac:dyDescent="0.2">
      <c r="D1086" s="102"/>
      <c r="E1086" s="5" t="s">
        <v>35</v>
      </c>
      <c r="F1086" s="6"/>
      <c r="G1086" s="7">
        <v>50</v>
      </c>
      <c r="H1086" s="46">
        <v>80</v>
      </c>
      <c r="I1086" s="12">
        <v>14</v>
      </c>
      <c r="J1086" s="12">
        <v>6</v>
      </c>
      <c r="K1086" s="21">
        <v>0</v>
      </c>
      <c r="L1086" s="21">
        <v>0</v>
      </c>
      <c r="M1086" s="21">
        <v>0</v>
      </c>
      <c r="N1086" s="21">
        <v>0</v>
      </c>
      <c r="O1086" s="12">
        <v>1.26</v>
      </c>
      <c r="P1086" s="31">
        <v>0.55892754449899995</v>
      </c>
    </row>
    <row r="1087" spans="3:16" x14ac:dyDescent="0.2">
      <c r="D1087" s="102"/>
      <c r="E1087" s="5" t="s">
        <v>36</v>
      </c>
      <c r="F1087" s="6"/>
      <c r="G1087" s="7">
        <v>29</v>
      </c>
      <c r="H1087" s="46">
        <v>51.724137931034001</v>
      </c>
      <c r="I1087" s="12">
        <v>27.586206896552</v>
      </c>
      <c r="J1087" s="12">
        <v>6.8965517241379999</v>
      </c>
      <c r="K1087" s="12">
        <v>3.4482758620689999</v>
      </c>
      <c r="L1087" s="21">
        <v>0</v>
      </c>
      <c r="M1087" s="21">
        <v>0</v>
      </c>
      <c r="N1087" s="12">
        <v>10.344827586207</v>
      </c>
      <c r="O1087" s="12">
        <v>1.576923076923</v>
      </c>
      <c r="P1087" s="31">
        <v>0.79290492800300005</v>
      </c>
    </row>
    <row r="1088" spans="3:16" x14ac:dyDescent="0.2">
      <c r="D1088" s="102"/>
      <c r="E1088" s="5" t="s">
        <v>37</v>
      </c>
      <c r="F1088" s="6"/>
      <c r="G1088" s="7">
        <v>62</v>
      </c>
      <c r="H1088" s="46">
        <v>74.193548387096996</v>
      </c>
      <c r="I1088" s="12">
        <v>9.6774193548389995</v>
      </c>
      <c r="J1088" s="12">
        <v>8.0645161290320004</v>
      </c>
      <c r="K1088" s="12">
        <v>4.8387096774189997</v>
      </c>
      <c r="L1088" s="12">
        <v>1.6129032258060001</v>
      </c>
      <c r="M1088" s="21">
        <v>0</v>
      </c>
      <c r="N1088" s="12">
        <v>1.6129032258060001</v>
      </c>
      <c r="O1088" s="12">
        <v>1.4918032786890001</v>
      </c>
      <c r="P1088" s="31">
        <v>1.0182426330009999</v>
      </c>
    </row>
    <row r="1089" spans="2:17" x14ac:dyDescent="0.2">
      <c r="D1089" s="102"/>
      <c r="E1089" s="5" t="s">
        <v>38</v>
      </c>
      <c r="F1089" s="6"/>
      <c r="G1089" s="7">
        <v>4</v>
      </c>
      <c r="H1089" s="46">
        <v>75</v>
      </c>
      <c r="I1089" s="21">
        <v>0</v>
      </c>
      <c r="J1089" s="21">
        <v>0</v>
      </c>
      <c r="K1089" s="21">
        <v>0</v>
      </c>
      <c r="L1089" s="21">
        <v>0</v>
      </c>
      <c r="M1089" s="21">
        <v>0</v>
      </c>
      <c r="N1089" s="12">
        <v>25</v>
      </c>
      <c r="O1089" s="12">
        <v>1</v>
      </c>
      <c r="P1089" s="31">
        <v>0</v>
      </c>
    </row>
    <row r="1090" spans="2:17" x14ac:dyDescent="0.2">
      <c r="D1090" s="101" t="s">
        <v>39</v>
      </c>
      <c r="E1090" s="26" t="s">
        <v>40</v>
      </c>
      <c r="F1090" s="25"/>
      <c r="G1090" s="28">
        <v>329</v>
      </c>
      <c r="H1090" s="55">
        <v>71.428571428571004</v>
      </c>
      <c r="I1090" s="19">
        <v>17.933130699088</v>
      </c>
      <c r="J1090" s="19">
        <v>6.6869300911850003</v>
      </c>
      <c r="K1090" s="19">
        <v>2.4316109422490002</v>
      </c>
      <c r="L1090" s="19">
        <v>0.60790273556200003</v>
      </c>
      <c r="M1090" s="44">
        <v>0</v>
      </c>
      <c r="N1090" s="19">
        <v>0.91185410334299999</v>
      </c>
      <c r="O1090" s="19">
        <v>1.4355828220860001</v>
      </c>
      <c r="P1090" s="56">
        <v>0.861848561249</v>
      </c>
    </row>
    <row r="1091" spans="2:17" x14ac:dyDescent="0.2">
      <c r="D1091" s="102"/>
      <c r="E1091" s="5" t="s">
        <v>41</v>
      </c>
      <c r="F1091" s="6"/>
      <c r="G1091" s="7">
        <v>290</v>
      </c>
      <c r="H1091" s="46">
        <v>71.034482758620996</v>
      </c>
      <c r="I1091" s="12">
        <v>20.344827586207</v>
      </c>
      <c r="J1091" s="12">
        <v>5.5172413793099997</v>
      </c>
      <c r="K1091" s="12">
        <v>1.379310344828</v>
      </c>
      <c r="L1091" s="12">
        <v>0.34482758620699999</v>
      </c>
      <c r="M1091" s="21">
        <v>0</v>
      </c>
      <c r="N1091" s="12">
        <v>1.379310344828</v>
      </c>
      <c r="O1091" s="12">
        <v>1.377622377622</v>
      </c>
      <c r="P1091" s="31">
        <v>0.70764255332399995</v>
      </c>
    </row>
    <row r="1092" spans="2:17" x14ac:dyDescent="0.2">
      <c r="D1092" s="102"/>
      <c r="E1092" s="5" t="s">
        <v>42</v>
      </c>
      <c r="F1092" s="6"/>
      <c r="G1092" s="7">
        <v>190</v>
      </c>
      <c r="H1092" s="46">
        <v>71.052631578947</v>
      </c>
      <c r="I1092" s="12">
        <v>20</v>
      </c>
      <c r="J1092" s="12">
        <v>5.7894736842109999</v>
      </c>
      <c r="K1092" s="12">
        <v>2.1052631578950001</v>
      </c>
      <c r="L1092" s="21">
        <v>0</v>
      </c>
      <c r="M1092" s="21">
        <v>0</v>
      </c>
      <c r="N1092" s="12">
        <v>1.052631578947</v>
      </c>
      <c r="O1092" s="12">
        <v>1.3829787234040001</v>
      </c>
      <c r="P1092" s="31">
        <v>0.69353217076600004</v>
      </c>
    </row>
    <row r="1093" spans="2:17" x14ac:dyDescent="0.2">
      <c r="D1093" s="102"/>
      <c r="E1093" s="5" t="s">
        <v>43</v>
      </c>
      <c r="F1093" s="6"/>
      <c r="G1093" s="7">
        <v>39</v>
      </c>
      <c r="H1093" s="46">
        <v>71.794871794871995</v>
      </c>
      <c r="I1093" s="12">
        <v>15.384615384615</v>
      </c>
      <c r="J1093" s="12">
        <v>7.6923076923079998</v>
      </c>
      <c r="K1093" s="21">
        <v>0</v>
      </c>
      <c r="L1093" s="21">
        <v>0</v>
      </c>
      <c r="M1093" s="21">
        <v>0</v>
      </c>
      <c r="N1093" s="12">
        <v>5.1282051282049999</v>
      </c>
      <c r="O1093" s="12">
        <v>1.3243243243239999</v>
      </c>
      <c r="P1093" s="31">
        <v>0.61749511669199997</v>
      </c>
    </row>
    <row r="1094" spans="2:17" x14ac:dyDescent="0.2">
      <c r="D1094" s="103"/>
      <c r="E1094" s="50" t="s">
        <v>44</v>
      </c>
      <c r="F1094" s="53"/>
      <c r="G1094" s="49">
        <v>68</v>
      </c>
      <c r="H1094" s="67">
        <v>66.176470588235006</v>
      </c>
      <c r="I1094" s="23">
        <v>17.647058823529001</v>
      </c>
      <c r="J1094" s="23">
        <v>11.764705882353001</v>
      </c>
      <c r="K1094" s="73">
        <v>0</v>
      </c>
      <c r="L1094" s="73">
        <v>0</v>
      </c>
      <c r="M1094" s="73">
        <v>0</v>
      </c>
      <c r="N1094" s="23">
        <v>4.4117647058819998</v>
      </c>
      <c r="O1094" s="23">
        <v>1.4307692307690001</v>
      </c>
      <c r="P1094" s="64">
        <v>0.70097143076299995</v>
      </c>
    </row>
    <row r="1096" spans="2:17" x14ac:dyDescent="0.2">
      <c r="B1096" s="34" t="str">
        <f xml:space="preserve"> HYPERLINK("#'目次'!B49", "[43]")</f>
        <v>[43]</v>
      </c>
      <c r="C1096" s="27" t="s">
        <v>402</v>
      </c>
    </row>
    <row r="1097" spans="2:17" x14ac:dyDescent="0.2">
      <c r="C1097" s="84" t="s">
        <v>392</v>
      </c>
    </row>
    <row r="1099" spans="2:17" x14ac:dyDescent="0.2">
      <c r="C1099" s="27" t="s">
        <v>13</v>
      </c>
    </row>
    <row r="1100" spans="2:17" x14ac:dyDescent="0.2">
      <c r="D1100" s="97"/>
      <c r="E1100" s="98"/>
      <c r="F1100" s="98"/>
      <c r="G1100" s="38" t="s">
        <v>14</v>
      </c>
      <c r="H1100" s="36" t="s">
        <v>403</v>
      </c>
      <c r="I1100" s="4" t="s">
        <v>393</v>
      </c>
      <c r="J1100" s="4" t="s">
        <v>394</v>
      </c>
      <c r="K1100" s="4" t="s">
        <v>395</v>
      </c>
      <c r="L1100" s="4" t="s">
        <v>396</v>
      </c>
      <c r="M1100" s="4" t="s">
        <v>397</v>
      </c>
      <c r="N1100" s="4" t="s">
        <v>398</v>
      </c>
      <c r="O1100" s="4" t="s">
        <v>24</v>
      </c>
      <c r="P1100" s="4" t="s">
        <v>61</v>
      </c>
      <c r="Q1100" s="35" t="s">
        <v>62</v>
      </c>
    </row>
    <row r="1101" spans="2:17" x14ac:dyDescent="0.2">
      <c r="D1101" s="99"/>
      <c r="E1101" s="100"/>
      <c r="F1101" s="100"/>
      <c r="G1101" s="40"/>
      <c r="H1101" s="42"/>
      <c r="I1101" s="8"/>
      <c r="J1101" s="8"/>
      <c r="K1101" s="8"/>
      <c r="L1101" s="8"/>
      <c r="M1101" s="8"/>
      <c r="N1101" s="8"/>
      <c r="O1101" s="8"/>
      <c r="P1101" s="8"/>
      <c r="Q1101" s="39"/>
    </row>
    <row r="1102" spans="2:17" x14ac:dyDescent="0.2">
      <c r="D1102" s="48"/>
      <c r="E1102" s="47" t="s">
        <v>14</v>
      </c>
      <c r="F1102" s="51"/>
      <c r="G1102" s="37">
        <v>916</v>
      </c>
      <c r="H1102" s="20">
        <v>4.1484716157210002</v>
      </c>
      <c r="I1102" s="20">
        <v>57.96943231441</v>
      </c>
      <c r="J1102" s="20">
        <v>12.227074235808001</v>
      </c>
      <c r="K1102" s="20">
        <v>3.275109170306</v>
      </c>
      <c r="L1102" s="20">
        <v>1.091703056769</v>
      </c>
      <c r="M1102" s="20">
        <v>0.21834061135400001</v>
      </c>
      <c r="N1102" s="85">
        <v>0</v>
      </c>
      <c r="O1102" s="20">
        <v>21.069868995633001</v>
      </c>
      <c r="P1102" s="20">
        <v>1.2448132780079999</v>
      </c>
      <c r="Q1102" s="58">
        <v>0.73225248821</v>
      </c>
    </row>
    <row r="1103" spans="2:17" x14ac:dyDescent="0.2">
      <c r="D1103" s="101" t="s">
        <v>25</v>
      </c>
      <c r="E1103" s="26" t="s">
        <v>26</v>
      </c>
      <c r="F1103" s="25"/>
      <c r="G1103" s="28">
        <v>15</v>
      </c>
      <c r="H1103" s="88">
        <v>0</v>
      </c>
      <c r="I1103" s="19">
        <v>66.666666666666998</v>
      </c>
      <c r="J1103" s="44">
        <v>0</v>
      </c>
      <c r="K1103" s="44">
        <v>0</v>
      </c>
      <c r="L1103" s="44">
        <v>0</v>
      </c>
      <c r="M1103" s="44">
        <v>0</v>
      </c>
      <c r="N1103" s="44">
        <v>0</v>
      </c>
      <c r="O1103" s="19">
        <v>33.333333333333002</v>
      </c>
      <c r="P1103" s="19">
        <v>1</v>
      </c>
      <c r="Q1103" s="56">
        <v>0</v>
      </c>
    </row>
    <row r="1104" spans="2:17" x14ac:dyDescent="0.2">
      <c r="D1104" s="102"/>
      <c r="E1104" s="5" t="s">
        <v>27</v>
      </c>
      <c r="F1104" s="6"/>
      <c r="G1104" s="7">
        <v>41</v>
      </c>
      <c r="H1104" s="46">
        <v>2.4390243902440001</v>
      </c>
      <c r="I1104" s="12">
        <v>65.853658536585002</v>
      </c>
      <c r="J1104" s="12">
        <v>4.8780487804880002</v>
      </c>
      <c r="K1104" s="12">
        <v>2.4390243902440001</v>
      </c>
      <c r="L1104" s="21">
        <v>0</v>
      </c>
      <c r="M1104" s="21">
        <v>0</v>
      </c>
      <c r="N1104" s="21">
        <v>0</v>
      </c>
      <c r="O1104" s="12">
        <v>24.390243902439</v>
      </c>
      <c r="P1104" s="12">
        <v>1.096774193548</v>
      </c>
      <c r="Q1104" s="31">
        <v>0.46523242264100001</v>
      </c>
    </row>
    <row r="1105" spans="4:17" x14ac:dyDescent="0.2">
      <c r="D1105" s="102"/>
      <c r="E1105" s="5" t="s">
        <v>28</v>
      </c>
      <c r="F1105" s="6"/>
      <c r="G1105" s="7">
        <v>235</v>
      </c>
      <c r="H1105" s="46">
        <v>2.1276595744679998</v>
      </c>
      <c r="I1105" s="12">
        <v>60</v>
      </c>
      <c r="J1105" s="12">
        <v>12.340425531915001</v>
      </c>
      <c r="K1105" s="12">
        <v>2.5531914893619998</v>
      </c>
      <c r="L1105" s="12">
        <v>1.2765957446809999</v>
      </c>
      <c r="M1105" s="21">
        <v>0</v>
      </c>
      <c r="N1105" s="21">
        <v>0</v>
      </c>
      <c r="O1105" s="12">
        <v>21.702127659574</v>
      </c>
      <c r="P1105" s="12">
        <v>1.25</v>
      </c>
      <c r="Q1105" s="31">
        <v>0.66143782776600002</v>
      </c>
    </row>
    <row r="1106" spans="4:17" x14ac:dyDescent="0.2">
      <c r="D1106" s="102"/>
      <c r="E1106" s="5" t="s">
        <v>29</v>
      </c>
      <c r="F1106" s="6"/>
      <c r="G1106" s="7">
        <v>156</v>
      </c>
      <c r="H1106" s="46">
        <v>5.7692307692310001</v>
      </c>
      <c r="I1106" s="12">
        <v>55.769230769231001</v>
      </c>
      <c r="J1106" s="12">
        <v>13.461538461538</v>
      </c>
      <c r="K1106" s="12">
        <v>2.564102564103</v>
      </c>
      <c r="L1106" s="12">
        <v>3.8461538461539999</v>
      </c>
      <c r="M1106" s="21">
        <v>0</v>
      </c>
      <c r="N1106" s="21">
        <v>0</v>
      </c>
      <c r="O1106" s="12">
        <v>18.589743589744</v>
      </c>
      <c r="P1106" s="12">
        <v>1.3149606299209999</v>
      </c>
      <c r="Q1106" s="31">
        <v>0.89355335424100002</v>
      </c>
    </row>
    <row r="1107" spans="4:17" x14ac:dyDescent="0.2">
      <c r="D1107" s="102"/>
      <c r="E1107" s="5" t="s">
        <v>30</v>
      </c>
      <c r="F1107" s="6"/>
      <c r="G1107" s="7">
        <v>29</v>
      </c>
      <c r="H1107" s="46">
        <v>13.793103448276</v>
      </c>
      <c r="I1107" s="12">
        <v>44.827586206897003</v>
      </c>
      <c r="J1107" s="12">
        <v>13.793103448276</v>
      </c>
      <c r="K1107" s="21">
        <v>0</v>
      </c>
      <c r="L1107" s="21">
        <v>0</v>
      </c>
      <c r="M1107" s="21">
        <v>0</v>
      </c>
      <c r="N1107" s="21">
        <v>0</v>
      </c>
      <c r="O1107" s="12">
        <v>27.586206896552</v>
      </c>
      <c r="P1107" s="12">
        <v>1</v>
      </c>
      <c r="Q1107" s="31">
        <v>0.61721339984800005</v>
      </c>
    </row>
    <row r="1108" spans="4:17" x14ac:dyDescent="0.2">
      <c r="D1108" s="102"/>
      <c r="E1108" s="5" t="s">
        <v>31</v>
      </c>
      <c r="F1108" s="6"/>
      <c r="G1108" s="7">
        <v>24</v>
      </c>
      <c r="H1108" s="76">
        <v>0</v>
      </c>
      <c r="I1108" s="12">
        <v>66.666666666666998</v>
      </c>
      <c r="J1108" s="12">
        <v>12.5</v>
      </c>
      <c r="K1108" s="12">
        <v>4.166666666667</v>
      </c>
      <c r="L1108" s="21">
        <v>0</v>
      </c>
      <c r="M1108" s="21">
        <v>0</v>
      </c>
      <c r="N1108" s="21">
        <v>0</v>
      </c>
      <c r="O1108" s="12">
        <v>16.666666666666998</v>
      </c>
      <c r="P1108" s="12">
        <v>1.25</v>
      </c>
      <c r="Q1108" s="31">
        <v>0.53619026473800002</v>
      </c>
    </row>
    <row r="1109" spans="4:17" x14ac:dyDescent="0.2">
      <c r="D1109" s="102"/>
      <c r="E1109" s="5" t="s">
        <v>32</v>
      </c>
      <c r="F1109" s="6"/>
      <c r="G1109" s="7">
        <v>119</v>
      </c>
      <c r="H1109" s="46">
        <v>3.361344537815</v>
      </c>
      <c r="I1109" s="12">
        <v>59.663865546217998</v>
      </c>
      <c r="J1109" s="12">
        <v>9.2436974789920008</v>
      </c>
      <c r="K1109" s="12">
        <v>5.0420168067229998</v>
      </c>
      <c r="L1109" s="21">
        <v>0</v>
      </c>
      <c r="M1109" s="21">
        <v>0</v>
      </c>
      <c r="N1109" s="21">
        <v>0</v>
      </c>
      <c r="O1109" s="12">
        <v>22.689075630251999</v>
      </c>
      <c r="P1109" s="12">
        <v>1.20652173913</v>
      </c>
      <c r="Q1109" s="31">
        <v>0.61746401898799996</v>
      </c>
    </row>
    <row r="1110" spans="4:17" x14ac:dyDescent="0.2">
      <c r="D1110" s="102"/>
      <c r="E1110" s="5" t="s">
        <v>33</v>
      </c>
      <c r="F1110" s="6"/>
      <c r="G1110" s="7">
        <v>83</v>
      </c>
      <c r="H1110" s="46">
        <v>7.2289156626509996</v>
      </c>
      <c r="I1110" s="12">
        <v>53.012048192770997</v>
      </c>
      <c r="J1110" s="12">
        <v>16.867469879518001</v>
      </c>
      <c r="K1110" s="12">
        <v>6.0240963855420002</v>
      </c>
      <c r="L1110" s="21">
        <v>0</v>
      </c>
      <c r="M1110" s="21">
        <v>0</v>
      </c>
      <c r="N1110" s="21">
        <v>0</v>
      </c>
      <c r="O1110" s="12">
        <v>16.867469879518001</v>
      </c>
      <c r="P1110" s="12">
        <v>1.2608695652170001</v>
      </c>
      <c r="Q1110" s="31">
        <v>0.71530218430500003</v>
      </c>
    </row>
    <row r="1111" spans="4:17" x14ac:dyDescent="0.2">
      <c r="D1111" s="102"/>
      <c r="E1111" s="5" t="s">
        <v>34</v>
      </c>
      <c r="F1111" s="6"/>
      <c r="G1111" s="7">
        <v>69</v>
      </c>
      <c r="H1111" s="46">
        <v>4.3478260869570002</v>
      </c>
      <c r="I1111" s="12">
        <v>59.420289855071999</v>
      </c>
      <c r="J1111" s="12">
        <v>23.188405797101002</v>
      </c>
      <c r="K1111" s="12">
        <v>1.449275362319</v>
      </c>
      <c r="L1111" s="21">
        <v>0</v>
      </c>
      <c r="M1111" s="12">
        <v>1.449275362319</v>
      </c>
      <c r="N1111" s="21">
        <v>0</v>
      </c>
      <c r="O1111" s="12">
        <v>10.144927536232</v>
      </c>
      <c r="P1111" s="12">
        <v>1.322580645161</v>
      </c>
      <c r="Q1111" s="31">
        <v>0.81861790583500005</v>
      </c>
    </row>
    <row r="1112" spans="4:17" x14ac:dyDescent="0.2">
      <c r="D1112" s="102"/>
      <c r="E1112" s="5" t="s">
        <v>35</v>
      </c>
      <c r="F1112" s="6"/>
      <c r="G1112" s="7">
        <v>50</v>
      </c>
      <c r="H1112" s="46">
        <v>6</v>
      </c>
      <c r="I1112" s="12">
        <v>60</v>
      </c>
      <c r="J1112" s="12">
        <v>8</v>
      </c>
      <c r="K1112" s="12">
        <v>4</v>
      </c>
      <c r="L1112" s="21">
        <v>0</v>
      </c>
      <c r="M1112" s="21">
        <v>0</v>
      </c>
      <c r="N1112" s="21">
        <v>0</v>
      </c>
      <c r="O1112" s="12">
        <v>22</v>
      </c>
      <c r="P1112" s="12">
        <v>1.1282051282050001</v>
      </c>
      <c r="Q1112" s="31">
        <v>0.60677741365100002</v>
      </c>
    </row>
    <row r="1113" spans="4:17" x14ac:dyDescent="0.2">
      <c r="D1113" s="102"/>
      <c r="E1113" s="5" t="s">
        <v>36</v>
      </c>
      <c r="F1113" s="6"/>
      <c r="G1113" s="7">
        <v>29</v>
      </c>
      <c r="H1113" s="46">
        <v>3.4482758620689999</v>
      </c>
      <c r="I1113" s="12">
        <v>44.827586206897003</v>
      </c>
      <c r="J1113" s="12">
        <v>17.241379310345</v>
      </c>
      <c r="K1113" s="12">
        <v>3.4482758620689999</v>
      </c>
      <c r="L1113" s="21">
        <v>0</v>
      </c>
      <c r="M1113" s="21">
        <v>0</v>
      </c>
      <c r="N1113" s="21">
        <v>0</v>
      </c>
      <c r="O1113" s="12">
        <v>31.034482758620999</v>
      </c>
      <c r="P1113" s="12">
        <v>1.3</v>
      </c>
      <c r="Q1113" s="31">
        <v>0.64031242374300001</v>
      </c>
    </row>
    <row r="1114" spans="4:17" x14ac:dyDescent="0.2">
      <c r="D1114" s="102"/>
      <c r="E1114" s="5" t="s">
        <v>37</v>
      </c>
      <c r="F1114" s="6"/>
      <c r="G1114" s="7">
        <v>62</v>
      </c>
      <c r="H1114" s="46">
        <v>3.2258064516129998</v>
      </c>
      <c r="I1114" s="12">
        <v>58.064516129032</v>
      </c>
      <c r="J1114" s="12">
        <v>4.8387096774189997</v>
      </c>
      <c r="K1114" s="12">
        <v>4.8387096774189997</v>
      </c>
      <c r="L1114" s="12">
        <v>1.6129032258060001</v>
      </c>
      <c r="M1114" s="12">
        <v>1.6129032258060001</v>
      </c>
      <c r="N1114" s="21">
        <v>0</v>
      </c>
      <c r="O1114" s="12">
        <v>25.806451612903</v>
      </c>
      <c r="P1114" s="12">
        <v>1.3260869565219999</v>
      </c>
      <c r="Q1114" s="31">
        <v>1.0011807773629999</v>
      </c>
    </row>
    <row r="1115" spans="4:17" x14ac:dyDescent="0.2">
      <c r="D1115" s="102"/>
      <c r="E1115" s="5" t="s">
        <v>38</v>
      </c>
      <c r="F1115" s="6"/>
      <c r="G1115" s="7">
        <v>4</v>
      </c>
      <c r="H1115" s="76">
        <v>0</v>
      </c>
      <c r="I1115" s="12">
        <v>50</v>
      </c>
      <c r="J1115" s="21">
        <v>0</v>
      </c>
      <c r="K1115" s="21">
        <v>0</v>
      </c>
      <c r="L1115" s="21">
        <v>0</v>
      </c>
      <c r="M1115" s="21">
        <v>0</v>
      </c>
      <c r="N1115" s="21">
        <v>0</v>
      </c>
      <c r="O1115" s="12">
        <v>50</v>
      </c>
      <c r="P1115" s="12">
        <v>1</v>
      </c>
      <c r="Q1115" s="31">
        <v>0</v>
      </c>
    </row>
    <row r="1116" spans="4:17" x14ac:dyDescent="0.2">
      <c r="D1116" s="101" t="s">
        <v>39</v>
      </c>
      <c r="E1116" s="26" t="s">
        <v>40</v>
      </c>
      <c r="F1116" s="25"/>
      <c r="G1116" s="28">
        <v>329</v>
      </c>
      <c r="H1116" s="55">
        <v>4.8632218844980004</v>
      </c>
      <c r="I1116" s="19">
        <v>58.662613981763002</v>
      </c>
      <c r="J1116" s="19">
        <v>13.069908814590001</v>
      </c>
      <c r="K1116" s="19">
        <v>3.3434650455930002</v>
      </c>
      <c r="L1116" s="19">
        <v>2.1276595744679998</v>
      </c>
      <c r="M1116" s="19">
        <v>0.30395136778100001</v>
      </c>
      <c r="N1116" s="44">
        <v>0</v>
      </c>
      <c r="O1116" s="19">
        <v>17.629179331307</v>
      </c>
      <c r="P1116" s="19">
        <v>1.287822878229</v>
      </c>
      <c r="Q1116" s="56">
        <v>0.83632877126500005</v>
      </c>
    </row>
    <row r="1117" spans="4:17" x14ac:dyDescent="0.2">
      <c r="D1117" s="102"/>
      <c r="E1117" s="5" t="s">
        <v>41</v>
      </c>
      <c r="F1117" s="6"/>
      <c r="G1117" s="7">
        <v>290</v>
      </c>
      <c r="H1117" s="46">
        <v>2.413793103448</v>
      </c>
      <c r="I1117" s="12">
        <v>61.379310344827999</v>
      </c>
      <c r="J1117" s="12">
        <v>11.379310344827999</v>
      </c>
      <c r="K1117" s="12">
        <v>2.0689655172410002</v>
      </c>
      <c r="L1117" s="12">
        <v>0.68965517241399998</v>
      </c>
      <c r="M1117" s="12">
        <v>0.34482758620699999</v>
      </c>
      <c r="N1117" s="21">
        <v>0</v>
      </c>
      <c r="O1117" s="12">
        <v>21.724137931034001</v>
      </c>
      <c r="P1117" s="12">
        <v>1.2158590308370001</v>
      </c>
      <c r="Q1117" s="31">
        <v>0.65174421176800001</v>
      </c>
    </row>
    <row r="1118" spans="4:17" x14ac:dyDescent="0.2">
      <c r="D1118" s="102"/>
      <c r="E1118" s="5" t="s">
        <v>42</v>
      </c>
      <c r="F1118" s="6"/>
      <c r="G1118" s="7">
        <v>190</v>
      </c>
      <c r="H1118" s="46">
        <v>4.7368421052630003</v>
      </c>
      <c r="I1118" s="12">
        <v>54.210526315788996</v>
      </c>
      <c r="J1118" s="12">
        <v>13.684210526316001</v>
      </c>
      <c r="K1118" s="12">
        <v>3.6842105263159999</v>
      </c>
      <c r="L1118" s="12">
        <v>0.52631578947400004</v>
      </c>
      <c r="M1118" s="21">
        <v>0</v>
      </c>
      <c r="N1118" s="21">
        <v>0</v>
      </c>
      <c r="O1118" s="12">
        <v>23.157894736842</v>
      </c>
      <c r="P1118" s="12">
        <v>1.2328767123290001</v>
      </c>
      <c r="Q1118" s="31">
        <v>0.66250971448499996</v>
      </c>
    </row>
    <row r="1119" spans="4:17" x14ac:dyDescent="0.2">
      <c r="D1119" s="102"/>
      <c r="E1119" s="5" t="s">
        <v>43</v>
      </c>
      <c r="F1119" s="6"/>
      <c r="G1119" s="7">
        <v>39</v>
      </c>
      <c r="H1119" s="46">
        <v>7.6923076923079998</v>
      </c>
      <c r="I1119" s="12">
        <v>51.282051282051</v>
      </c>
      <c r="J1119" s="12">
        <v>7.6923076923079998</v>
      </c>
      <c r="K1119" s="12">
        <v>5.1282051282049999</v>
      </c>
      <c r="L1119" s="21">
        <v>0</v>
      </c>
      <c r="M1119" s="21">
        <v>0</v>
      </c>
      <c r="N1119" s="21">
        <v>0</v>
      </c>
      <c r="O1119" s="12">
        <v>28.205128205127998</v>
      </c>
      <c r="P1119" s="12">
        <v>1.142857142857</v>
      </c>
      <c r="Q1119" s="31">
        <v>0.69252569391700003</v>
      </c>
    </row>
    <row r="1120" spans="4:17" x14ac:dyDescent="0.2">
      <c r="D1120" s="103"/>
      <c r="E1120" s="50" t="s">
        <v>44</v>
      </c>
      <c r="F1120" s="53"/>
      <c r="G1120" s="49">
        <v>68</v>
      </c>
      <c r="H1120" s="67">
        <v>4.4117647058819998</v>
      </c>
      <c r="I1120" s="23">
        <v>54.411764705882</v>
      </c>
      <c r="J1120" s="23">
        <v>10.294117647059</v>
      </c>
      <c r="K1120" s="23">
        <v>5.8823529411760003</v>
      </c>
      <c r="L1120" s="73">
        <v>0</v>
      </c>
      <c r="M1120" s="73">
        <v>0</v>
      </c>
      <c r="N1120" s="73">
        <v>0</v>
      </c>
      <c r="O1120" s="23">
        <v>25</v>
      </c>
      <c r="P1120" s="23">
        <v>1.235294117647</v>
      </c>
      <c r="Q1120" s="64">
        <v>0.67412209559500003</v>
      </c>
    </row>
    <row r="1122" spans="2:19" x14ac:dyDescent="0.2">
      <c r="B1122" s="34" t="str">
        <f xml:space="preserve"> HYPERLINK("#'目次'!B50", "[44]")</f>
        <v>[44]</v>
      </c>
      <c r="C1122" s="27" t="s">
        <v>406</v>
      </c>
    </row>
    <row r="1123" spans="2:19" x14ac:dyDescent="0.2">
      <c r="C1123" s="84" t="s">
        <v>392</v>
      </c>
    </row>
    <row r="1125" spans="2:19" x14ac:dyDescent="0.2">
      <c r="C1125" s="27" t="s">
        <v>13</v>
      </c>
    </row>
    <row r="1126" spans="2:19" ht="48" x14ac:dyDescent="0.2">
      <c r="D1126" s="97"/>
      <c r="E1126" s="98"/>
      <c r="F1126" s="98"/>
      <c r="G1126" s="38" t="s">
        <v>14</v>
      </c>
      <c r="H1126" s="36" t="s">
        <v>407</v>
      </c>
      <c r="I1126" s="4" t="s">
        <v>408</v>
      </c>
      <c r="J1126" s="4" t="s">
        <v>409</v>
      </c>
      <c r="K1126" s="4" t="s">
        <v>410</v>
      </c>
      <c r="L1126" s="4" t="s">
        <v>411</v>
      </c>
      <c r="M1126" s="4" t="s">
        <v>412</v>
      </c>
      <c r="N1126" s="4" t="s">
        <v>413</v>
      </c>
      <c r="O1126" s="4" t="s">
        <v>414</v>
      </c>
      <c r="P1126" s="4" t="s">
        <v>415</v>
      </c>
      <c r="Q1126" s="4" t="s">
        <v>416</v>
      </c>
      <c r="R1126" s="4" t="s">
        <v>22</v>
      </c>
      <c r="S1126" s="35" t="s">
        <v>24</v>
      </c>
    </row>
    <row r="1127" spans="2:19" x14ac:dyDescent="0.2">
      <c r="D1127" s="99"/>
      <c r="E1127" s="100"/>
      <c r="F1127" s="100"/>
      <c r="G1127" s="40"/>
      <c r="H1127" s="42"/>
      <c r="I1127" s="8"/>
      <c r="J1127" s="8"/>
      <c r="K1127" s="8"/>
      <c r="L1127" s="8"/>
      <c r="M1127" s="8"/>
      <c r="N1127" s="8"/>
      <c r="O1127" s="8"/>
      <c r="P1127" s="8"/>
      <c r="Q1127" s="8"/>
      <c r="R1127" s="8"/>
      <c r="S1127" s="39"/>
    </row>
    <row r="1128" spans="2:19" x14ac:dyDescent="0.2">
      <c r="D1128" s="48"/>
      <c r="E1128" s="47" t="s">
        <v>14</v>
      </c>
      <c r="F1128" s="51"/>
      <c r="G1128" s="37">
        <v>916</v>
      </c>
      <c r="H1128" s="20">
        <v>35.480349344978002</v>
      </c>
      <c r="I1128" s="20">
        <v>11.46288209607</v>
      </c>
      <c r="J1128" s="20">
        <v>14.192139737991001</v>
      </c>
      <c r="K1128" s="20">
        <v>8.7336244541479999</v>
      </c>
      <c r="L1128" s="20">
        <v>5.1310043668120002</v>
      </c>
      <c r="M1128" s="20">
        <v>17.903930131004</v>
      </c>
      <c r="N1128" s="20">
        <v>32.860262008733997</v>
      </c>
      <c r="O1128" s="20">
        <v>17.794759825328001</v>
      </c>
      <c r="P1128" s="20">
        <v>3.9301310043669999</v>
      </c>
      <c r="Q1128" s="20">
        <v>17.03056768559</v>
      </c>
      <c r="R1128" s="20">
        <v>9.9344978165939999</v>
      </c>
      <c r="S1128" s="58">
        <v>0.21834061135400001</v>
      </c>
    </row>
    <row r="1129" spans="2:19" x14ac:dyDescent="0.2">
      <c r="D1129" s="101" t="s">
        <v>25</v>
      </c>
      <c r="E1129" s="26" t="s">
        <v>26</v>
      </c>
      <c r="F1129" s="25"/>
      <c r="G1129" s="28">
        <v>15</v>
      </c>
      <c r="H1129" s="55">
        <v>46.666666666666998</v>
      </c>
      <c r="I1129" s="44">
        <v>0</v>
      </c>
      <c r="J1129" s="19">
        <v>6.666666666667</v>
      </c>
      <c r="K1129" s="19">
        <v>6.666666666667</v>
      </c>
      <c r="L1129" s="19">
        <v>6.666666666667</v>
      </c>
      <c r="M1129" s="19">
        <v>20</v>
      </c>
      <c r="N1129" s="19">
        <v>26.666666666666998</v>
      </c>
      <c r="O1129" s="19">
        <v>6.666666666667</v>
      </c>
      <c r="P1129" s="19">
        <v>13.333333333333</v>
      </c>
      <c r="Q1129" s="19">
        <v>13.333333333333</v>
      </c>
      <c r="R1129" s="19">
        <v>6.666666666667</v>
      </c>
      <c r="S1129" s="71">
        <v>0</v>
      </c>
    </row>
    <row r="1130" spans="2:19" x14ac:dyDescent="0.2">
      <c r="D1130" s="102"/>
      <c r="E1130" s="5" t="s">
        <v>27</v>
      </c>
      <c r="F1130" s="6"/>
      <c r="G1130" s="7">
        <v>41</v>
      </c>
      <c r="H1130" s="46">
        <v>56.097560975610001</v>
      </c>
      <c r="I1130" s="12">
        <v>14.634146341463</v>
      </c>
      <c r="J1130" s="12">
        <v>14.634146341463</v>
      </c>
      <c r="K1130" s="12">
        <v>9.7560975609760003</v>
      </c>
      <c r="L1130" s="12">
        <v>2.4390243902440001</v>
      </c>
      <c r="M1130" s="12">
        <v>14.634146341463</v>
      </c>
      <c r="N1130" s="12">
        <v>21.951219512194999</v>
      </c>
      <c r="O1130" s="12">
        <v>24.390243902439</v>
      </c>
      <c r="P1130" s="12">
        <v>2.4390243902440001</v>
      </c>
      <c r="Q1130" s="12">
        <v>12.195121951220001</v>
      </c>
      <c r="R1130" s="12">
        <v>4.8780487804880002</v>
      </c>
      <c r="S1130" s="45">
        <v>0</v>
      </c>
    </row>
    <row r="1131" spans="2:19" x14ac:dyDescent="0.2">
      <c r="D1131" s="102"/>
      <c r="E1131" s="5" t="s">
        <v>28</v>
      </c>
      <c r="F1131" s="6"/>
      <c r="G1131" s="7">
        <v>235</v>
      </c>
      <c r="H1131" s="46">
        <v>37.021276595745</v>
      </c>
      <c r="I1131" s="12">
        <v>13.191489361702001</v>
      </c>
      <c r="J1131" s="12">
        <v>17.021276595745</v>
      </c>
      <c r="K1131" s="12">
        <v>6.3829787234040003</v>
      </c>
      <c r="L1131" s="12">
        <v>3.4042553191490001</v>
      </c>
      <c r="M1131" s="12">
        <v>16.170212765957</v>
      </c>
      <c r="N1131" s="12">
        <v>32.765957446808997</v>
      </c>
      <c r="O1131" s="12">
        <v>18.297872340426</v>
      </c>
      <c r="P1131" s="12">
        <v>2.9787234042550002</v>
      </c>
      <c r="Q1131" s="12">
        <v>18.297872340426</v>
      </c>
      <c r="R1131" s="12">
        <v>10.638297872340001</v>
      </c>
      <c r="S1131" s="45">
        <v>0</v>
      </c>
    </row>
    <row r="1132" spans="2:19" x14ac:dyDescent="0.2">
      <c r="D1132" s="102"/>
      <c r="E1132" s="5" t="s">
        <v>29</v>
      </c>
      <c r="F1132" s="6"/>
      <c r="G1132" s="7">
        <v>156</v>
      </c>
      <c r="H1132" s="46">
        <v>37.820512820513002</v>
      </c>
      <c r="I1132" s="12">
        <v>15.384615384615</v>
      </c>
      <c r="J1132" s="12">
        <v>14.74358974359</v>
      </c>
      <c r="K1132" s="12">
        <v>5.7692307692310001</v>
      </c>
      <c r="L1132" s="12">
        <v>3.8461538461539999</v>
      </c>
      <c r="M1132" s="12">
        <v>13.461538461538</v>
      </c>
      <c r="N1132" s="12">
        <v>40.384615384615003</v>
      </c>
      <c r="O1132" s="12">
        <v>23.076923076922998</v>
      </c>
      <c r="P1132" s="12">
        <v>5.1282051282049999</v>
      </c>
      <c r="Q1132" s="12">
        <v>23.717948717949</v>
      </c>
      <c r="R1132" s="12">
        <v>7.6923076923079998</v>
      </c>
      <c r="S1132" s="45">
        <v>0</v>
      </c>
    </row>
    <row r="1133" spans="2:19" x14ac:dyDescent="0.2">
      <c r="D1133" s="102"/>
      <c r="E1133" s="5" t="s">
        <v>30</v>
      </c>
      <c r="F1133" s="6"/>
      <c r="G1133" s="7">
        <v>29</v>
      </c>
      <c r="H1133" s="46">
        <v>34.482758620689999</v>
      </c>
      <c r="I1133" s="12">
        <v>10.344827586207</v>
      </c>
      <c r="J1133" s="12">
        <v>24.137931034483</v>
      </c>
      <c r="K1133" s="12">
        <v>6.8965517241379999</v>
      </c>
      <c r="L1133" s="12">
        <v>6.8965517241379999</v>
      </c>
      <c r="M1133" s="12">
        <v>6.8965517241379999</v>
      </c>
      <c r="N1133" s="12">
        <v>34.482758620689999</v>
      </c>
      <c r="O1133" s="12">
        <v>6.8965517241379999</v>
      </c>
      <c r="P1133" s="21">
        <v>0</v>
      </c>
      <c r="Q1133" s="12">
        <v>10.344827586207</v>
      </c>
      <c r="R1133" s="12">
        <v>17.241379310345</v>
      </c>
      <c r="S1133" s="31">
        <v>3.4482758620689999</v>
      </c>
    </row>
    <row r="1134" spans="2:19" x14ac:dyDescent="0.2">
      <c r="D1134" s="102"/>
      <c r="E1134" s="5" t="s">
        <v>31</v>
      </c>
      <c r="F1134" s="6"/>
      <c r="G1134" s="7">
        <v>24</v>
      </c>
      <c r="H1134" s="46">
        <v>37.5</v>
      </c>
      <c r="I1134" s="12">
        <v>4.166666666667</v>
      </c>
      <c r="J1134" s="12">
        <v>37.5</v>
      </c>
      <c r="K1134" s="12">
        <v>12.5</v>
      </c>
      <c r="L1134" s="12">
        <v>16.666666666666998</v>
      </c>
      <c r="M1134" s="12">
        <v>4.166666666667</v>
      </c>
      <c r="N1134" s="12">
        <v>25</v>
      </c>
      <c r="O1134" s="12">
        <v>29.166666666666998</v>
      </c>
      <c r="P1134" s="21">
        <v>0</v>
      </c>
      <c r="Q1134" s="21">
        <v>0</v>
      </c>
      <c r="R1134" s="12">
        <v>12.5</v>
      </c>
      <c r="S1134" s="45">
        <v>0</v>
      </c>
    </row>
    <row r="1135" spans="2:19" x14ac:dyDescent="0.2">
      <c r="D1135" s="102"/>
      <c r="E1135" s="5" t="s">
        <v>32</v>
      </c>
      <c r="F1135" s="6"/>
      <c r="G1135" s="7">
        <v>119</v>
      </c>
      <c r="H1135" s="46">
        <v>31.932773109244</v>
      </c>
      <c r="I1135" s="12">
        <v>8.4033613445380002</v>
      </c>
      <c r="J1135" s="12">
        <v>8.4033613445380002</v>
      </c>
      <c r="K1135" s="12">
        <v>12.605042016806999</v>
      </c>
      <c r="L1135" s="12">
        <v>6.72268907563</v>
      </c>
      <c r="M1135" s="12">
        <v>23.529411764706001</v>
      </c>
      <c r="N1135" s="12">
        <v>33.613445378150999</v>
      </c>
      <c r="O1135" s="12">
        <v>16.806722689076</v>
      </c>
      <c r="P1135" s="12">
        <v>6.72268907563</v>
      </c>
      <c r="Q1135" s="12">
        <v>18.487394957983</v>
      </c>
      <c r="R1135" s="12">
        <v>8.4033613445380002</v>
      </c>
      <c r="S1135" s="45">
        <v>0</v>
      </c>
    </row>
    <row r="1136" spans="2:19" x14ac:dyDescent="0.2">
      <c r="D1136" s="102"/>
      <c r="E1136" s="5" t="s">
        <v>33</v>
      </c>
      <c r="F1136" s="6"/>
      <c r="G1136" s="7">
        <v>83</v>
      </c>
      <c r="H1136" s="46">
        <v>37.349397590361001</v>
      </c>
      <c r="I1136" s="12">
        <v>15.66265060241</v>
      </c>
      <c r="J1136" s="12">
        <v>16.867469879518001</v>
      </c>
      <c r="K1136" s="12">
        <v>12.048192771084</v>
      </c>
      <c r="L1136" s="12">
        <v>4.819277108434</v>
      </c>
      <c r="M1136" s="12">
        <v>27.710843373494001</v>
      </c>
      <c r="N1136" s="12">
        <v>21.686746987951999</v>
      </c>
      <c r="O1136" s="12">
        <v>14.457831325300999</v>
      </c>
      <c r="P1136" s="12">
        <v>2.409638554217</v>
      </c>
      <c r="Q1136" s="12">
        <v>10.843373493975999</v>
      </c>
      <c r="R1136" s="12">
        <v>6.0240963855420002</v>
      </c>
      <c r="S1136" s="45">
        <v>0</v>
      </c>
    </row>
    <row r="1137" spans="2:19" x14ac:dyDescent="0.2">
      <c r="D1137" s="102"/>
      <c r="E1137" s="5" t="s">
        <v>34</v>
      </c>
      <c r="F1137" s="6"/>
      <c r="G1137" s="7">
        <v>69</v>
      </c>
      <c r="H1137" s="46">
        <v>31.884057971013998</v>
      </c>
      <c r="I1137" s="12">
        <v>10.144927536232</v>
      </c>
      <c r="J1137" s="12">
        <v>8.6956521739130004</v>
      </c>
      <c r="K1137" s="12">
        <v>11.594202898551</v>
      </c>
      <c r="L1137" s="12">
        <v>4.3478260869570002</v>
      </c>
      <c r="M1137" s="12">
        <v>20.289855072464</v>
      </c>
      <c r="N1137" s="12">
        <v>34.782608695652002</v>
      </c>
      <c r="O1137" s="12">
        <v>17.391304347826001</v>
      </c>
      <c r="P1137" s="12">
        <v>2.898550724638</v>
      </c>
      <c r="Q1137" s="12">
        <v>20.289855072464</v>
      </c>
      <c r="R1137" s="12">
        <v>11.594202898551</v>
      </c>
      <c r="S1137" s="31">
        <v>1.449275362319</v>
      </c>
    </row>
    <row r="1138" spans="2:19" x14ac:dyDescent="0.2">
      <c r="D1138" s="102"/>
      <c r="E1138" s="5" t="s">
        <v>35</v>
      </c>
      <c r="F1138" s="6"/>
      <c r="G1138" s="7">
        <v>50</v>
      </c>
      <c r="H1138" s="46">
        <v>22</v>
      </c>
      <c r="I1138" s="12">
        <v>8</v>
      </c>
      <c r="J1138" s="12">
        <v>8</v>
      </c>
      <c r="K1138" s="12">
        <v>8</v>
      </c>
      <c r="L1138" s="12">
        <v>14</v>
      </c>
      <c r="M1138" s="12">
        <v>16</v>
      </c>
      <c r="N1138" s="12">
        <v>26</v>
      </c>
      <c r="O1138" s="12">
        <v>18</v>
      </c>
      <c r="P1138" s="12">
        <v>8</v>
      </c>
      <c r="Q1138" s="12">
        <v>10</v>
      </c>
      <c r="R1138" s="12">
        <v>10</v>
      </c>
      <c r="S1138" s="45">
        <v>0</v>
      </c>
    </row>
    <row r="1139" spans="2:19" x14ac:dyDescent="0.2">
      <c r="D1139" s="102"/>
      <c r="E1139" s="5" t="s">
        <v>36</v>
      </c>
      <c r="F1139" s="6"/>
      <c r="G1139" s="7">
        <v>29</v>
      </c>
      <c r="H1139" s="46">
        <v>31.034482758620999</v>
      </c>
      <c r="I1139" s="12">
        <v>3.4482758620689999</v>
      </c>
      <c r="J1139" s="12">
        <v>17.241379310345</v>
      </c>
      <c r="K1139" s="12">
        <v>13.793103448276</v>
      </c>
      <c r="L1139" s="12">
        <v>6.8965517241379999</v>
      </c>
      <c r="M1139" s="12">
        <v>24.137931034483</v>
      </c>
      <c r="N1139" s="12">
        <v>34.482758620689999</v>
      </c>
      <c r="O1139" s="12">
        <v>3.4482758620689999</v>
      </c>
      <c r="P1139" s="21">
        <v>0</v>
      </c>
      <c r="Q1139" s="12">
        <v>10.344827586207</v>
      </c>
      <c r="R1139" s="12">
        <v>13.793103448276</v>
      </c>
      <c r="S1139" s="45">
        <v>0</v>
      </c>
    </row>
    <row r="1140" spans="2:19" x14ac:dyDescent="0.2">
      <c r="D1140" s="102"/>
      <c r="E1140" s="5" t="s">
        <v>37</v>
      </c>
      <c r="F1140" s="6"/>
      <c r="G1140" s="7">
        <v>62</v>
      </c>
      <c r="H1140" s="46">
        <v>25.806451612903</v>
      </c>
      <c r="I1140" s="12">
        <v>6.4516129032259997</v>
      </c>
      <c r="J1140" s="12">
        <v>8.0645161290320004</v>
      </c>
      <c r="K1140" s="12">
        <v>6.4516129032259997</v>
      </c>
      <c r="L1140" s="12">
        <v>1.6129032258060001</v>
      </c>
      <c r="M1140" s="12">
        <v>19.354838709677001</v>
      </c>
      <c r="N1140" s="12">
        <v>43.548387096774</v>
      </c>
      <c r="O1140" s="12">
        <v>16.129032258064999</v>
      </c>
      <c r="P1140" s="12">
        <v>3.2258064516129998</v>
      </c>
      <c r="Q1140" s="12">
        <v>20.967741935484</v>
      </c>
      <c r="R1140" s="12">
        <v>16.129032258064999</v>
      </c>
      <c r="S1140" s="45">
        <v>0</v>
      </c>
    </row>
    <row r="1141" spans="2:19" x14ac:dyDescent="0.2">
      <c r="D1141" s="102"/>
      <c r="E1141" s="5" t="s">
        <v>38</v>
      </c>
      <c r="F1141" s="6"/>
      <c r="G1141" s="7">
        <v>4</v>
      </c>
      <c r="H1141" s="46">
        <v>75</v>
      </c>
      <c r="I1141" s="12">
        <v>25</v>
      </c>
      <c r="J1141" s="21">
        <v>0</v>
      </c>
      <c r="K1141" s="12">
        <v>25</v>
      </c>
      <c r="L1141" s="21">
        <v>0</v>
      </c>
      <c r="M1141" s="12">
        <v>25</v>
      </c>
      <c r="N1141" s="21">
        <v>0</v>
      </c>
      <c r="O1141" s="21">
        <v>0</v>
      </c>
      <c r="P1141" s="21">
        <v>0</v>
      </c>
      <c r="Q1141" s="21">
        <v>0</v>
      </c>
      <c r="R1141" s="12">
        <v>25</v>
      </c>
      <c r="S1141" s="45">
        <v>0</v>
      </c>
    </row>
    <row r="1142" spans="2:19" x14ac:dyDescent="0.2">
      <c r="D1142" s="101" t="s">
        <v>39</v>
      </c>
      <c r="E1142" s="26" t="s">
        <v>40</v>
      </c>
      <c r="F1142" s="25"/>
      <c r="G1142" s="28">
        <v>329</v>
      </c>
      <c r="H1142" s="55">
        <v>34.650455927052001</v>
      </c>
      <c r="I1142" s="19">
        <v>10.942249240122001</v>
      </c>
      <c r="J1142" s="19">
        <v>12.158054711246001</v>
      </c>
      <c r="K1142" s="19">
        <v>9.1185410334349992</v>
      </c>
      <c r="L1142" s="19">
        <v>4.8632218844980004</v>
      </c>
      <c r="M1142" s="19">
        <v>16.413373860181999</v>
      </c>
      <c r="N1142" s="19">
        <v>38.601823708207</v>
      </c>
      <c r="O1142" s="19">
        <v>19.756838905774998</v>
      </c>
      <c r="P1142" s="19">
        <v>6.0790273556230003</v>
      </c>
      <c r="Q1142" s="19">
        <v>21.276595744681</v>
      </c>
      <c r="R1142" s="19">
        <v>9.1185410334349992</v>
      </c>
      <c r="S1142" s="71">
        <v>0</v>
      </c>
    </row>
    <row r="1143" spans="2:19" x14ac:dyDescent="0.2">
      <c r="D1143" s="102"/>
      <c r="E1143" s="5" t="s">
        <v>41</v>
      </c>
      <c r="F1143" s="6"/>
      <c r="G1143" s="7">
        <v>290</v>
      </c>
      <c r="H1143" s="46">
        <v>35.862068965516997</v>
      </c>
      <c r="I1143" s="12">
        <v>13.448275862069</v>
      </c>
      <c r="J1143" s="12">
        <v>15.172413793103001</v>
      </c>
      <c r="K1143" s="12">
        <v>8.9655172413790005</v>
      </c>
      <c r="L1143" s="12">
        <v>4.8275862068970001</v>
      </c>
      <c r="M1143" s="12">
        <v>18.620689655172001</v>
      </c>
      <c r="N1143" s="12">
        <v>30.344827586207</v>
      </c>
      <c r="O1143" s="12">
        <v>17.586206896552</v>
      </c>
      <c r="P1143" s="12">
        <v>2.0689655172410002</v>
      </c>
      <c r="Q1143" s="12">
        <v>16.206896551724</v>
      </c>
      <c r="R1143" s="12">
        <v>10.344827586207</v>
      </c>
      <c r="S1143" s="31">
        <v>0.34482758620699999</v>
      </c>
    </row>
    <row r="1144" spans="2:19" x14ac:dyDescent="0.2">
      <c r="D1144" s="102"/>
      <c r="E1144" s="5" t="s">
        <v>42</v>
      </c>
      <c r="F1144" s="6"/>
      <c r="G1144" s="7">
        <v>190</v>
      </c>
      <c r="H1144" s="46">
        <v>35.789473684211004</v>
      </c>
      <c r="I1144" s="12">
        <v>10</v>
      </c>
      <c r="J1144" s="12">
        <v>16.315789473683999</v>
      </c>
      <c r="K1144" s="12">
        <v>8.9473684210529996</v>
      </c>
      <c r="L1144" s="12">
        <v>6.3157894736840001</v>
      </c>
      <c r="M1144" s="12">
        <v>17.368421052632002</v>
      </c>
      <c r="N1144" s="12">
        <v>30.526315789474001</v>
      </c>
      <c r="O1144" s="12">
        <v>18.421052631578998</v>
      </c>
      <c r="P1144" s="12">
        <v>3.1578947368420001</v>
      </c>
      <c r="Q1144" s="12">
        <v>12.631578947368</v>
      </c>
      <c r="R1144" s="12">
        <v>11.578947368421</v>
      </c>
      <c r="S1144" s="31">
        <v>0.52631578947400004</v>
      </c>
    </row>
    <row r="1145" spans="2:19" x14ac:dyDescent="0.2">
      <c r="D1145" s="102"/>
      <c r="E1145" s="5" t="s">
        <v>43</v>
      </c>
      <c r="F1145" s="6"/>
      <c r="G1145" s="7">
        <v>39</v>
      </c>
      <c r="H1145" s="46">
        <v>30.769230769231001</v>
      </c>
      <c r="I1145" s="12">
        <v>17.948717948717999</v>
      </c>
      <c r="J1145" s="12">
        <v>17.948717948717999</v>
      </c>
      <c r="K1145" s="12">
        <v>7.6923076923079998</v>
      </c>
      <c r="L1145" s="12">
        <v>5.1282051282049999</v>
      </c>
      <c r="M1145" s="12">
        <v>23.076923076922998</v>
      </c>
      <c r="N1145" s="12">
        <v>23.076923076922998</v>
      </c>
      <c r="O1145" s="12">
        <v>10.25641025641</v>
      </c>
      <c r="P1145" s="21">
        <v>0</v>
      </c>
      <c r="Q1145" s="12">
        <v>10.25641025641</v>
      </c>
      <c r="R1145" s="12">
        <v>7.6923076923079998</v>
      </c>
      <c r="S1145" s="45">
        <v>0</v>
      </c>
    </row>
    <row r="1146" spans="2:19" x14ac:dyDescent="0.2">
      <c r="D1146" s="103"/>
      <c r="E1146" s="50" t="s">
        <v>44</v>
      </c>
      <c r="F1146" s="53"/>
      <c r="G1146" s="49">
        <v>68</v>
      </c>
      <c r="H1146" s="67">
        <v>39.705882352941003</v>
      </c>
      <c r="I1146" s="23">
        <v>5.8823529411760003</v>
      </c>
      <c r="J1146" s="23">
        <v>11.764705882353001</v>
      </c>
      <c r="K1146" s="23">
        <v>5.8823529411760003</v>
      </c>
      <c r="L1146" s="23">
        <v>4.4117647058819998</v>
      </c>
      <c r="M1146" s="23">
        <v>20.588235294118</v>
      </c>
      <c r="N1146" s="23">
        <v>27.941176470588001</v>
      </c>
      <c r="O1146" s="23">
        <v>11.764705882353001</v>
      </c>
      <c r="P1146" s="23">
        <v>5.8823529411760003</v>
      </c>
      <c r="Q1146" s="23">
        <v>16.176470588234999</v>
      </c>
      <c r="R1146" s="23">
        <v>8.8235294117649996</v>
      </c>
      <c r="S1146" s="81">
        <v>0</v>
      </c>
    </row>
    <row r="1148" spans="2:19" x14ac:dyDescent="0.2">
      <c r="B1148" s="34" t="str">
        <f xml:space="preserve"> HYPERLINK("#'目次'!B51", "[45]")</f>
        <v>[45]</v>
      </c>
      <c r="C1148" s="27" t="s">
        <v>419</v>
      </c>
    </row>
    <row r="1149" spans="2:19" x14ac:dyDescent="0.2">
      <c r="C1149" s="84" t="s">
        <v>392</v>
      </c>
    </row>
    <row r="1151" spans="2:19" x14ac:dyDescent="0.2">
      <c r="C1151" s="27" t="s">
        <v>13</v>
      </c>
    </row>
    <row r="1152" spans="2:19" ht="48" x14ac:dyDescent="0.2">
      <c r="D1152" s="97"/>
      <c r="E1152" s="98"/>
      <c r="F1152" s="98"/>
      <c r="G1152" s="38" t="s">
        <v>14</v>
      </c>
      <c r="H1152" s="36" t="s">
        <v>420</v>
      </c>
      <c r="I1152" s="4" t="s">
        <v>421</v>
      </c>
      <c r="J1152" s="4" t="s">
        <v>422</v>
      </c>
      <c r="K1152" s="4" t="s">
        <v>22</v>
      </c>
      <c r="L1152" s="35" t="s">
        <v>24</v>
      </c>
    </row>
    <row r="1153" spans="4:12" x14ac:dyDescent="0.2">
      <c r="D1153" s="99"/>
      <c r="E1153" s="100"/>
      <c r="F1153" s="100"/>
      <c r="G1153" s="40"/>
      <c r="H1153" s="42"/>
      <c r="I1153" s="8"/>
      <c r="J1153" s="8"/>
      <c r="K1153" s="8"/>
      <c r="L1153" s="39"/>
    </row>
    <row r="1154" spans="4:12" x14ac:dyDescent="0.2">
      <c r="D1154" s="48"/>
      <c r="E1154" s="47" t="s">
        <v>14</v>
      </c>
      <c r="F1154" s="51"/>
      <c r="G1154" s="37">
        <v>916</v>
      </c>
      <c r="H1154" s="20">
        <v>42.794759825328001</v>
      </c>
      <c r="I1154" s="20">
        <v>30.131004366812</v>
      </c>
      <c r="J1154" s="20">
        <v>20.087336244541</v>
      </c>
      <c r="K1154" s="20">
        <v>5.8951965065499996</v>
      </c>
      <c r="L1154" s="58">
        <v>1.091703056769</v>
      </c>
    </row>
    <row r="1155" spans="4:12" x14ac:dyDescent="0.2">
      <c r="D1155" s="101" t="s">
        <v>25</v>
      </c>
      <c r="E1155" s="26" t="s">
        <v>26</v>
      </c>
      <c r="F1155" s="25"/>
      <c r="G1155" s="28">
        <v>15</v>
      </c>
      <c r="H1155" s="55">
        <v>40</v>
      </c>
      <c r="I1155" s="19">
        <v>33.333333333333002</v>
      </c>
      <c r="J1155" s="19">
        <v>13.333333333333</v>
      </c>
      <c r="K1155" s="19">
        <v>13.333333333333</v>
      </c>
      <c r="L1155" s="71">
        <v>0</v>
      </c>
    </row>
    <row r="1156" spans="4:12" x14ac:dyDescent="0.2">
      <c r="D1156" s="102"/>
      <c r="E1156" s="5" t="s">
        <v>27</v>
      </c>
      <c r="F1156" s="6"/>
      <c r="G1156" s="7">
        <v>41</v>
      </c>
      <c r="H1156" s="46">
        <v>48.780487804878</v>
      </c>
      <c r="I1156" s="12">
        <v>24.390243902439</v>
      </c>
      <c r="J1156" s="12">
        <v>21.951219512194999</v>
      </c>
      <c r="K1156" s="12">
        <v>4.8780487804880002</v>
      </c>
      <c r="L1156" s="45">
        <v>0</v>
      </c>
    </row>
    <row r="1157" spans="4:12" x14ac:dyDescent="0.2">
      <c r="D1157" s="102"/>
      <c r="E1157" s="5" t="s">
        <v>28</v>
      </c>
      <c r="F1157" s="6"/>
      <c r="G1157" s="7">
        <v>235</v>
      </c>
      <c r="H1157" s="46">
        <v>42.553191489362</v>
      </c>
      <c r="I1157" s="12">
        <v>29.361702127659999</v>
      </c>
      <c r="J1157" s="12">
        <v>22.553191489362</v>
      </c>
      <c r="K1157" s="12">
        <v>3.4042553191490001</v>
      </c>
      <c r="L1157" s="31">
        <v>2.1276595744679998</v>
      </c>
    </row>
    <row r="1158" spans="4:12" x14ac:dyDescent="0.2">
      <c r="D1158" s="102"/>
      <c r="E1158" s="5" t="s">
        <v>29</v>
      </c>
      <c r="F1158" s="6"/>
      <c r="G1158" s="7">
        <v>156</v>
      </c>
      <c r="H1158" s="46">
        <v>39.102564102564003</v>
      </c>
      <c r="I1158" s="12">
        <v>33.333333333333002</v>
      </c>
      <c r="J1158" s="12">
        <v>22.435897435897001</v>
      </c>
      <c r="K1158" s="12">
        <v>4.4871794871789996</v>
      </c>
      <c r="L1158" s="31">
        <v>0.64102564102600001</v>
      </c>
    </row>
    <row r="1159" spans="4:12" x14ac:dyDescent="0.2">
      <c r="D1159" s="102"/>
      <c r="E1159" s="5" t="s">
        <v>30</v>
      </c>
      <c r="F1159" s="6"/>
      <c r="G1159" s="7">
        <v>29</v>
      </c>
      <c r="H1159" s="46">
        <v>41.379310344827999</v>
      </c>
      <c r="I1159" s="12">
        <v>17.241379310345</v>
      </c>
      <c r="J1159" s="12">
        <v>24.137931034483</v>
      </c>
      <c r="K1159" s="12">
        <v>13.793103448276</v>
      </c>
      <c r="L1159" s="31">
        <v>3.4482758620689999</v>
      </c>
    </row>
    <row r="1160" spans="4:12" x14ac:dyDescent="0.2">
      <c r="D1160" s="102"/>
      <c r="E1160" s="5" t="s">
        <v>31</v>
      </c>
      <c r="F1160" s="6"/>
      <c r="G1160" s="7">
        <v>24</v>
      </c>
      <c r="H1160" s="46">
        <v>45.833333333333002</v>
      </c>
      <c r="I1160" s="12">
        <v>29.166666666666998</v>
      </c>
      <c r="J1160" s="12">
        <v>16.666666666666998</v>
      </c>
      <c r="K1160" s="12">
        <v>8.333333333333</v>
      </c>
      <c r="L1160" s="45">
        <v>0</v>
      </c>
    </row>
    <row r="1161" spans="4:12" x14ac:dyDescent="0.2">
      <c r="D1161" s="102"/>
      <c r="E1161" s="5" t="s">
        <v>32</v>
      </c>
      <c r="F1161" s="6"/>
      <c r="G1161" s="7">
        <v>119</v>
      </c>
      <c r="H1161" s="46">
        <v>36.134453781513002</v>
      </c>
      <c r="I1161" s="12">
        <v>36.134453781513002</v>
      </c>
      <c r="J1161" s="12">
        <v>20.168067226891001</v>
      </c>
      <c r="K1161" s="12">
        <v>7.5630252100839996</v>
      </c>
      <c r="L1161" s="45">
        <v>0</v>
      </c>
    </row>
    <row r="1162" spans="4:12" x14ac:dyDescent="0.2">
      <c r="D1162" s="102"/>
      <c r="E1162" s="5" t="s">
        <v>33</v>
      </c>
      <c r="F1162" s="6"/>
      <c r="G1162" s="7">
        <v>83</v>
      </c>
      <c r="H1162" s="46">
        <v>54.21686746988</v>
      </c>
      <c r="I1162" s="12">
        <v>25.301204819277</v>
      </c>
      <c r="J1162" s="12">
        <v>10.843373493975999</v>
      </c>
      <c r="K1162" s="12">
        <v>8.4337349397590007</v>
      </c>
      <c r="L1162" s="31">
        <v>1.204819277108</v>
      </c>
    </row>
    <row r="1163" spans="4:12" x14ac:dyDescent="0.2">
      <c r="D1163" s="102"/>
      <c r="E1163" s="5" t="s">
        <v>34</v>
      </c>
      <c r="F1163" s="6"/>
      <c r="G1163" s="7">
        <v>69</v>
      </c>
      <c r="H1163" s="46">
        <v>43.478260869564998</v>
      </c>
      <c r="I1163" s="12">
        <v>27.536231884058001</v>
      </c>
      <c r="J1163" s="12">
        <v>21.739130434783</v>
      </c>
      <c r="K1163" s="12">
        <v>5.7971014492749999</v>
      </c>
      <c r="L1163" s="31">
        <v>1.449275362319</v>
      </c>
    </row>
    <row r="1164" spans="4:12" x14ac:dyDescent="0.2">
      <c r="D1164" s="102"/>
      <c r="E1164" s="5" t="s">
        <v>35</v>
      </c>
      <c r="F1164" s="6"/>
      <c r="G1164" s="7">
        <v>50</v>
      </c>
      <c r="H1164" s="46">
        <v>58</v>
      </c>
      <c r="I1164" s="12">
        <v>20</v>
      </c>
      <c r="J1164" s="12">
        <v>16</v>
      </c>
      <c r="K1164" s="12">
        <v>4</v>
      </c>
      <c r="L1164" s="31">
        <v>2</v>
      </c>
    </row>
    <row r="1165" spans="4:12" x14ac:dyDescent="0.2">
      <c r="D1165" s="102"/>
      <c r="E1165" s="5" t="s">
        <v>36</v>
      </c>
      <c r="F1165" s="6"/>
      <c r="G1165" s="7">
        <v>29</v>
      </c>
      <c r="H1165" s="46">
        <v>48.275862068965999</v>
      </c>
      <c r="I1165" s="12">
        <v>31.034482758620999</v>
      </c>
      <c r="J1165" s="12">
        <v>10.344827586207</v>
      </c>
      <c r="K1165" s="12">
        <v>10.344827586207</v>
      </c>
      <c r="L1165" s="45">
        <v>0</v>
      </c>
    </row>
    <row r="1166" spans="4:12" x14ac:dyDescent="0.2">
      <c r="D1166" s="102"/>
      <c r="E1166" s="5" t="s">
        <v>37</v>
      </c>
      <c r="F1166" s="6"/>
      <c r="G1166" s="7">
        <v>62</v>
      </c>
      <c r="H1166" s="46">
        <v>30.645161290322999</v>
      </c>
      <c r="I1166" s="12">
        <v>41.935483870968</v>
      </c>
      <c r="J1166" s="12">
        <v>22.580645161290001</v>
      </c>
      <c r="K1166" s="12">
        <v>4.8387096774189997</v>
      </c>
      <c r="L1166" s="45">
        <v>0</v>
      </c>
    </row>
    <row r="1167" spans="4:12" x14ac:dyDescent="0.2">
      <c r="D1167" s="102"/>
      <c r="E1167" s="5" t="s">
        <v>38</v>
      </c>
      <c r="F1167" s="6"/>
      <c r="G1167" s="7">
        <v>4</v>
      </c>
      <c r="H1167" s="46">
        <v>50</v>
      </c>
      <c r="I1167" s="21">
        <v>0</v>
      </c>
      <c r="J1167" s="12">
        <v>25</v>
      </c>
      <c r="K1167" s="12">
        <v>25</v>
      </c>
      <c r="L1167" s="45">
        <v>0</v>
      </c>
    </row>
    <row r="1168" spans="4:12" x14ac:dyDescent="0.2">
      <c r="D1168" s="101" t="s">
        <v>39</v>
      </c>
      <c r="E1168" s="26" t="s">
        <v>40</v>
      </c>
      <c r="F1168" s="25"/>
      <c r="G1168" s="28">
        <v>329</v>
      </c>
      <c r="H1168" s="55">
        <v>40.425531914894002</v>
      </c>
      <c r="I1168" s="19">
        <v>35.258358662614</v>
      </c>
      <c r="J1168" s="19">
        <v>18.54103343465</v>
      </c>
      <c r="K1168" s="19">
        <v>5.4711246200610004</v>
      </c>
      <c r="L1168" s="56">
        <v>0.30395136778100001</v>
      </c>
    </row>
    <row r="1169" spans="2:18" x14ac:dyDescent="0.2">
      <c r="D1169" s="102"/>
      <c r="E1169" s="5" t="s">
        <v>41</v>
      </c>
      <c r="F1169" s="6"/>
      <c r="G1169" s="7">
        <v>290</v>
      </c>
      <c r="H1169" s="46">
        <v>45.517241379310001</v>
      </c>
      <c r="I1169" s="12">
        <v>24.827586206896999</v>
      </c>
      <c r="J1169" s="12">
        <v>22.068965517241001</v>
      </c>
      <c r="K1169" s="12">
        <v>6.5517241379310001</v>
      </c>
      <c r="L1169" s="31">
        <v>1.0344827586209999</v>
      </c>
    </row>
    <row r="1170" spans="2:18" x14ac:dyDescent="0.2">
      <c r="D1170" s="102"/>
      <c r="E1170" s="5" t="s">
        <v>42</v>
      </c>
      <c r="F1170" s="6"/>
      <c r="G1170" s="7">
        <v>190</v>
      </c>
      <c r="H1170" s="46">
        <v>41.578947368420998</v>
      </c>
      <c r="I1170" s="12">
        <v>29.473684210525999</v>
      </c>
      <c r="J1170" s="12">
        <v>21.578947368421002</v>
      </c>
      <c r="K1170" s="12">
        <v>5.2631578947369997</v>
      </c>
      <c r="L1170" s="31">
        <v>2.1052631578950001</v>
      </c>
    </row>
    <row r="1171" spans="2:18" x14ac:dyDescent="0.2">
      <c r="D1171" s="102"/>
      <c r="E1171" s="5" t="s">
        <v>43</v>
      </c>
      <c r="F1171" s="6"/>
      <c r="G1171" s="7">
        <v>39</v>
      </c>
      <c r="H1171" s="46">
        <v>53.846153846154003</v>
      </c>
      <c r="I1171" s="12">
        <v>28.205128205127998</v>
      </c>
      <c r="J1171" s="12">
        <v>7.6923076923079998</v>
      </c>
      <c r="K1171" s="12">
        <v>10.25641025641</v>
      </c>
      <c r="L1171" s="45">
        <v>0</v>
      </c>
    </row>
    <row r="1172" spans="2:18" x14ac:dyDescent="0.2">
      <c r="D1172" s="103"/>
      <c r="E1172" s="50" t="s">
        <v>44</v>
      </c>
      <c r="F1172" s="53"/>
      <c r="G1172" s="49">
        <v>68</v>
      </c>
      <c r="H1172" s="67">
        <v>39.705882352941003</v>
      </c>
      <c r="I1172" s="23">
        <v>30.882352941175998</v>
      </c>
      <c r="J1172" s="23">
        <v>22.058823529411999</v>
      </c>
      <c r="K1172" s="23">
        <v>4.4117647058819998</v>
      </c>
      <c r="L1172" s="64">
        <v>2.9411764705880001</v>
      </c>
    </row>
    <row r="1174" spans="2:18" x14ac:dyDescent="0.2">
      <c r="B1174" s="34" t="str">
        <f xml:space="preserve"> HYPERLINK("#'目次'!B52", "[46]")</f>
        <v>[46]</v>
      </c>
      <c r="C1174" s="27" t="s">
        <v>425</v>
      </c>
    </row>
    <row r="1175" spans="2:18" x14ac:dyDescent="0.2">
      <c r="C1175" s="84" t="s">
        <v>426</v>
      </c>
    </row>
    <row r="1177" spans="2:18" x14ac:dyDescent="0.2">
      <c r="C1177" s="27" t="s">
        <v>13</v>
      </c>
    </row>
    <row r="1178" spans="2:18" ht="48" x14ac:dyDescent="0.2">
      <c r="D1178" s="97"/>
      <c r="E1178" s="98"/>
      <c r="F1178" s="98"/>
      <c r="G1178" s="38" t="s">
        <v>14</v>
      </c>
      <c r="H1178" s="36" t="s">
        <v>427</v>
      </c>
      <c r="I1178" s="4" t="s">
        <v>428</v>
      </c>
      <c r="J1178" s="4" t="s">
        <v>429</v>
      </c>
      <c r="K1178" s="4" t="s">
        <v>430</v>
      </c>
      <c r="L1178" s="4" t="s">
        <v>431</v>
      </c>
      <c r="M1178" s="4" t="s">
        <v>432</v>
      </c>
      <c r="N1178" s="4" t="s">
        <v>433</v>
      </c>
      <c r="O1178" s="4" t="s">
        <v>434</v>
      </c>
      <c r="P1178" s="4" t="s">
        <v>435</v>
      </c>
      <c r="Q1178" s="4" t="s">
        <v>22</v>
      </c>
      <c r="R1178" s="35" t="s">
        <v>24</v>
      </c>
    </row>
    <row r="1179" spans="2:18" x14ac:dyDescent="0.2">
      <c r="D1179" s="99"/>
      <c r="E1179" s="100"/>
      <c r="F1179" s="100"/>
      <c r="G1179" s="40"/>
      <c r="H1179" s="42"/>
      <c r="I1179" s="8"/>
      <c r="J1179" s="8"/>
      <c r="K1179" s="8"/>
      <c r="L1179" s="8"/>
      <c r="M1179" s="8"/>
      <c r="N1179" s="8"/>
      <c r="O1179" s="8"/>
      <c r="P1179" s="8"/>
      <c r="Q1179" s="8"/>
      <c r="R1179" s="39"/>
    </row>
    <row r="1180" spans="2:18" x14ac:dyDescent="0.2">
      <c r="D1180" s="48"/>
      <c r="E1180" s="47" t="s">
        <v>14</v>
      </c>
      <c r="F1180" s="51"/>
      <c r="G1180" s="37">
        <v>437</v>
      </c>
      <c r="H1180" s="20">
        <v>41.189931350114001</v>
      </c>
      <c r="I1180" s="20">
        <v>34.324942791761998</v>
      </c>
      <c r="J1180" s="20">
        <v>11.441647597254001</v>
      </c>
      <c r="K1180" s="20">
        <v>7.0938215102970004</v>
      </c>
      <c r="L1180" s="20">
        <v>11.212814645309001</v>
      </c>
      <c r="M1180" s="20">
        <v>5.4919908466820004</v>
      </c>
      <c r="N1180" s="20">
        <v>5.2631578947369997</v>
      </c>
      <c r="O1180" s="20">
        <v>13.501144164759999</v>
      </c>
      <c r="P1180" s="20">
        <v>4.1189931350110003</v>
      </c>
      <c r="Q1180" s="20">
        <v>9.6109839816929998</v>
      </c>
      <c r="R1180" s="58">
        <v>0.45766590389</v>
      </c>
    </row>
    <row r="1181" spans="2:18" x14ac:dyDescent="0.2">
      <c r="D1181" s="101" t="s">
        <v>25</v>
      </c>
      <c r="E1181" s="26" t="s">
        <v>26</v>
      </c>
      <c r="F1181" s="25"/>
      <c r="G1181" s="28">
        <v>13</v>
      </c>
      <c r="H1181" s="55">
        <v>46.153846153845997</v>
      </c>
      <c r="I1181" s="19">
        <v>23.076923076922998</v>
      </c>
      <c r="J1181" s="19">
        <v>7.6923076923079998</v>
      </c>
      <c r="K1181" s="44">
        <v>0</v>
      </c>
      <c r="L1181" s="44">
        <v>0</v>
      </c>
      <c r="M1181" s="19">
        <v>7.6923076923079998</v>
      </c>
      <c r="N1181" s="44">
        <v>0</v>
      </c>
      <c r="O1181" s="19">
        <v>15.384615384615</v>
      </c>
      <c r="P1181" s="19">
        <v>23.076923076922998</v>
      </c>
      <c r="Q1181" s="19">
        <v>7.6923076923079998</v>
      </c>
      <c r="R1181" s="71">
        <v>0</v>
      </c>
    </row>
    <row r="1182" spans="2:18" x14ac:dyDescent="0.2">
      <c r="D1182" s="102"/>
      <c r="E1182" s="5" t="s">
        <v>27</v>
      </c>
      <c r="F1182" s="6"/>
      <c r="G1182" s="7">
        <v>24</v>
      </c>
      <c r="H1182" s="46">
        <v>50</v>
      </c>
      <c r="I1182" s="12">
        <v>16.666666666666998</v>
      </c>
      <c r="J1182" s="12">
        <v>8.333333333333</v>
      </c>
      <c r="K1182" s="12">
        <v>4.166666666667</v>
      </c>
      <c r="L1182" s="12">
        <v>16.666666666666998</v>
      </c>
      <c r="M1182" s="12">
        <v>4.166666666667</v>
      </c>
      <c r="N1182" s="12">
        <v>4.166666666667</v>
      </c>
      <c r="O1182" s="12">
        <v>12.5</v>
      </c>
      <c r="P1182" s="12">
        <v>4.166666666667</v>
      </c>
      <c r="Q1182" s="12">
        <v>8.333333333333</v>
      </c>
      <c r="R1182" s="45">
        <v>0</v>
      </c>
    </row>
    <row r="1183" spans="2:18" x14ac:dyDescent="0.2">
      <c r="D1183" s="102"/>
      <c r="E1183" s="5" t="s">
        <v>28</v>
      </c>
      <c r="F1183" s="6"/>
      <c r="G1183" s="7">
        <v>94</v>
      </c>
      <c r="H1183" s="46">
        <v>39.361702127660003</v>
      </c>
      <c r="I1183" s="12">
        <v>37.234042553191003</v>
      </c>
      <c r="J1183" s="12">
        <v>6.3829787234040003</v>
      </c>
      <c r="K1183" s="12">
        <v>8.5106382978719992</v>
      </c>
      <c r="L1183" s="12">
        <v>7.4468085106380002</v>
      </c>
      <c r="M1183" s="12">
        <v>4.2553191489359996</v>
      </c>
      <c r="N1183" s="12">
        <v>6.3829787234040003</v>
      </c>
      <c r="O1183" s="12">
        <v>14.893617021277</v>
      </c>
      <c r="P1183" s="12">
        <v>4.2553191489359996</v>
      </c>
      <c r="Q1183" s="12">
        <v>5.3191489361700004</v>
      </c>
      <c r="R1183" s="45">
        <v>0</v>
      </c>
    </row>
    <row r="1184" spans="2:18" x14ac:dyDescent="0.2">
      <c r="D1184" s="102"/>
      <c r="E1184" s="5" t="s">
        <v>29</v>
      </c>
      <c r="F1184" s="6"/>
      <c r="G1184" s="7">
        <v>55</v>
      </c>
      <c r="H1184" s="46">
        <v>32.727272727272997</v>
      </c>
      <c r="I1184" s="12">
        <v>40</v>
      </c>
      <c r="J1184" s="12">
        <v>16.363636363636001</v>
      </c>
      <c r="K1184" s="21">
        <v>0</v>
      </c>
      <c r="L1184" s="12">
        <v>9.0909090909089993</v>
      </c>
      <c r="M1184" s="12">
        <v>7.2727272727269998</v>
      </c>
      <c r="N1184" s="12">
        <v>5.4545454545450003</v>
      </c>
      <c r="O1184" s="12">
        <v>14.545454545455</v>
      </c>
      <c r="P1184" s="12">
        <v>3.636363636364</v>
      </c>
      <c r="Q1184" s="12">
        <v>10.909090909091001</v>
      </c>
      <c r="R1184" s="45">
        <v>0</v>
      </c>
    </row>
    <row r="1185" spans="2:18" x14ac:dyDescent="0.2">
      <c r="D1185" s="102"/>
      <c r="E1185" s="5" t="s">
        <v>30</v>
      </c>
      <c r="F1185" s="6"/>
      <c r="G1185" s="7">
        <v>14</v>
      </c>
      <c r="H1185" s="46">
        <v>21.428571428571001</v>
      </c>
      <c r="I1185" s="12">
        <v>42.857142857143003</v>
      </c>
      <c r="J1185" s="12">
        <v>7.1428571428570002</v>
      </c>
      <c r="K1185" s="12">
        <v>14.285714285714</v>
      </c>
      <c r="L1185" s="21">
        <v>0</v>
      </c>
      <c r="M1185" s="21">
        <v>0</v>
      </c>
      <c r="N1185" s="12">
        <v>14.285714285714</v>
      </c>
      <c r="O1185" s="12">
        <v>28.571428571428999</v>
      </c>
      <c r="P1185" s="21">
        <v>0</v>
      </c>
      <c r="Q1185" s="12">
        <v>14.285714285714</v>
      </c>
      <c r="R1185" s="45">
        <v>0</v>
      </c>
    </row>
    <row r="1186" spans="2:18" x14ac:dyDescent="0.2">
      <c r="D1186" s="102"/>
      <c r="E1186" s="5" t="s">
        <v>31</v>
      </c>
      <c r="F1186" s="6"/>
      <c r="G1186" s="7">
        <v>10</v>
      </c>
      <c r="H1186" s="46">
        <v>60</v>
      </c>
      <c r="I1186" s="12">
        <v>40</v>
      </c>
      <c r="J1186" s="12">
        <v>30</v>
      </c>
      <c r="K1186" s="21">
        <v>0</v>
      </c>
      <c r="L1186" s="12">
        <v>30</v>
      </c>
      <c r="M1186" s="12">
        <v>20</v>
      </c>
      <c r="N1186" s="12">
        <v>10</v>
      </c>
      <c r="O1186" s="12">
        <v>20</v>
      </c>
      <c r="P1186" s="21">
        <v>0</v>
      </c>
      <c r="Q1186" s="21">
        <v>0</v>
      </c>
      <c r="R1186" s="45">
        <v>0</v>
      </c>
    </row>
    <row r="1187" spans="2:18" x14ac:dyDescent="0.2">
      <c r="D1187" s="102"/>
      <c r="E1187" s="5" t="s">
        <v>32</v>
      </c>
      <c r="F1187" s="6"/>
      <c r="G1187" s="7">
        <v>63</v>
      </c>
      <c r="H1187" s="46">
        <v>39.682539682540003</v>
      </c>
      <c r="I1187" s="12">
        <v>36.507936507937004</v>
      </c>
      <c r="J1187" s="12">
        <v>12.698412698413</v>
      </c>
      <c r="K1187" s="12">
        <v>6.3492063492059998</v>
      </c>
      <c r="L1187" s="12">
        <v>15.873015873016</v>
      </c>
      <c r="M1187" s="12">
        <v>4.7619047619049999</v>
      </c>
      <c r="N1187" s="12">
        <v>3.1746031746029999</v>
      </c>
      <c r="O1187" s="12">
        <v>6.3492063492059998</v>
      </c>
      <c r="P1187" s="12">
        <v>1.587301587302</v>
      </c>
      <c r="Q1187" s="12">
        <v>17.460317460317</v>
      </c>
      <c r="R1187" s="45">
        <v>0</v>
      </c>
    </row>
    <row r="1188" spans="2:18" x14ac:dyDescent="0.2">
      <c r="D1188" s="102"/>
      <c r="E1188" s="5" t="s">
        <v>33</v>
      </c>
      <c r="F1188" s="6"/>
      <c r="G1188" s="7">
        <v>53</v>
      </c>
      <c r="H1188" s="46">
        <v>45.283018867925001</v>
      </c>
      <c r="I1188" s="12">
        <v>22.641509433962</v>
      </c>
      <c r="J1188" s="12">
        <v>5.660377358491</v>
      </c>
      <c r="K1188" s="12">
        <v>11.320754716981</v>
      </c>
      <c r="L1188" s="12">
        <v>13.207547169811001</v>
      </c>
      <c r="M1188" s="12">
        <v>7.547169811321</v>
      </c>
      <c r="N1188" s="12">
        <v>5.660377358491</v>
      </c>
      <c r="O1188" s="12">
        <v>9.4339622641510008</v>
      </c>
      <c r="P1188" s="12">
        <v>5.660377358491</v>
      </c>
      <c r="Q1188" s="12">
        <v>13.207547169811001</v>
      </c>
      <c r="R1188" s="45">
        <v>0</v>
      </c>
    </row>
    <row r="1189" spans="2:18" x14ac:dyDescent="0.2">
      <c r="D1189" s="102"/>
      <c r="E1189" s="5" t="s">
        <v>34</v>
      </c>
      <c r="F1189" s="6"/>
      <c r="G1189" s="7">
        <v>39</v>
      </c>
      <c r="H1189" s="46">
        <v>53.846153846154003</v>
      </c>
      <c r="I1189" s="12">
        <v>38.461538461537998</v>
      </c>
      <c r="J1189" s="12">
        <v>17.948717948717999</v>
      </c>
      <c r="K1189" s="12">
        <v>5.1282051282049999</v>
      </c>
      <c r="L1189" s="12">
        <v>7.6923076923079998</v>
      </c>
      <c r="M1189" s="12">
        <v>5.1282051282049999</v>
      </c>
      <c r="N1189" s="12">
        <v>5.1282051282049999</v>
      </c>
      <c r="O1189" s="12">
        <v>17.948717948717999</v>
      </c>
      <c r="P1189" s="12">
        <v>5.1282051282049999</v>
      </c>
      <c r="Q1189" s="12">
        <v>2.564102564103</v>
      </c>
      <c r="R1189" s="45">
        <v>0</v>
      </c>
    </row>
    <row r="1190" spans="2:18" x14ac:dyDescent="0.2">
      <c r="D1190" s="102"/>
      <c r="E1190" s="5" t="s">
        <v>35</v>
      </c>
      <c r="F1190" s="6"/>
      <c r="G1190" s="7">
        <v>30</v>
      </c>
      <c r="H1190" s="46">
        <v>43.333333333333002</v>
      </c>
      <c r="I1190" s="12">
        <v>50</v>
      </c>
      <c r="J1190" s="12">
        <v>10</v>
      </c>
      <c r="K1190" s="12">
        <v>10</v>
      </c>
      <c r="L1190" s="12">
        <v>13.333333333333</v>
      </c>
      <c r="M1190" s="21">
        <v>0</v>
      </c>
      <c r="N1190" s="12">
        <v>3.333333333333</v>
      </c>
      <c r="O1190" s="12">
        <v>10</v>
      </c>
      <c r="P1190" s="21">
        <v>0</v>
      </c>
      <c r="Q1190" s="12">
        <v>10</v>
      </c>
      <c r="R1190" s="31">
        <v>3.333333333333</v>
      </c>
    </row>
    <row r="1191" spans="2:18" x14ac:dyDescent="0.2">
      <c r="D1191" s="102"/>
      <c r="E1191" s="5" t="s">
        <v>36</v>
      </c>
      <c r="F1191" s="6"/>
      <c r="G1191" s="7">
        <v>11</v>
      </c>
      <c r="H1191" s="46">
        <v>36.363636363635997</v>
      </c>
      <c r="I1191" s="12">
        <v>27.272727272727</v>
      </c>
      <c r="J1191" s="12">
        <v>18.181818181817999</v>
      </c>
      <c r="K1191" s="12">
        <v>9.0909090909089993</v>
      </c>
      <c r="L1191" s="12">
        <v>9.0909090909089993</v>
      </c>
      <c r="M1191" s="21">
        <v>0</v>
      </c>
      <c r="N1191" s="21">
        <v>0</v>
      </c>
      <c r="O1191" s="12">
        <v>9.0909090909089993</v>
      </c>
      <c r="P1191" s="12">
        <v>9.0909090909089993</v>
      </c>
      <c r="Q1191" s="12">
        <v>18.181818181817999</v>
      </c>
      <c r="R1191" s="31">
        <v>9.0909090909089993</v>
      </c>
    </row>
    <row r="1192" spans="2:18" x14ac:dyDescent="0.2">
      <c r="D1192" s="102"/>
      <c r="E1192" s="5" t="s">
        <v>37</v>
      </c>
      <c r="F1192" s="6"/>
      <c r="G1192" s="7">
        <v>29</v>
      </c>
      <c r="H1192" s="46">
        <v>34.482758620689999</v>
      </c>
      <c r="I1192" s="12">
        <v>27.586206896552</v>
      </c>
      <c r="J1192" s="12">
        <v>13.793103448276</v>
      </c>
      <c r="K1192" s="12">
        <v>10.344827586207</v>
      </c>
      <c r="L1192" s="12">
        <v>17.241379310345</v>
      </c>
      <c r="M1192" s="12">
        <v>10.344827586207</v>
      </c>
      <c r="N1192" s="12">
        <v>6.8965517241379999</v>
      </c>
      <c r="O1192" s="12">
        <v>20.689655172414</v>
      </c>
      <c r="P1192" s="12">
        <v>3.4482758620689999</v>
      </c>
      <c r="Q1192" s="12">
        <v>6.8965517241379999</v>
      </c>
      <c r="R1192" s="45">
        <v>0</v>
      </c>
    </row>
    <row r="1193" spans="2:18" x14ac:dyDescent="0.2">
      <c r="D1193" s="102"/>
      <c r="E1193" s="5" t="s">
        <v>38</v>
      </c>
      <c r="F1193" s="6"/>
      <c r="G1193" s="7">
        <v>2</v>
      </c>
      <c r="H1193" s="46">
        <v>50</v>
      </c>
      <c r="I1193" s="21">
        <v>0</v>
      </c>
      <c r="J1193" s="12">
        <v>50</v>
      </c>
      <c r="K1193" s="12">
        <v>50</v>
      </c>
      <c r="L1193" s="21">
        <v>0</v>
      </c>
      <c r="M1193" s="21">
        <v>0</v>
      </c>
      <c r="N1193" s="21">
        <v>0</v>
      </c>
      <c r="O1193" s="21">
        <v>0</v>
      </c>
      <c r="P1193" s="21">
        <v>0</v>
      </c>
      <c r="Q1193" s="21">
        <v>0</v>
      </c>
      <c r="R1193" s="45">
        <v>0</v>
      </c>
    </row>
    <row r="1194" spans="2:18" x14ac:dyDescent="0.2">
      <c r="D1194" s="101" t="s">
        <v>39</v>
      </c>
      <c r="E1194" s="26" t="s">
        <v>40</v>
      </c>
      <c r="F1194" s="25"/>
      <c r="G1194" s="28">
        <v>144</v>
      </c>
      <c r="H1194" s="55">
        <v>38.888888888888999</v>
      </c>
      <c r="I1194" s="19">
        <v>37.5</v>
      </c>
      <c r="J1194" s="19">
        <v>14.583333333333</v>
      </c>
      <c r="K1194" s="19">
        <v>4.166666666667</v>
      </c>
      <c r="L1194" s="19">
        <v>9.7222222222219994</v>
      </c>
      <c r="M1194" s="19">
        <v>5.5555555555560003</v>
      </c>
      <c r="N1194" s="19">
        <v>4.8611111111109997</v>
      </c>
      <c r="O1194" s="19">
        <v>12.5</v>
      </c>
      <c r="P1194" s="19">
        <v>5.5555555555560003</v>
      </c>
      <c r="Q1194" s="19">
        <v>9.0277777777780006</v>
      </c>
      <c r="R1194" s="56">
        <v>0.694444444444</v>
      </c>
    </row>
    <row r="1195" spans="2:18" x14ac:dyDescent="0.2">
      <c r="D1195" s="102"/>
      <c r="E1195" s="5" t="s">
        <v>41</v>
      </c>
      <c r="F1195" s="6"/>
      <c r="G1195" s="7">
        <v>137</v>
      </c>
      <c r="H1195" s="46">
        <v>43.795620437956003</v>
      </c>
      <c r="I1195" s="12">
        <v>35.766423357664003</v>
      </c>
      <c r="J1195" s="12">
        <v>12.408759124088</v>
      </c>
      <c r="K1195" s="12">
        <v>10.948905109489001</v>
      </c>
      <c r="L1195" s="12">
        <v>16.058394160584001</v>
      </c>
      <c r="M1195" s="12">
        <v>5.1094890510950002</v>
      </c>
      <c r="N1195" s="12">
        <v>4.3795620437959997</v>
      </c>
      <c r="O1195" s="12">
        <v>11.678832116788</v>
      </c>
      <c r="P1195" s="12">
        <v>2.9197080291969999</v>
      </c>
      <c r="Q1195" s="12">
        <v>10.21897810219</v>
      </c>
      <c r="R1195" s="45">
        <v>0</v>
      </c>
    </row>
    <row r="1196" spans="2:18" x14ac:dyDescent="0.2">
      <c r="D1196" s="102"/>
      <c r="E1196" s="5" t="s">
        <v>42</v>
      </c>
      <c r="F1196" s="6"/>
      <c r="G1196" s="7">
        <v>110</v>
      </c>
      <c r="H1196" s="46">
        <v>37.272727272727003</v>
      </c>
      <c r="I1196" s="12">
        <v>32.727272727272997</v>
      </c>
      <c r="J1196" s="12">
        <v>8.1818181818180005</v>
      </c>
      <c r="K1196" s="12">
        <v>7.2727272727269998</v>
      </c>
      <c r="L1196" s="12">
        <v>10.909090909091001</v>
      </c>
      <c r="M1196" s="12">
        <v>4.5454545454549997</v>
      </c>
      <c r="N1196" s="12">
        <v>7.2727272727269998</v>
      </c>
      <c r="O1196" s="12">
        <v>19.090909090909001</v>
      </c>
      <c r="P1196" s="12">
        <v>2.7272727272730002</v>
      </c>
      <c r="Q1196" s="12">
        <v>10</v>
      </c>
      <c r="R1196" s="45">
        <v>0</v>
      </c>
    </row>
    <row r="1197" spans="2:18" x14ac:dyDescent="0.2">
      <c r="D1197" s="102"/>
      <c r="E1197" s="5" t="s">
        <v>43</v>
      </c>
      <c r="F1197" s="6"/>
      <c r="G1197" s="7">
        <v>25</v>
      </c>
      <c r="H1197" s="46">
        <v>52</v>
      </c>
      <c r="I1197" s="12">
        <v>12</v>
      </c>
      <c r="J1197" s="12">
        <v>8</v>
      </c>
      <c r="K1197" s="12">
        <v>4</v>
      </c>
      <c r="L1197" s="12">
        <v>4</v>
      </c>
      <c r="M1197" s="12">
        <v>12</v>
      </c>
      <c r="N1197" s="12">
        <v>4</v>
      </c>
      <c r="O1197" s="12">
        <v>12</v>
      </c>
      <c r="P1197" s="12">
        <v>4</v>
      </c>
      <c r="Q1197" s="12">
        <v>12</v>
      </c>
      <c r="R1197" s="31">
        <v>4</v>
      </c>
    </row>
    <row r="1198" spans="2:18" x14ac:dyDescent="0.2">
      <c r="D1198" s="103"/>
      <c r="E1198" s="50" t="s">
        <v>44</v>
      </c>
      <c r="F1198" s="53"/>
      <c r="G1198" s="49">
        <v>21</v>
      </c>
      <c r="H1198" s="67">
        <v>47.619047619047997</v>
      </c>
      <c r="I1198" s="23">
        <v>38.095238095238003</v>
      </c>
      <c r="J1198" s="23">
        <v>4.7619047619049999</v>
      </c>
      <c r="K1198" s="23">
        <v>4.7619047619049999</v>
      </c>
      <c r="L1198" s="73">
        <v>0</v>
      </c>
      <c r="M1198" s="23">
        <v>4.7619047619049999</v>
      </c>
      <c r="N1198" s="23">
        <v>4.7619047619049999</v>
      </c>
      <c r="O1198" s="23">
        <v>4.7619047619049999</v>
      </c>
      <c r="P1198" s="23">
        <v>9.5238095238099998</v>
      </c>
      <c r="Q1198" s="23">
        <v>4.7619047619049999</v>
      </c>
      <c r="R1198" s="81">
        <v>0</v>
      </c>
    </row>
    <row r="1200" spans="2:18" x14ac:dyDescent="0.2">
      <c r="B1200" s="34" t="str">
        <f xml:space="preserve"> HYPERLINK("#'目次'!B53", "[47]")</f>
        <v>[47]</v>
      </c>
      <c r="C1200" s="27" t="s">
        <v>439</v>
      </c>
    </row>
    <row r="1201" spans="3:19" x14ac:dyDescent="0.2">
      <c r="C1201" s="84" t="s">
        <v>426</v>
      </c>
    </row>
    <row r="1203" spans="3:19" x14ac:dyDescent="0.2">
      <c r="C1203" s="27" t="s">
        <v>13</v>
      </c>
    </row>
    <row r="1204" spans="3:19" ht="48" x14ac:dyDescent="0.2">
      <c r="D1204" s="97"/>
      <c r="E1204" s="98"/>
      <c r="F1204" s="98"/>
      <c r="G1204" s="38" t="s">
        <v>14</v>
      </c>
      <c r="H1204" s="36" t="s">
        <v>440</v>
      </c>
      <c r="I1204" s="4" t="s">
        <v>441</v>
      </c>
      <c r="J1204" s="4" t="s">
        <v>442</v>
      </c>
      <c r="K1204" s="4" t="s">
        <v>443</v>
      </c>
      <c r="L1204" s="4" t="s">
        <v>444</v>
      </c>
      <c r="M1204" s="4" t="s">
        <v>445</v>
      </c>
      <c r="N1204" s="4" t="s">
        <v>446</v>
      </c>
      <c r="O1204" s="4" t="s">
        <v>447</v>
      </c>
      <c r="P1204" s="4" t="s">
        <v>448</v>
      </c>
      <c r="Q1204" s="4" t="s">
        <v>22</v>
      </c>
      <c r="R1204" s="4" t="s">
        <v>449</v>
      </c>
      <c r="S1204" s="35" t="s">
        <v>24</v>
      </c>
    </row>
    <row r="1205" spans="3:19" x14ac:dyDescent="0.2">
      <c r="D1205" s="99"/>
      <c r="E1205" s="100"/>
      <c r="F1205" s="100"/>
      <c r="G1205" s="40"/>
      <c r="H1205" s="42"/>
      <c r="I1205" s="8"/>
      <c r="J1205" s="8"/>
      <c r="K1205" s="8"/>
      <c r="L1205" s="8"/>
      <c r="M1205" s="8"/>
      <c r="N1205" s="8"/>
      <c r="O1205" s="8"/>
      <c r="P1205" s="8"/>
      <c r="Q1205" s="8"/>
      <c r="R1205" s="8"/>
      <c r="S1205" s="39"/>
    </row>
    <row r="1206" spans="3:19" x14ac:dyDescent="0.2">
      <c r="D1206" s="48"/>
      <c r="E1206" s="47" t="s">
        <v>14</v>
      </c>
      <c r="F1206" s="51"/>
      <c r="G1206" s="37">
        <v>437</v>
      </c>
      <c r="H1206" s="20">
        <v>22.425629290618001</v>
      </c>
      <c r="I1206" s="20">
        <v>12.585812356979</v>
      </c>
      <c r="J1206" s="20">
        <v>12.585812356979</v>
      </c>
      <c r="K1206" s="20">
        <v>4.5766590389020001</v>
      </c>
      <c r="L1206" s="20">
        <v>1.8306636155610001</v>
      </c>
      <c r="M1206" s="20">
        <v>2.9748283752860001</v>
      </c>
      <c r="N1206" s="20">
        <v>9.8398169336379997</v>
      </c>
      <c r="O1206" s="20">
        <v>8.6956521739130004</v>
      </c>
      <c r="P1206" s="20">
        <v>9.6109839816929998</v>
      </c>
      <c r="Q1206" s="20">
        <v>1.601830663616</v>
      </c>
      <c r="R1206" s="20">
        <v>52.402745995422997</v>
      </c>
      <c r="S1206" s="58">
        <v>1.3729977116700001</v>
      </c>
    </row>
    <row r="1207" spans="3:19" x14ac:dyDescent="0.2">
      <c r="D1207" s="101" t="s">
        <v>25</v>
      </c>
      <c r="E1207" s="26" t="s">
        <v>26</v>
      </c>
      <c r="F1207" s="25"/>
      <c r="G1207" s="28">
        <v>13</v>
      </c>
      <c r="H1207" s="55">
        <v>23.076923076922998</v>
      </c>
      <c r="I1207" s="19">
        <v>7.6923076923079998</v>
      </c>
      <c r="J1207" s="19">
        <v>15.384615384615</v>
      </c>
      <c r="K1207" s="44">
        <v>0</v>
      </c>
      <c r="L1207" s="44">
        <v>0</v>
      </c>
      <c r="M1207" s="44">
        <v>0</v>
      </c>
      <c r="N1207" s="44">
        <v>0</v>
      </c>
      <c r="O1207" s="19">
        <v>15.384615384615</v>
      </c>
      <c r="P1207" s="44">
        <v>0</v>
      </c>
      <c r="Q1207" s="44">
        <v>0</v>
      </c>
      <c r="R1207" s="19">
        <v>69.230769230768999</v>
      </c>
      <c r="S1207" s="71">
        <v>0</v>
      </c>
    </row>
    <row r="1208" spans="3:19" x14ac:dyDescent="0.2">
      <c r="D1208" s="102"/>
      <c r="E1208" s="5" t="s">
        <v>27</v>
      </c>
      <c r="F1208" s="6"/>
      <c r="G1208" s="7">
        <v>24</v>
      </c>
      <c r="H1208" s="46">
        <v>25</v>
      </c>
      <c r="I1208" s="12">
        <v>16.666666666666998</v>
      </c>
      <c r="J1208" s="12">
        <v>16.666666666666998</v>
      </c>
      <c r="K1208" s="12">
        <v>16.666666666666998</v>
      </c>
      <c r="L1208" s="21">
        <v>0</v>
      </c>
      <c r="M1208" s="12">
        <v>4.166666666667</v>
      </c>
      <c r="N1208" s="12">
        <v>25</v>
      </c>
      <c r="O1208" s="12">
        <v>12.5</v>
      </c>
      <c r="P1208" s="12">
        <v>12.5</v>
      </c>
      <c r="Q1208" s="21">
        <v>0</v>
      </c>
      <c r="R1208" s="12">
        <v>45.833333333333002</v>
      </c>
      <c r="S1208" s="31">
        <v>4.166666666667</v>
      </c>
    </row>
    <row r="1209" spans="3:19" x14ac:dyDescent="0.2">
      <c r="D1209" s="102"/>
      <c r="E1209" s="5" t="s">
        <v>28</v>
      </c>
      <c r="F1209" s="6"/>
      <c r="G1209" s="7">
        <v>94</v>
      </c>
      <c r="H1209" s="46">
        <v>24.468085106383</v>
      </c>
      <c r="I1209" s="12">
        <v>17.021276595745</v>
      </c>
      <c r="J1209" s="12">
        <v>17.021276595745</v>
      </c>
      <c r="K1209" s="12">
        <v>9.574468085106</v>
      </c>
      <c r="L1209" s="12">
        <v>4.2553191489359996</v>
      </c>
      <c r="M1209" s="12">
        <v>4.2553191489359996</v>
      </c>
      <c r="N1209" s="12">
        <v>11.702127659574</v>
      </c>
      <c r="O1209" s="12">
        <v>7.4468085106380002</v>
      </c>
      <c r="P1209" s="12">
        <v>11.702127659574</v>
      </c>
      <c r="Q1209" s="12">
        <v>3.1914893617020001</v>
      </c>
      <c r="R1209" s="12">
        <v>43.617021276595999</v>
      </c>
      <c r="S1209" s="45">
        <v>0</v>
      </c>
    </row>
    <row r="1210" spans="3:19" x14ac:dyDescent="0.2">
      <c r="D1210" s="102"/>
      <c r="E1210" s="5" t="s">
        <v>29</v>
      </c>
      <c r="F1210" s="6"/>
      <c r="G1210" s="7">
        <v>55</v>
      </c>
      <c r="H1210" s="46">
        <v>20</v>
      </c>
      <c r="I1210" s="12">
        <v>9.0909090909089993</v>
      </c>
      <c r="J1210" s="12">
        <v>12.727272727273</v>
      </c>
      <c r="K1210" s="21">
        <v>0</v>
      </c>
      <c r="L1210" s="21">
        <v>0</v>
      </c>
      <c r="M1210" s="12">
        <v>3.636363636364</v>
      </c>
      <c r="N1210" s="12">
        <v>18.181818181817999</v>
      </c>
      <c r="O1210" s="12">
        <v>12.727272727273</v>
      </c>
      <c r="P1210" s="12">
        <v>9.0909090909089993</v>
      </c>
      <c r="Q1210" s="12">
        <v>3.636363636364</v>
      </c>
      <c r="R1210" s="12">
        <v>45.454545454544999</v>
      </c>
      <c r="S1210" s="31">
        <v>1.818181818182</v>
      </c>
    </row>
    <row r="1211" spans="3:19" x14ac:dyDescent="0.2">
      <c r="D1211" s="102"/>
      <c r="E1211" s="5" t="s">
        <v>30</v>
      </c>
      <c r="F1211" s="6"/>
      <c r="G1211" s="7">
        <v>14</v>
      </c>
      <c r="H1211" s="46">
        <v>28.571428571428999</v>
      </c>
      <c r="I1211" s="12">
        <v>14.285714285714</v>
      </c>
      <c r="J1211" s="21">
        <v>0</v>
      </c>
      <c r="K1211" s="12">
        <v>7.1428571428570002</v>
      </c>
      <c r="L1211" s="21">
        <v>0</v>
      </c>
      <c r="M1211" s="21">
        <v>0</v>
      </c>
      <c r="N1211" s="21">
        <v>0</v>
      </c>
      <c r="O1211" s="12">
        <v>7.1428571428570002</v>
      </c>
      <c r="P1211" s="21">
        <v>0</v>
      </c>
      <c r="Q1211" s="12">
        <v>7.1428571428570002</v>
      </c>
      <c r="R1211" s="12">
        <v>57.142857142856997</v>
      </c>
      <c r="S1211" s="45">
        <v>0</v>
      </c>
    </row>
    <row r="1212" spans="3:19" x14ac:dyDescent="0.2">
      <c r="D1212" s="102"/>
      <c r="E1212" s="5" t="s">
        <v>31</v>
      </c>
      <c r="F1212" s="6"/>
      <c r="G1212" s="7">
        <v>10</v>
      </c>
      <c r="H1212" s="46">
        <v>30</v>
      </c>
      <c r="I1212" s="12">
        <v>20</v>
      </c>
      <c r="J1212" s="21">
        <v>0</v>
      </c>
      <c r="K1212" s="21">
        <v>0</v>
      </c>
      <c r="L1212" s="21">
        <v>0</v>
      </c>
      <c r="M1212" s="21">
        <v>0</v>
      </c>
      <c r="N1212" s="21">
        <v>0</v>
      </c>
      <c r="O1212" s="21">
        <v>0</v>
      </c>
      <c r="P1212" s="21">
        <v>0</v>
      </c>
      <c r="Q1212" s="21">
        <v>0</v>
      </c>
      <c r="R1212" s="12">
        <v>50</v>
      </c>
      <c r="S1212" s="31">
        <v>10</v>
      </c>
    </row>
    <row r="1213" spans="3:19" x14ac:dyDescent="0.2">
      <c r="D1213" s="102"/>
      <c r="E1213" s="5" t="s">
        <v>32</v>
      </c>
      <c r="F1213" s="6"/>
      <c r="G1213" s="7">
        <v>63</v>
      </c>
      <c r="H1213" s="46">
        <v>22.222222222222001</v>
      </c>
      <c r="I1213" s="12">
        <v>12.698412698413</v>
      </c>
      <c r="J1213" s="12">
        <v>9.5238095238099998</v>
      </c>
      <c r="K1213" s="12">
        <v>1.587301587302</v>
      </c>
      <c r="L1213" s="12">
        <v>1.587301587302</v>
      </c>
      <c r="M1213" s="21">
        <v>0</v>
      </c>
      <c r="N1213" s="12">
        <v>3.1746031746029999</v>
      </c>
      <c r="O1213" s="12">
        <v>11.111111111111001</v>
      </c>
      <c r="P1213" s="12">
        <v>14.285714285714</v>
      </c>
      <c r="Q1213" s="21">
        <v>0</v>
      </c>
      <c r="R1213" s="12">
        <v>55.555555555555998</v>
      </c>
      <c r="S1213" s="31">
        <v>3.1746031746029999</v>
      </c>
    </row>
    <row r="1214" spans="3:19" x14ac:dyDescent="0.2">
      <c r="D1214" s="102"/>
      <c r="E1214" s="5" t="s">
        <v>33</v>
      </c>
      <c r="F1214" s="6"/>
      <c r="G1214" s="7">
        <v>53</v>
      </c>
      <c r="H1214" s="46">
        <v>22.641509433962</v>
      </c>
      <c r="I1214" s="12">
        <v>7.547169811321</v>
      </c>
      <c r="J1214" s="12">
        <v>15.094339622642</v>
      </c>
      <c r="K1214" s="12">
        <v>5.660377358491</v>
      </c>
      <c r="L1214" s="12">
        <v>1.88679245283</v>
      </c>
      <c r="M1214" s="12">
        <v>5.660377358491</v>
      </c>
      <c r="N1214" s="12">
        <v>9.4339622641510008</v>
      </c>
      <c r="O1214" s="12">
        <v>5.660377358491</v>
      </c>
      <c r="P1214" s="12">
        <v>13.207547169811001</v>
      </c>
      <c r="Q1214" s="21">
        <v>0</v>
      </c>
      <c r="R1214" s="12">
        <v>50.943396226414997</v>
      </c>
      <c r="S1214" s="45">
        <v>0</v>
      </c>
    </row>
    <row r="1215" spans="3:19" x14ac:dyDescent="0.2">
      <c r="D1215" s="102"/>
      <c r="E1215" s="5" t="s">
        <v>34</v>
      </c>
      <c r="F1215" s="6"/>
      <c r="G1215" s="7">
        <v>39</v>
      </c>
      <c r="H1215" s="46">
        <v>25.641025641026001</v>
      </c>
      <c r="I1215" s="12">
        <v>10.25641025641</v>
      </c>
      <c r="J1215" s="12">
        <v>12.820512820513001</v>
      </c>
      <c r="K1215" s="21">
        <v>0</v>
      </c>
      <c r="L1215" s="21">
        <v>0</v>
      </c>
      <c r="M1215" s="21">
        <v>0</v>
      </c>
      <c r="N1215" s="12">
        <v>10.25641025641</v>
      </c>
      <c r="O1215" s="12">
        <v>5.1282051282049999</v>
      </c>
      <c r="P1215" s="12">
        <v>7.6923076923079998</v>
      </c>
      <c r="Q1215" s="21">
        <v>0</v>
      </c>
      <c r="R1215" s="12">
        <v>56.410256410255997</v>
      </c>
      <c r="S1215" s="45">
        <v>0</v>
      </c>
    </row>
    <row r="1216" spans="3:19" x14ac:dyDescent="0.2">
      <c r="D1216" s="102"/>
      <c r="E1216" s="5" t="s">
        <v>35</v>
      </c>
      <c r="F1216" s="6"/>
      <c r="G1216" s="7">
        <v>30</v>
      </c>
      <c r="H1216" s="46">
        <v>20</v>
      </c>
      <c r="I1216" s="12">
        <v>10</v>
      </c>
      <c r="J1216" s="12">
        <v>6.666666666667</v>
      </c>
      <c r="K1216" s="12">
        <v>6.666666666667</v>
      </c>
      <c r="L1216" s="12">
        <v>3.333333333333</v>
      </c>
      <c r="M1216" s="12">
        <v>3.333333333333</v>
      </c>
      <c r="N1216" s="12">
        <v>3.333333333333</v>
      </c>
      <c r="O1216" s="12">
        <v>6.666666666667</v>
      </c>
      <c r="P1216" s="21">
        <v>0</v>
      </c>
      <c r="Q1216" s="12">
        <v>3.333333333333</v>
      </c>
      <c r="R1216" s="12">
        <v>63.333333333333002</v>
      </c>
      <c r="S1216" s="31">
        <v>3.333333333333</v>
      </c>
    </row>
    <row r="1217" spans="2:19" x14ac:dyDescent="0.2">
      <c r="D1217" s="102"/>
      <c r="E1217" s="5" t="s">
        <v>36</v>
      </c>
      <c r="F1217" s="6"/>
      <c r="G1217" s="7">
        <v>11</v>
      </c>
      <c r="H1217" s="46">
        <v>18.181818181817999</v>
      </c>
      <c r="I1217" s="12">
        <v>9.0909090909089993</v>
      </c>
      <c r="J1217" s="21">
        <v>0</v>
      </c>
      <c r="K1217" s="21">
        <v>0</v>
      </c>
      <c r="L1217" s="21">
        <v>0</v>
      </c>
      <c r="M1217" s="21">
        <v>0</v>
      </c>
      <c r="N1217" s="12">
        <v>18.181818181817999</v>
      </c>
      <c r="O1217" s="12">
        <v>9.0909090909089993</v>
      </c>
      <c r="P1217" s="12">
        <v>9.0909090909089993</v>
      </c>
      <c r="Q1217" s="21">
        <v>0</v>
      </c>
      <c r="R1217" s="12">
        <v>72.727272727273004</v>
      </c>
      <c r="S1217" s="45">
        <v>0</v>
      </c>
    </row>
    <row r="1218" spans="2:19" x14ac:dyDescent="0.2">
      <c r="D1218" s="102"/>
      <c r="E1218" s="5" t="s">
        <v>37</v>
      </c>
      <c r="F1218" s="6"/>
      <c r="G1218" s="7">
        <v>29</v>
      </c>
      <c r="H1218" s="46">
        <v>10.344827586207</v>
      </c>
      <c r="I1218" s="12">
        <v>10.344827586207</v>
      </c>
      <c r="J1218" s="12">
        <v>17.241379310345</v>
      </c>
      <c r="K1218" s="21">
        <v>0</v>
      </c>
      <c r="L1218" s="21">
        <v>0</v>
      </c>
      <c r="M1218" s="12">
        <v>3.4482758620689999</v>
      </c>
      <c r="N1218" s="12">
        <v>3.4482758620689999</v>
      </c>
      <c r="O1218" s="12">
        <v>10.344827586207</v>
      </c>
      <c r="P1218" s="12">
        <v>3.4482758620689999</v>
      </c>
      <c r="Q1218" s="21">
        <v>0</v>
      </c>
      <c r="R1218" s="12">
        <v>65.517241379309993</v>
      </c>
      <c r="S1218" s="45">
        <v>0</v>
      </c>
    </row>
    <row r="1219" spans="2:19" x14ac:dyDescent="0.2">
      <c r="D1219" s="102"/>
      <c r="E1219" s="5" t="s">
        <v>38</v>
      </c>
      <c r="F1219" s="6"/>
      <c r="G1219" s="7">
        <v>2</v>
      </c>
      <c r="H1219" s="46">
        <v>50</v>
      </c>
      <c r="I1219" s="12">
        <v>100</v>
      </c>
      <c r="J1219" s="21">
        <v>0</v>
      </c>
      <c r="K1219" s="21">
        <v>0</v>
      </c>
      <c r="L1219" s="12">
        <v>50</v>
      </c>
      <c r="M1219" s="12">
        <v>50</v>
      </c>
      <c r="N1219" s="12">
        <v>50</v>
      </c>
      <c r="O1219" s="21">
        <v>0</v>
      </c>
      <c r="P1219" s="12">
        <v>100</v>
      </c>
      <c r="Q1219" s="21">
        <v>0</v>
      </c>
      <c r="R1219" s="21">
        <v>0</v>
      </c>
      <c r="S1219" s="45">
        <v>0</v>
      </c>
    </row>
    <row r="1220" spans="2:19" x14ac:dyDescent="0.2">
      <c r="D1220" s="101" t="s">
        <v>39</v>
      </c>
      <c r="E1220" s="26" t="s">
        <v>40</v>
      </c>
      <c r="F1220" s="25"/>
      <c r="G1220" s="28">
        <v>144</v>
      </c>
      <c r="H1220" s="55">
        <v>22.222222222222001</v>
      </c>
      <c r="I1220" s="19">
        <v>9.0277777777780006</v>
      </c>
      <c r="J1220" s="19">
        <v>12.5</v>
      </c>
      <c r="K1220" s="19">
        <v>2.7777777777780002</v>
      </c>
      <c r="L1220" s="19">
        <v>0.694444444444</v>
      </c>
      <c r="M1220" s="19">
        <v>2.7777777777780002</v>
      </c>
      <c r="N1220" s="19">
        <v>13.888888888888999</v>
      </c>
      <c r="O1220" s="19">
        <v>8.333333333333</v>
      </c>
      <c r="P1220" s="19">
        <v>9.7222222222219994</v>
      </c>
      <c r="Q1220" s="19">
        <v>1.3888888888890001</v>
      </c>
      <c r="R1220" s="19">
        <v>51.388888888888999</v>
      </c>
      <c r="S1220" s="56">
        <v>2.083333333333</v>
      </c>
    </row>
    <row r="1221" spans="2:19" x14ac:dyDescent="0.2">
      <c r="D1221" s="102"/>
      <c r="E1221" s="5" t="s">
        <v>41</v>
      </c>
      <c r="F1221" s="6"/>
      <c r="G1221" s="7">
        <v>137</v>
      </c>
      <c r="H1221" s="46">
        <v>24.087591240876002</v>
      </c>
      <c r="I1221" s="12">
        <v>11.678832116788</v>
      </c>
      <c r="J1221" s="12">
        <v>13.138686131387001</v>
      </c>
      <c r="K1221" s="12">
        <v>5.1094890510950002</v>
      </c>
      <c r="L1221" s="12">
        <v>2.1897810218979998</v>
      </c>
      <c r="M1221" s="12">
        <v>2.9197080291969999</v>
      </c>
      <c r="N1221" s="12">
        <v>9.4890510948909998</v>
      </c>
      <c r="O1221" s="12">
        <v>8.7591240875909993</v>
      </c>
      <c r="P1221" s="12">
        <v>9.4890510948909998</v>
      </c>
      <c r="Q1221" s="12">
        <v>2.1897810218979998</v>
      </c>
      <c r="R1221" s="12">
        <v>51.824817518247997</v>
      </c>
      <c r="S1221" s="31">
        <v>0.72992700729899995</v>
      </c>
    </row>
    <row r="1222" spans="2:19" x14ac:dyDescent="0.2">
      <c r="D1222" s="102"/>
      <c r="E1222" s="5" t="s">
        <v>42</v>
      </c>
      <c r="F1222" s="6"/>
      <c r="G1222" s="7">
        <v>110</v>
      </c>
      <c r="H1222" s="46">
        <v>22.727272727273</v>
      </c>
      <c r="I1222" s="12">
        <v>18.181818181817999</v>
      </c>
      <c r="J1222" s="12">
        <v>12.727272727273</v>
      </c>
      <c r="K1222" s="12">
        <v>6.363636363636</v>
      </c>
      <c r="L1222" s="12">
        <v>3.636363636364</v>
      </c>
      <c r="M1222" s="12">
        <v>3.636363636364</v>
      </c>
      <c r="N1222" s="12">
        <v>8.1818181818180005</v>
      </c>
      <c r="O1222" s="12">
        <v>10.909090909091001</v>
      </c>
      <c r="P1222" s="12">
        <v>10.909090909091001</v>
      </c>
      <c r="Q1222" s="12">
        <v>1.818181818182</v>
      </c>
      <c r="R1222" s="12">
        <v>50</v>
      </c>
      <c r="S1222" s="45">
        <v>0</v>
      </c>
    </row>
    <row r="1223" spans="2:19" x14ac:dyDescent="0.2">
      <c r="D1223" s="102"/>
      <c r="E1223" s="5" t="s">
        <v>43</v>
      </c>
      <c r="F1223" s="6"/>
      <c r="G1223" s="7">
        <v>25</v>
      </c>
      <c r="H1223" s="46">
        <v>20</v>
      </c>
      <c r="I1223" s="12">
        <v>8</v>
      </c>
      <c r="J1223" s="12">
        <v>8</v>
      </c>
      <c r="K1223" s="21">
        <v>0</v>
      </c>
      <c r="L1223" s="21">
        <v>0</v>
      </c>
      <c r="M1223" s="12">
        <v>4</v>
      </c>
      <c r="N1223" s="21">
        <v>0</v>
      </c>
      <c r="O1223" s="12">
        <v>4</v>
      </c>
      <c r="P1223" s="12">
        <v>4</v>
      </c>
      <c r="Q1223" s="21">
        <v>0</v>
      </c>
      <c r="R1223" s="12">
        <v>60</v>
      </c>
      <c r="S1223" s="31">
        <v>8</v>
      </c>
    </row>
    <row r="1224" spans="2:19" x14ac:dyDescent="0.2">
      <c r="D1224" s="103"/>
      <c r="E1224" s="50" t="s">
        <v>44</v>
      </c>
      <c r="F1224" s="53"/>
      <c r="G1224" s="49">
        <v>21</v>
      </c>
      <c r="H1224" s="67">
        <v>14.285714285714</v>
      </c>
      <c r="I1224" s="23">
        <v>19.047619047619001</v>
      </c>
      <c r="J1224" s="23">
        <v>14.285714285714</v>
      </c>
      <c r="K1224" s="23">
        <v>9.5238095238099998</v>
      </c>
      <c r="L1224" s="73">
        <v>0</v>
      </c>
      <c r="M1224" s="73">
        <v>0</v>
      </c>
      <c r="N1224" s="23">
        <v>4.7619047619049999</v>
      </c>
      <c r="O1224" s="23">
        <v>4.7619047619049999</v>
      </c>
      <c r="P1224" s="23">
        <v>9.5238095238099998</v>
      </c>
      <c r="Q1224" s="73">
        <v>0</v>
      </c>
      <c r="R1224" s="23">
        <v>66.666666666666998</v>
      </c>
      <c r="S1224" s="81">
        <v>0</v>
      </c>
    </row>
    <row r="1226" spans="2:19" x14ac:dyDescent="0.2">
      <c r="B1226" s="34" t="str">
        <f xml:space="preserve"> HYPERLINK("#'目次'!B54", "[48]")</f>
        <v>[48]</v>
      </c>
      <c r="C1226" s="27" t="s">
        <v>452</v>
      </c>
    </row>
    <row r="1229" spans="2:19" x14ac:dyDescent="0.2">
      <c r="C1229" s="27" t="s">
        <v>13</v>
      </c>
    </row>
    <row r="1230" spans="2:19" ht="48" x14ac:dyDescent="0.2">
      <c r="D1230" s="97"/>
      <c r="E1230" s="98"/>
      <c r="F1230" s="98"/>
      <c r="G1230" s="38" t="s">
        <v>14</v>
      </c>
      <c r="H1230" s="36" t="s">
        <v>453</v>
      </c>
      <c r="I1230" s="4" t="s">
        <v>454</v>
      </c>
      <c r="J1230" s="4" t="s">
        <v>455</v>
      </c>
      <c r="K1230" s="4" t="s">
        <v>456</v>
      </c>
      <c r="L1230" s="4" t="s">
        <v>457</v>
      </c>
      <c r="M1230" s="4" t="s">
        <v>458</v>
      </c>
      <c r="N1230" s="4" t="s">
        <v>370</v>
      </c>
      <c r="O1230" s="35" t="s">
        <v>24</v>
      </c>
    </row>
    <row r="1231" spans="2:19" x14ac:dyDescent="0.2">
      <c r="D1231" s="99"/>
      <c r="E1231" s="100"/>
      <c r="F1231" s="100"/>
      <c r="G1231" s="40"/>
      <c r="H1231" s="42"/>
      <c r="I1231" s="8"/>
      <c r="J1231" s="8"/>
      <c r="K1231" s="8"/>
      <c r="L1231" s="8"/>
      <c r="M1231" s="8"/>
      <c r="N1231" s="8"/>
      <c r="O1231" s="39"/>
    </row>
    <row r="1232" spans="2:19" x14ac:dyDescent="0.2">
      <c r="D1232" s="48"/>
      <c r="E1232" s="47" t="s">
        <v>14</v>
      </c>
      <c r="F1232" s="51"/>
      <c r="G1232" s="37">
        <v>7000</v>
      </c>
      <c r="H1232" s="20">
        <v>47.085714285713998</v>
      </c>
      <c r="I1232" s="20">
        <v>53.4</v>
      </c>
      <c r="J1232" s="20">
        <v>63.9</v>
      </c>
      <c r="K1232" s="20">
        <v>9.4142857142860006</v>
      </c>
      <c r="L1232" s="20">
        <v>12.828571428570999</v>
      </c>
      <c r="M1232" s="20">
        <v>20.714285714286</v>
      </c>
      <c r="N1232" s="20">
        <v>26.342857142857</v>
      </c>
      <c r="O1232" s="58">
        <v>0.21428571428599999</v>
      </c>
    </row>
    <row r="1233" spans="4:15" x14ac:dyDescent="0.2">
      <c r="D1233" s="101" t="s">
        <v>25</v>
      </c>
      <c r="E1233" s="26" t="s">
        <v>26</v>
      </c>
      <c r="F1233" s="25"/>
      <c r="G1233" s="28">
        <v>308</v>
      </c>
      <c r="H1233" s="55">
        <v>41.883116883116998</v>
      </c>
      <c r="I1233" s="19">
        <v>50</v>
      </c>
      <c r="J1233" s="19">
        <v>59.090909090909001</v>
      </c>
      <c r="K1233" s="19">
        <v>4.8701298701300004</v>
      </c>
      <c r="L1233" s="19">
        <v>9.0909090909089993</v>
      </c>
      <c r="M1233" s="19">
        <v>19.480519480519</v>
      </c>
      <c r="N1233" s="19">
        <v>29.545454545455001</v>
      </c>
      <c r="O1233" s="56">
        <v>0.32467532467499999</v>
      </c>
    </row>
    <row r="1234" spans="4:15" x14ac:dyDescent="0.2">
      <c r="D1234" s="102"/>
      <c r="E1234" s="5" t="s">
        <v>27</v>
      </c>
      <c r="F1234" s="6"/>
      <c r="G1234" s="7">
        <v>504</v>
      </c>
      <c r="H1234" s="46">
        <v>42.261904761905001</v>
      </c>
      <c r="I1234" s="12">
        <v>45.634920634921002</v>
      </c>
      <c r="J1234" s="12">
        <v>53.373015873016001</v>
      </c>
      <c r="K1234" s="12">
        <v>7.1428571428570002</v>
      </c>
      <c r="L1234" s="12">
        <v>9.1269841269840004</v>
      </c>
      <c r="M1234" s="12">
        <v>18.650793650794</v>
      </c>
      <c r="N1234" s="12">
        <v>32.142857142856997</v>
      </c>
      <c r="O1234" s="31">
        <v>0.19841269841299999</v>
      </c>
    </row>
    <row r="1235" spans="4:15" x14ac:dyDescent="0.2">
      <c r="D1235" s="102"/>
      <c r="E1235" s="5" t="s">
        <v>28</v>
      </c>
      <c r="F1235" s="6"/>
      <c r="G1235" s="7">
        <v>1554</v>
      </c>
      <c r="H1235" s="46">
        <v>48.970398970399003</v>
      </c>
      <c r="I1235" s="12">
        <v>57.078507078507002</v>
      </c>
      <c r="J1235" s="12">
        <v>67.117117117117004</v>
      </c>
      <c r="K1235" s="12">
        <v>11.840411840411999</v>
      </c>
      <c r="L1235" s="12">
        <v>14.993564993565</v>
      </c>
      <c r="M1235" s="12">
        <v>21.943371943372</v>
      </c>
      <c r="N1235" s="12">
        <v>23.166023166022999</v>
      </c>
      <c r="O1235" s="31">
        <v>0.2574002574</v>
      </c>
    </row>
    <row r="1236" spans="4:15" x14ac:dyDescent="0.2">
      <c r="D1236" s="102"/>
      <c r="E1236" s="5" t="s">
        <v>29</v>
      </c>
      <c r="F1236" s="6"/>
      <c r="G1236" s="7">
        <v>840</v>
      </c>
      <c r="H1236" s="46">
        <v>54.642857142856997</v>
      </c>
      <c r="I1236" s="12">
        <v>61.309523809524002</v>
      </c>
      <c r="J1236" s="12">
        <v>73.571428571428996</v>
      </c>
      <c r="K1236" s="12">
        <v>13.333333333333</v>
      </c>
      <c r="L1236" s="12">
        <v>16.309523809523998</v>
      </c>
      <c r="M1236" s="12">
        <v>24.404761904762001</v>
      </c>
      <c r="N1236" s="12">
        <v>18.214285714286</v>
      </c>
      <c r="O1236" s="31">
        <v>0.119047619048</v>
      </c>
    </row>
    <row r="1237" spans="4:15" x14ac:dyDescent="0.2">
      <c r="D1237" s="102"/>
      <c r="E1237" s="5" t="s">
        <v>30</v>
      </c>
      <c r="F1237" s="6"/>
      <c r="G1237" s="7">
        <v>280</v>
      </c>
      <c r="H1237" s="46">
        <v>38.571428571429003</v>
      </c>
      <c r="I1237" s="12">
        <v>47.5</v>
      </c>
      <c r="J1237" s="12">
        <v>61.785714285714</v>
      </c>
      <c r="K1237" s="12">
        <v>8.9285714285710007</v>
      </c>
      <c r="L1237" s="12">
        <v>10.357142857143</v>
      </c>
      <c r="M1237" s="12">
        <v>20</v>
      </c>
      <c r="N1237" s="12">
        <v>31.071428571428999</v>
      </c>
      <c r="O1237" s="31">
        <v>0.35714285714299998</v>
      </c>
    </row>
    <row r="1238" spans="4:15" x14ac:dyDescent="0.2">
      <c r="D1238" s="102"/>
      <c r="E1238" s="5" t="s">
        <v>31</v>
      </c>
      <c r="F1238" s="6"/>
      <c r="G1238" s="7">
        <v>154</v>
      </c>
      <c r="H1238" s="46">
        <v>44.155844155844001</v>
      </c>
      <c r="I1238" s="12">
        <v>51.948051948051997</v>
      </c>
      <c r="J1238" s="12">
        <v>58.441558441558001</v>
      </c>
      <c r="K1238" s="12">
        <v>7.792207792208</v>
      </c>
      <c r="L1238" s="12">
        <v>9.7402597402600009</v>
      </c>
      <c r="M1238" s="12">
        <v>20.12987012987</v>
      </c>
      <c r="N1238" s="12">
        <v>26.623376623376998</v>
      </c>
      <c r="O1238" s="31">
        <v>0.64935064935099995</v>
      </c>
    </row>
    <row r="1239" spans="4:15" x14ac:dyDescent="0.2">
      <c r="D1239" s="102"/>
      <c r="E1239" s="5" t="s">
        <v>32</v>
      </c>
      <c r="F1239" s="6"/>
      <c r="G1239" s="7">
        <v>826</v>
      </c>
      <c r="H1239" s="46">
        <v>52.179176755447997</v>
      </c>
      <c r="I1239" s="12">
        <v>55.326876513317004</v>
      </c>
      <c r="J1239" s="12">
        <v>67.796610169491998</v>
      </c>
      <c r="K1239" s="12">
        <v>9.4430992736080004</v>
      </c>
      <c r="L1239" s="12">
        <v>12.953995157385</v>
      </c>
      <c r="M1239" s="12">
        <v>19.733656174334001</v>
      </c>
      <c r="N1239" s="12">
        <v>24.576271186441002</v>
      </c>
      <c r="O1239" s="45">
        <v>0</v>
      </c>
    </row>
    <row r="1240" spans="4:15" x14ac:dyDescent="0.2">
      <c r="D1240" s="102"/>
      <c r="E1240" s="5" t="s">
        <v>33</v>
      </c>
      <c r="F1240" s="6"/>
      <c r="G1240" s="7">
        <v>672</v>
      </c>
      <c r="H1240" s="46">
        <v>46.428571428570997</v>
      </c>
      <c r="I1240" s="12">
        <v>51.934523809524002</v>
      </c>
      <c r="J1240" s="12">
        <v>59.970238095238003</v>
      </c>
      <c r="K1240" s="12">
        <v>8.1845238095240003</v>
      </c>
      <c r="L1240" s="12">
        <v>12.946428571428999</v>
      </c>
      <c r="M1240" s="12">
        <v>19.494047619048001</v>
      </c>
      <c r="N1240" s="12">
        <v>28.125</v>
      </c>
      <c r="O1240" s="31">
        <v>0.29761904761899999</v>
      </c>
    </row>
    <row r="1241" spans="4:15" x14ac:dyDescent="0.2">
      <c r="D1241" s="102"/>
      <c r="E1241" s="5" t="s">
        <v>34</v>
      </c>
      <c r="F1241" s="6"/>
      <c r="G1241" s="7">
        <v>462</v>
      </c>
      <c r="H1241" s="46">
        <v>50.432900432899999</v>
      </c>
      <c r="I1241" s="12">
        <v>57.792207792208004</v>
      </c>
      <c r="J1241" s="12">
        <v>67.748917748918004</v>
      </c>
      <c r="K1241" s="12">
        <v>8.8744588744590001</v>
      </c>
      <c r="L1241" s="12">
        <v>16.450216450216001</v>
      </c>
      <c r="M1241" s="12">
        <v>23.593073593073999</v>
      </c>
      <c r="N1241" s="12">
        <v>24.242424242424001</v>
      </c>
      <c r="O1241" s="45">
        <v>0</v>
      </c>
    </row>
    <row r="1242" spans="4:15" x14ac:dyDescent="0.2">
      <c r="D1242" s="102"/>
      <c r="E1242" s="5" t="s">
        <v>35</v>
      </c>
      <c r="F1242" s="6"/>
      <c r="G1242" s="7">
        <v>406</v>
      </c>
      <c r="H1242" s="46">
        <v>49.014778325122997</v>
      </c>
      <c r="I1242" s="12">
        <v>53.448275862069003</v>
      </c>
      <c r="J1242" s="12">
        <v>70.689655172414007</v>
      </c>
      <c r="K1242" s="12">
        <v>7.6354679802960002</v>
      </c>
      <c r="L1242" s="12">
        <v>9.3596059113300001</v>
      </c>
      <c r="M1242" s="12">
        <v>20.197044334975001</v>
      </c>
      <c r="N1242" s="12">
        <v>19.950738916256</v>
      </c>
      <c r="O1242" s="31">
        <v>0.49261083743799999</v>
      </c>
    </row>
    <row r="1243" spans="4:15" x14ac:dyDescent="0.2">
      <c r="D1243" s="102"/>
      <c r="E1243" s="5" t="s">
        <v>36</v>
      </c>
      <c r="F1243" s="6"/>
      <c r="G1243" s="7">
        <v>210</v>
      </c>
      <c r="H1243" s="46">
        <v>39.047619047619001</v>
      </c>
      <c r="I1243" s="12">
        <v>43.809523809524002</v>
      </c>
      <c r="J1243" s="12">
        <v>57.142857142856997</v>
      </c>
      <c r="K1243" s="12">
        <v>7.6190476190479997</v>
      </c>
      <c r="L1243" s="12">
        <v>9.0476190476189995</v>
      </c>
      <c r="M1243" s="12">
        <v>14.761904761905001</v>
      </c>
      <c r="N1243" s="12">
        <v>32.380952380952003</v>
      </c>
      <c r="O1243" s="31">
        <v>0.47619047618999999</v>
      </c>
    </row>
    <row r="1244" spans="4:15" x14ac:dyDescent="0.2">
      <c r="D1244" s="102"/>
      <c r="E1244" s="5" t="s">
        <v>37</v>
      </c>
      <c r="F1244" s="6"/>
      <c r="G1244" s="7">
        <v>714</v>
      </c>
      <c r="H1244" s="46">
        <v>38.375350140056</v>
      </c>
      <c r="I1244" s="12">
        <v>44.677871148458998</v>
      </c>
      <c r="J1244" s="12">
        <v>52.240896358542997</v>
      </c>
      <c r="K1244" s="12">
        <v>7.0028011204479998</v>
      </c>
      <c r="L1244" s="12">
        <v>10.644257703080999</v>
      </c>
      <c r="M1244" s="12">
        <v>19.607843137254999</v>
      </c>
      <c r="N1244" s="12">
        <v>38.655462184873997</v>
      </c>
      <c r="O1244" s="31">
        <v>0.140056022409</v>
      </c>
    </row>
    <row r="1245" spans="4:15" x14ac:dyDescent="0.2">
      <c r="D1245" s="102"/>
      <c r="E1245" s="5" t="s">
        <v>38</v>
      </c>
      <c r="F1245" s="6"/>
      <c r="G1245" s="7">
        <v>70</v>
      </c>
      <c r="H1245" s="46">
        <v>38.571428571429003</v>
      </c>
      <c r="I1245" s="12">
        <v>54.285714285714</v>
      </c>
      <c r="J1245" s="12">
        <v>60</v>
      </c>
      <c r="K1245" s="12">
        <v>5.7142857142860004</v>
      </c>
      <c r="L1245" s="12">
        <v>10</v>
      </c>
      <c r="M1245" s="12">
        <v>10</v>
      </c>
      <c r="N1245" s="12">
        <v>30</v>
      </c>
      <c r="O1245" s="45">
        <v>0</v>
      </c>
    </row>
    <row r="1246" spans="4:15" x14ac:dyDescent="0.2">
      <c r="D1246" s="101" t="s">
        <v>39</v>
      </c>
      <c r="E1246" s="26" t="s">
        <v>40</v>
      </c>
      <c r="F1246" s="25"/>
      <c r="G1246" s="28">
        <v>2044</v>
      </c>
      <c r="H1246" s="55">
        <v>52.299412915851001</v>
      </c>
      <c r="I1246" s="19">
        <v>58.806262230919998</v>
      </c>
      <c r="J1246" s="19">
        <v>70.058708414872996</v>
      </c>
      <c r="K1246" s="19">
        <v>11.350293542074001</v>
      </c>
      <c r="L1246" s="19">
        <v>14.530332681018001</v>
      </c>
      <c r="M1246" s="19">
        <v>23.434442270059002</v>
      </c>
      <c r="N1246" s="19">
        <v>21.33072407045</v>
      </c>
      <c r="O1246" s="56">
        <v>4.8923679061000001E-2</v>
      </c>
    </row>
    <row r="1247" spans="4:15" x14ac:dyDescent="0.2">
      <c r="D1247" s="102"/>
      <c r="E1247" s="5" t="s">
        <v>41</v>
      </c>
      <c r="F1247" s="6"/>
      <c r="G1247" s="7">
        <v>2156</v>
      </c>
      <c r="H1247" s="46">
        <v>44.666048237477</v>
      </c>
      <c r="I1247" s="12">
        <v>54.545454545455001</v>
      </c>
      <c r="J1247" s="12">
        <v>66.883116883116998</v>
      </c>
      <c r="K1247" s="12">
        <v>10.018552875696001</v>
      </c>
      <c r="L1247" s="12">
        <v>13.914656771800001</v>
      </c>
      <c r="M1247" s="12">
        <v>21.335807050092999</v>
      </c>
      <c r="N1247" s="12">
        <v>24.953617810760999</v>
      </c>
      <c r="O1247" s="31">
        <v>0.23191094619700001</v>
      </c>
    </row>
    <row r="1248" spans="4:15" x14ac:dyDescent="0.2">
      <c r="D1248" s="102"/>
      <c r="E1248" s="5" t="s">
        <v>42</v>
      </c>
      <c r="F1248" s="6"/>
      <c r="G1248" s="7">
        <v>1680</v>
      </c>
      <c r="H1248" s="46">
        <v>46.130952380952003</v>
      </c>
      <c r="I1248" s="12">
        <v>50.892857142856997</v>
      </c>
      <c r="J1248" s="12">
        <v>59.702380952380999</v>
      </c>
      <c r="K1248" s="12">
        <v>7.7380952380950001</v>
      </c>
      <c r="L1248" s="12">
        <v>11.964285714286</v>
      </c>
      <c r="M1248" s="12">
        <v>17.916666666666998</v>
      </c>
      <c r="N1248" s="12">
        <v>28.869047619048001</v>
      </c>
      <c r="O1248" s="31">
        <v>0.119047619048</v>
      </c>
    </row>
    <row r="1249" spans="2:15" x14ac:dyDescent="0.2">
      <c r="D1249" s="102"/>
      <c r="E1249" s="5" t="s">
        <v>43</v>
      </c>
      <c r="F1249" s="6"/>
      <c r="G1249" s="7">
        <v>518</v>
      </c>
      <c r="H1249" s="46">
        <v>38.416988416987998</v>
      </c>
      <c r="I1249" s="12">
        <v>40.926640926640999</v>
      </c>
      <c r="J1249" s="12">
        <v>49.806949806950001</v>
      </c>
      <c r="K1249" s="12">
        <v>4.2471042471039997</v>
      </c>
      <c r="L1249" s="12">
        <v>5.2123552123549999</v>
      </c>
      <c r="M1249" s="12">
        <v>16.409266409265999</v>
      </c>
      <c r="N1249" s="12">
        <v>38.030888030888001</v>
      </c>
      <c r="O1249" s="31">
        <v>0.38610038610000003</v>
      </c>
    </row>
    <row r="1250" spans="2:15" x14ac:dyDescent="0.2">
      <c r="D1250" s="103"/>
      <c r="E1250" s="50" t="s">
        <v>44</v>
      </c>
      <c r="F1250" s="53"/>
      <c r="G1250" s="49">
        <v>602</v>
      </c>
      <c r="H1250" s="67">
        <v>48.172757475083003</v>
      </c>
      <c r="I1250" s="23">
        <v>48.671096345514997</v>
      </c>
      <c r="J1250" s="23">
        <v>56.146179401993003</v>
      </c>
      <c r="K1250" s="23">
        <v>9.8006644518270001</v>
      </c>
      <c r="L1250" s="23">
        <v>12.126245847176</v>
      </c>
      <c r="M1250" s="23">
        <v>20.764119601329</v>
      </c>
      <c r="N1250" s="23">
        <v>31.229235880398999</v>
      </c>
      <c r="O1250" s="64">
        <v>0.83056478405300005</v>
      </c>
    </row>
    <row r="1252" spans="2:15" x14ac:dyDescent="0.2">
      <c r="B1252" s="34" t="str">
        <f xml:space="preserve"> HYPERLINK("#'目次'!B55", "[49]")</f>
        <v>[49]</v>
      </c>
      <c r="C1252" s="27" t="s">
        <v>461</v>
      </c>
    </row>
    <row r="1255" spans="2:15" x14ac:dyDescent="0.2">
      <c r="C1255" s="27" t="s">
        <v>13</v>
      </c>
    </row>
    <row r="1256" spans="2:15" ht="36" x14ac:dyDescent="0.2">
      <c r="D1256" s="97"/>
      <c r="E1256" s="98"/>
      <c r="F1256" s="98"/>
      <c r="G1256" s="38" t="s">
        <v>14</v>
      </c>
      <c r="H1256" s="36" t="s">
        <v>462</v>
      </c>
      <c r="I1256" s="4" t="s">
        <v>463</v>
      </c>
      <c r="J1256" s="4" t="s">
        <v>464</v>
      </c>
      <c r="K1256" s="35" t="s">
        <v>24</v>
      </c>
    </row>
    <row r="1257" spans="2:15" x14ac:dyDescent="0.2">
      <c r="D1257" s="99"/>
      <c r="E1257" s="100"/>
      <c r="F1257" s="100"/>
      <c r="G1257" s="40"/>
      <c r="H1257" s="42"/>
      <c r="I1257" s="8"/>
      <c r="J1257" s="8"/>
      <c r="K1257" s="39"/>
    </row>
    <row r="1258" spans="2:15" x14ac:dyDescent="0.2">
      <c r="D1258" s="48"/>
      <c r="E1258" s="47" t="s">
        <v>14</v>
      </c>
      <c r="F1258" s="51"/>
      <c r="G1258" s="37">
        <v>7000</v>
      </c>
      <c r="H1258" s="20">
        <v>13.271428571429</v>
      </c>
      <c r="I1258" s="20">
        <v>6.5857142857140003</v>
      </c>
      <c r="J1258" s="20">
        <v>79.728571428571001</v>
      </c>
      <c r="K1258" s="58">
        <v>0.41428571428599997</v>
      </c>
    </row>
    <row r="1259" spans="2:15" x14ac:dyDescent="0.2">
      <c r="D1259" s="101" t="s">
        <v>25</v>
      </c>
      <c r="E1259" s="26" t="s">
        <v>26</v>
      </c>
      <c r="F1259" s="25"/>
      <c r="G1259" s="28">
        <v>308</v>
      </c>
      <c r="H1259" s="55">
        <v>5.5194805194810002</v>
      </c>
      <c r="I1259" s="19">
        <v>3.2467532467529998</v>
      </c>
      <c r="J1259" s="19">
        <v>90.584415584416007</v>
      </c>
      <c r="K1259" s="56">
        <v>0.64935064935099995</v>
      </c>
    </row>
    <row r="1260" spans="2:15" x14ac:dyDescent="0.2">
      <c r="D1260" s="102"/>
      <c r="E1260" s="5" t="s">
        <v>27</v>
      </c>
      <c r="F1260" s="6"/>
      <c r="G1260" s="7">
        <v>504</v>
      </c>
      <c r="H1260" s="46">
        <v>7.7380952380950001</v>
      </c>
      <c r="I1260" s="12">
        <v>5.1587301587300001</v>
      </c>
      <c r="J1260" s="12">
        <v>86.904761904761997</v>
      </c>
      <c r="K1260" s="31">
        <v>0.19841269841299999</v>
      </c>
    </row>
    <row r="1261" spans="2:15" x14ac:dyDescent="0.2">
      <c r="D1261" s="102"/>
      <c r="E1261" s="5" t="s">
        <v>28</v>
      </c>
      <c r="F1261" s="6"/>
      <c r="G1261" s="7">
        <v>1554</v>
      </c>
      <c r="H1261" s="46">
        <v>15.508365508365999</v>
      </c>
      <c r="I1261" s="12">
        <v>6.6280566280570001</v>
      </c>
      <c r="J1261" s="12">
        <v>77.348777348777006</v>
      </c>
      <c r="K1261" s="31">
        <v>0.51480051480099998</v>
      </c>
    </row>
    <row r="1262" spans="2:15" x14ac:dyDescent="0.2">
      <c r="D1262" s="102"/>
      <c r="E1262" s="5" t="s">
        <v>29</v>
      </c>
      <c r="F1262" s="6"/>
      <c r="G1262" s="7">
        <v>840</v>
      </c>
      <c r="H1262" s="46">
        <v>17.023809523810002</v>
      </c>
      <c r="I1262" s="12">
        <v>7.7380952380950001</v>
      </c>
      <c r="J1262" s="12">
        <v>74.880952380951996</v>
      </c>
      <c r="K1262" s="31">
        <v>0.35714285714299998</v>
      </c>
    </row>
    <row r="1263" spans="2:15" x14ac:dyDescent="0.2">
      <c r="D1263" s="102"/>
      <c r="E1263" s="5" t="s">
        <v>30</v>
      </c>
      <c r="F1263" s="6"/>
      <c r="G1263" s="7">
        <v>280</v>
      </c>
      <c r="H1263" s="46">
        <v>13.214285714286</v>
      </c>
      <c r="I1263" s="12">
        <v>6.0714285714290002</v>
      </c>
      <c r="J1263" s="12">
        <v>80.357142857143003</v>
      </c>
      <c r="K1263" s="31">
        <v>0.35714285714299998</v>
      </c>
    </row>
    <row r="1264" spans="2:15" x14ac:dyDescent="0.2">
      <c r="D1264" s="102"/>
      <c r="E1264" s="5" t="s">
        <v>31</v>
      </c>
      <c r="F1264" s="6"/>
      <c r="G1264" s="7">
        <v>154</v>
      </c>
      <c r="H1264" s="46">
        <v>15.584415584416</v>
      </c>
      <c r="I1264" s="12">
        <v>7.1428571428570002</v>
      </c>
      <c r="J1264" s="12">
        <v>76.623376623376998</v>
      </c>
      <c r="K1264" s="31">
        <v>0.64935064935099995</v>
      </c>
    </row>
    <row r="1265" spans="2:11" x14ac:dyDescent="0.2">
      <c r="D1265" s="102"/>
      <c r="E1265" s="5" t="s">
        <v>32</v>
      </c>
      <c r="F1265" s="6"/>
      <c r="G1265" s="7">
        <v>826</v>
      </c>
      <c r="H1265" s="46">
        <v>15.375302663437999</v>
      </c>
      <c r="I1265" s="12">
        <v>7.2639225181600002</v>
      </c>
      <c r="J1265" s="12">
        <v>76.755447941889003</v>
      </c>
      <c r="K1265" s="31">
        <v>0.60532687651299999</v>
      </c>
    </row>
    <row r="1266" spans="2:11" x14ac:dyDescent="0.2">
      <c r="D1266" s="102"/>
      <c r="E1266" s="5" t="s">
        <v>33</v>
      </c>
      <c r="F1266" s="6"/>
      <c r="G1266" s="7">
        <v>672</v>
      </c>
      <c r="H1266" s="46">
        <v>13.690476190476</v>
      </c>
      <c r="I1266" s="12">
        <v>7.8869047619049999</v>
      </c>
      <c r="J1266" s="12">
        <v>77.976190476189998</v>
      </c>
      <c r="K1266" s="31">
        <v>0.446428571429</v>
      </c>
    </row>
    <row r="1267" spans="2:11" x14ac:dyDescent="0.2">
      <c r="D1267" s="102"/>
      <c r="E1267" s="5" t="s">
        <v>34</v>
      </c>
      <c r="F1267" s="6"/>
      <c r="G1267" s="7">
        <v>462</v>
      </c>
      <c r="H1267" s="46">
        <v>13.852813852814</v>
      </c>
      <c r="I1267" s="12">
        <v>8.4415584415579996</v>
      </c>
      <c r="J1267" s="12">
        <v>77.705627705628004</v>
      </c>
      <c r="K1267" s="45">
        <v>0</v>
      </c>
    </row>
    <row r="1268" spans="2:11" x14ac:dyDescent="0.2">
      <c r="D1268" s="102"/>
      <c r="E1268" s="5" t="s">
        <v>35</v>
      </c>
      <c r="F1268" s="6"/>
      <c r="G1268" s="7">
        <v>406</v>
      </c>
      <c r="H1268" s="46">
        <v>12.315270935960999</v>
      </c>
      <c r="I1268" s="12">
        <v>7.3891625615759997</v>
      </c>
      <c r="J1268" s="12">
        <v>80.295566502463004</v>
      </c>
      <c r="K1268" s="45">
        <v>0</v>
      </c>
    </row>
    <row r="1269" spans="2:11" x14ac:dyDescent="0.2">
      <c r="D1269" s="102"/>
      <c r="E1269" s="5" t="s">
        <v>36</v>
      </c>
      <c r="F1269" s="6"/>
      <c r="G1269" s="7">
        <v>210</v>
      </c>
      <c r="H1269" s="46">
        <v>14.285714285714</v>
      </c>
      <c r="I1269" s="12">
        <v>5.2380952380950001</v>
      </c>
      <c r="J1269" s="12">
        <v>79.523809523810002</v>
      </c>
      <c r="K1269" s="31">
        <v>0.95238095238099996</v>
      </c>
    </row>
    <row r="1270" spans="2:11" x14ac:dyDescent="0.2">
      <c r="D1270" s="102"/>
      <c r="E1270" s="5" t="s">
        <v>37</v>
      </c>
      <c r="F1270" s="6"/>
      <c r="G1270" s="7">
        <v>714</v>
      </c>
      <c r="H1270" s="46">
        <v>8.6834733893559992</v>
      </c>
      <c r="I1270" s="12">
        <v>4.7619047619049999</v>
      </c>
      <c r="J1270" s="12">
        <v>86.274509803922001</v>
      </c>
      <c r="K1270" s="31">
        <v>0.28011204481800001</v>
      </c>
    </row>
    <row r="1271" spans="2:11" x14ac:dyDescent="0.2">
      <c r="D1271" s="102"/>
      <c r="E1271" s="5" t="s">
        <v>38</v>
      </c>
      <c r="F1271" s="6"/>
      <c r="G1271" s="7">
        <v>70</v>
      </c>
      <c r="H1271" s="46">
        <v>4.2857142857139996</v>
      </c>
      <c r="I1271" s="12">
        <v>2.8571428571430002</v>
      </c>
      <c r="J1271" s="12">
        <v>91.428571428571004</v>
      </c>
      <c r="K1271" s="31">
        <v>1.4285714285710001</v>
      </c>
    </row>
    <row r="1272" spans="2:11" x14ac:dyDescent="0.2">
      <c r="D1272" s="101" t="s">
        <v>39</v>
      </c>
      <c r="E1272" s="26" t="s">
        <v>40</v>
      </c>
      <c r="F1272" s="25"/>
      <c r="G1272" s="28">
        <v>2044</v>
      </c>
      <c r="H1272" s="55">
        <v>15.655577299413</v>
      </c>
      <c r="I1272" s="19">
        <v>6.8493150684930004</v>
      </c>
      <c r="J1272" s="19">
        <v>77.054794520548</v>
      </c>
      <c r="K1272" s="56">
        <v>0.440313111546</v>
      </c>
    </row>
    <row r="1273" spans="2:11" x14ac:dyDescent="0.2">
      <c r="D1273" s="102"/>
      <c r="E1273" s="5" t="s">
        <v>41</v>
      </c>
      <c r="F1273" s="6"/>
      <c r="G1273" s="7">
        <v>2156</v>
      </c>
      <c r="H1273" s="46">
        <v>13.497217068646</v>
      </c>
      <c r="I1273" s="12">
        <v>6.6326530612239996</v>
      </c>
      <c r="J1273" s="12">
        <v>79.313543599257997</v>
      </c>
      <c r="K1273" s="31">
        <v>0.55658627087199997</v>
      </c>
    </row>
    <row r="1274" spans="2:11" x14ac:dyDescent="0.2">
      <c r="D1274" s="102"/>
      <c r="E1274" s="5" t="s">
        <v>42</v>
      </c>
      <c r="F1274" s="6"/>
      <c r="G1274" s="7">
        <v>1680</v>
      </c>
      <c r="H1274" s="46">
        <v>12.678571428571001</v>
      </c>
      <c r="I1274" s="12">
        <v>6.8452380952379999</v>
      </c>
      <c r="J1274" s="12">
        <v>80.297619047618994</v>
      </c>
      <c r="K1274" s="31">
        <v>0.178571428571</v>
      </c>
    </row>
    <row r="1275" spans="2:11" x14ac:dyDescent="0.2">
      <c r="D1275" s="102"/>
      <c r="E1275" s="5" t="s">
        <v>43</v>
      </c>
      <c r="F1275" s="6"/>
      <c r="G1275" s="7">
        <v>518</v>
      </c>
      <c r="H1275" s="46">
        <v>7.7220077220079997</v>
      </c>
      <c r="I1275" s="12">
        <v>5.9845559845559997</v>
      </c>
      <c r="J1275" s="12">
        <v>86.100386100386004</v>
      </c>
      <c r="K1275" s="31">
        <v>0.19305019305000001</v>
      </c>
    </row>
    <row r="1276" spans="2:11" x14ac:dyDescent="0.2">
      <c r="D1276" s="103"/>
      <c r="E1276" s="50" t="s">
        <v>44</v>
      </c>
      <c r="F1276" s="53"/>
      <c r="G1276" s="49">
        <v>602</v>
      </c>
      <c r="H1276" s="67">
        <v>10.797342192691</v>
      </c>
      <c r="I1276" s="23">
        <v>5.3156146179399997</v>
      </c>
      <c r="J1276" s="23">
        <v>83.222591362125996</v>
      </c>
      <c r="K1276" s="64">
        <v>0.664451827243</v>
      </c>
    </row>
    <row r="1278" spans="2:11" x14ac:dyDescent="0.2">
      <c r="B1278" s="34" t="str">
        <f xml:space="preserve"> HYPERLINK("#'目次'!B56", "[50]")</f>
        <v>[50]</v>
      </c>
      <c r="C1278" s="27" t="s">
        <v>467</v>
      </c>
    </row>
    <row r="1279" spans="2:11" x14ac:dyDescent="0.2">
      <c r="C1279" s="84" t="s">
        <v>468</v>
      </c>
    </row>
    <row r="1281" spans="3:21" x14ac:dyDescent="0.2">
      <c r="C1281" s="27" t="s">
        <v>13</v>
      </c>
    </row>
    <row r="1282" spans="3:21" ht="24" x14ac:dyDescent="0.2">
      <c r="D1282" s="97"/>
      <c r="E1282" s="98"/>
      <c r="F1282" s="98"/>
      <c r="G1282" s="38" t="s">
        <v>14</v>
      </c>
      <c r="H1282" s="36" t="s">
        <v>469</v>
      </c>
      <c r="I1282" s="4" t="s">
        <v>470</v>
      </c>
      <c r="J1282" s="4" t="s">
        <v>471</v>
      </c>
      <c r="K1282" s="4" t="s">
        <v>472</v>
      </c>
      <c r="L1282" s="4" t="s">
        <v>473</v>
      </c>
      <c r="M1282" s="4" t="s">
        <v>474</v>
      </c>
      <c r="N1282" s="4" t="s">
        <v>475</v>
      </c>
      <c r="O1282" s="4" t="s">
        <v>476</v>
      </c>
      <c r="P1282" s="4" t="s">
        <v>477</v>
      </c>
      <c r="Q1282" s="4" t="s">
        <v>478</v>
      </c>
      <c r="R1282" s="4" t="s">
        <v>479</v>
      </c>
      <c r="S1282" s="4" t="s">
        <v>24</v>
      </c>
      <c r="T1282" s="4" t="s">
        <v>61</v>
      </c>
      <c r="U1282" s="35" t="s">
        <v>62</v>
      </c>
    </row>
    <row r="1283" spans="3:21" x14ac:dyDescent="0.2">
      <c r="D1283" s="99"/>
      <c r="E1283" s="100"/>
      <c r="F1283" s="100"/>
      <c r="G1283" s="40"/>
      <c r="H1283" s="42"/>
      <c r="I1283" s="8"/>
      <c r="J1283" s="8"/>
      <c r="K1283" s="8"/>
      <c r="L1283" s="8"/>
      <c r="M1283" s="8"/>
      <c r="N1283" s="8"/>
      <c r="O1283" s="8"/>
      <c r="P1283" s="8"/>
      <c r="Q1283" s="8"/>
      <c r="R1283" s="8"/>
      <c r="S1283" s="8"/>
      <c r="T1283" s="8"/>
      <c r="U1283" s="39"/>
    </row>
    <row r="1284" spans="3:21" x14ac:dyDescent="0.2">
      <c r="D1284" s="48"/>
      <c r="E1284" s="47" t="s">
        <v>14</v>
      </c>
      <c r="F1284" s="51"/>
      <c r="G1284" s="37">
        <v>929</v>
      </c>
      <c r="H1284" s="20">
        <v>36.490850376749002</v>
      </c>
      <c r="I1284" s="20">
        <v>15.177610333692</v>
      </c>
      <c r="J1284" s="20">
        <v>9.9031216361680006</v>
      </c>
      <c r="K1284" s="20">
        <v>4.9515608180840003</v>
      </c>
      <c r="L1284" s="20">
        <v>6.4585575888050002</v>
      </c>
      <c r="M1284" s="20">
        <v>3.552206673843</v>
      </c>
      <c r="N1284" s="20">
        <v>1.829924650161</v>
      </c>
      <c r="O1284" s="20">
        <v>2.4757804090420001</v>
      </c>
      <c r="P1284" s="20">
        <v>0.21528525296000001</v>
      </c>
      <c r="Q1284" s="20">
        <v>5.2744886975240002</v>
      </c>
      <c r="R1284" s="20">
        <v>6.1356297093650003</v>
      </c>
      <c r="S1284" s="20">
        <v>7.5349838536059996</v>
      </c>
      <c r="T1284" s="20">
        <v>4.0139697322470003</v>
      </c>
      <c r="U1284" s="58">
        <v>4.8516805008609998</v>
      </c>
    </row>
    <row r="1285" spans="3:21" x14ac:dyDescent="0.2">
      <c r="D1285" s="101" t="s">
        <v>25</v>
      </c>
      <c r="E1285" s="26" t="s">
        <v>26</v>
      </c>
      <c r="F1285" s="25"/>
      <c r="G1285" s="28">
        <v>17</v>
      </c>
      <c r="H1285" s="55">
        <v>47.058823529412003</v>
      </c>
      <c r="I1285" s="19">
        <v>23.529411764706001</v>
      </c>
      <c r="J1285" s="19">
        <v>17.647058823529001</v>
      </c>
      <c r="K1285" s="19">
        <v>5.8823529411760003</v>
      </c>
      <c r="L1285" s="44">
        <v>0</v>
      </c>
      <c r="M1285" s="19">
        <v>5.8823529411760003</v>
      </c>
      <c r="N1285" s="44">
        <v>0</v>
      </c>
      <c r="O1285" s="44">
        <v>0</v>
      </c>
      <c r="P1285" s="44">
        <v>0</v>
      </c>
      <c r="Q1285" s="44">
        <v>0</v>
      </c>
      <c r="R1285" s="44">
        <v>0</v>
      </c>
      <c r="S1285" s="44">
        <v>0</v>
      </c>
      <c r="T1285" s="19">
        <v>2.0588235294119999</v>
      </c>
      <c r="U1285" s="56">
        <v>1.349099404845</v>
      </c>
    </row>
    <row r="1286" spans="3:21" x14ac:dyDescent="0.2">
      <c r="D1286" s="102"/>
      <c r="E1286" s="5" t="s">
        <v>27</v>
      </c>
      <c r="F1286" s="6"/>
      <c r="G1286" s="7">
        <v>39</v>
      </c>
      <c r="H1286" s="46">
        <v>35.897435897435997</v>
      </c>
      <c r="I1286" s="12">
        <v>20.512820512821001</v>
      </c>
      <c r="J1286" s="12">
        <v>7.6923076923079998</v>
      </c>
      <c r="K1286" s="12">
        <v>5.1282051282049999</v>
      </c>
      <c r="L1286" s="12">
        <v>5.1282051282049999</v>
      </c>
      <c r="M1286" s="12">
        <v>2.564102564103</v>
      </c>
      <c r="N1286" s="12">
        <v>2.564102564103</v>
      </c>
      <c r="O1286" s="12">
        <v>2.564102564103</v>
      </c>
      <c r="P1286" s="21">
        <v>0</v>
      </c>
      <c r="Q1286" s="12">
        <v>2.564102564103</v>
      </c>
      <c r="R1286" s="12">
        <v>2.564102564103</v>
      </c>
      <c r="S1286" s="12">
        <v>12.820512820513001</v>
      </c>
      <c r="T1286" s="12">
        <v>2.9705882352940001</v>
      </c>
      <c r="U1286" s="31">
        <v>2.8334690244999998</v>
      </c>
    </row>
    <row r="1287" spans="3:21" x14ac:dyDescent="0.2">
      <c r="D1287" s="102"/>
      <c r="E1287" s="5" t="s">
        <v>28</v>
      </c>
      <c r="F1287" s="6"/>
      <c r="G1287" s="7">
        <v>241</v>
      </c>
      <c r="H1287" s="46">
        <v>33.195020746887998</v>
      </c>
      <c r="I1287" s="12">
        <v>14.937759336099999</v>
      </c>
      <c r="J1287" s="12">
        <v>9.5435684647300008</v>
      </c>
      <c r="K1287" s="12">
        <v>5.3941908713690001</v>
      </c>
      <c r="L1287" s="12">
        <v>7.883817427386</v>
      </c>
      <c r="M1287" s="12">
        <v>2.0746887966799998</v>
      </c>
      <c r="N1287" s="12">
        <v>1.2448132780079999</v>
      </c>
      <c r="O1287" s="12">
        <v>5.3941908713690001</v>
      </c>
      <c r="P1287" s="21">
        <v>0</v>
      </c>
      <c r="Q1287" s="12">
        <v>3.7344398340249998</v>
      </c>
      <c r="R1287" s="12">
        <v>6.6390041493779997</v>
      </c>
      <c r="S1287" s="12">
        <v>9.9585062240659994</v>
      </c>
      <c r="T1287" s="12">
        <v>4.2027649769590001</v>
      </c>
      <c r="U1287" s="31">
        <v>5.034021736483</v>
      </c>
    </row>
    <row r="1288" spans="3:21" x14ac:dyDescent="0.2">
      <c r="D1288" s="102"/>
      <c r="E1288" s="5" t="s">
        <v>29</v>
      </c>
      <c r="F1288" s="6"/>
      <c r="G1288" s="7">
        <v>143</v>
      </c>
      <c r="H1288" s="46">
        <v>25.874125874126001</v>
      </c>
      <c r="I1288" s="12">
        <v>18.881118881119001</v>
      </c>
      <c r="J1288" s="12">
        <v>15.384615384615</v>
      </c>
      <c r="K1288" s="12">
        <v>6.9930069930069996</v>
      </c>
      <c r="L1288" s="12">
        <v>7.6923076923079998</v>
      </c>
      <c r="M1288" s="12">
        <v>4.1958041958040004</v>
      </c>
      <c r="N1288" s="12">
        <v>0.69930069930100003</v>
      </c>
      <c r="O1288" s="12">
        <v>1.398601398601</v>
      </c>
      <c r="P1288" s="21">
        <v>0</v>
      </c>
      <c r="Q1288" s="12">
        <v>7.6923076923079998</v>
      </c>
      <c r="R1288" s="12">
        <v>6.2937062937060002</v>
      </c>
      <c r="S1288" s="12">
        <v>4.8951048951049998</v>
      </c>
      <c r="T1288" s="12">
        <v>4.4338235294119999</v>
      </c>
      <c r="U1288" s="31">
        <v>5.0682143941759996</v>
      </c>
    </row>
    <row r="1289" spans="3:21" x14ac:dyDescent="0.2">
      <c r="D1289" s="102"/>
      <c r="E1289" s="5" t="s">
        <v>30</v>
      </c>
      <c r="F1289" s="6"/>
      <c r="G1289" s="7">
        <v>37</v>
      </c>
      <c r="H1289" s="46">
        <v>35.135135135135002</v>
      </c>
      <c r="I1289" s="12">
        <v>18.918918918919001</v>
      </c>
      <c r="J1289" s="12">
        <v>8.1081081081080004</v>
      </c>
      <c r="K1289" s="12">
        <v>5.4054054054050003</v>
      </c>
      <c r="L1289" s="12">
        <v>2.7027027027030002</v>
      </c>
      <c r="M1289" s="12">
        <v>2.7027027027030002</v>
      </c>
      <c r="N1289" s="21">
        <v>0</v>
      </c>
      <c r="O1289" s="21">
        <v>0</v>
      </c>
      <c r="P1289" s="21">
        <v>0</v>
      </c>
      <c r="Q1289" s="12">
        <v>2.7027027027030002</v>
      </c>
      <c r="R1289" s="12">
        <v>2.7027027027030002</v>
      </c>
      <c r="S1289" s="12">
        <v>21.621621621622001</v>
      </c>
      <c r="T1289" s="12">
        <v>2.7586206896549998</v>
      </c>
      <c r="U1289" s="31">
        <v>3.0246706564950001</v>
      </c>
    </row>
    <row r="1290" spans="3:21" x14ac:dyDescent="0.2">
      <c r="D1290" s="102"/>
      <c r="E1290" s="5" t="s">
        <v>31</v>
      </c>
      <c r="F1290" s="6"/>
      <c r="G1290" s="7">
        <v>24</v>
      </c>
      <c r="H1290" s="46">
        <v>29.166666666666998</v>
      </c>
      <c r="I1290" s="12">
        <v>12.5</v>
      </c>
      <c r="J1290" s="12">
        <v>8.333333333333</v>
      </c>
      <c r="K1290" s="12">
        <v>8.333333333333</v>
      </c>
      <c r="L1290" s="12">
        <v>8.333333333333</v>
      </c>
      <c r="M1290" s="12">
        <v>8.333333333333</v>
      </c>
      <c r="N1290" s="12">
        <v>4.166666666667</v>
      </c>
      <c r="O1290" s="21">
        <v>0</v>
      </c>
      <c r="P1290" s="21">
        <v>0</v>
      </c>
      <c r="Q1290" s="21">
        <v>0</v>
      </c>
      <c r="R1290" s="12">
        <v>8.333333333333</v>
      </c>
      <c r="S1290" s="12">
        <v>12.5</v>
      </c>
      <c r="T1290" s="12">
        <v>4.0952380952379999</v>
      </c>
      <c r="U1290" s="31">
        <v>4.0107565122370001</v>
      </c>
    </row>
    <row r="1291" spans="3:21" x14ac:dyDescent="0.2">
      <c r="D1291" s="102"/>
      <c r="E1291" s="5" t="s">
        <v>32</v>
      </c>
      <c r="F1291" s="6"/>
      <c r="G1291" s="7">
        <v>127</v>
      </c>
      <c r="H1291" s="46">
        <v>42.519685039370003</v>
      </c>
      <c r="I1291" s="12">
        <v>14.173228346457</v>
      </c>
      <c r="J1291" s="12">
        <v>3.1496062992130001</v>
      </c>
      <c r="K1291" s="12">
        <v>3.9370078740159999</v>
      </c>
      <c r="L1291" s="12">
        <v>5.5118110236220001</v>
      </c>
      <c r="M1291" s="12">
        <v>4.7244094488190003</v>
      </c>
      <c r="N1291" s="12">
        <v>2.3622047244090001</v>
      </c>
      <c r="O1291" s="12">
        <v>3.1496062992130001</v>
      </c>
      <c r="P1291" s="12">
        <v>1.574803149606</v>
      </c>
      <c r="Q1291" s="12">
        <v>2.3622047244090001</v>
      </c>
      <c r="R1291" s="12">
        <v>11.811023622046999</v>
      </c>
      <c r="S1291" s="12">
        <v>4.7244094488190003</v>
      </c>
      <c r="T1291" s="12">
        <v>4.5619834710739999</v>
      </c>
      <c r="U1291" s="31">
        <v>5.5415672843220003</v>
      </c>
    </row>
    <row r="1292" spans="3:21" x14ac:dyDescent="0.2">
      <c r="D1292" s="102"/>
      <c r="E1292" s="5" t="s">
        <v>33</v>
      </c>
      <c r="F1292" s="6"/>
      <c r="G1292" s="7">
        <v>92</v>
      </c>
      <c r="H1292" s="46">
        <v>42.391304347826001</v>
      </c>
      <c r="I1292" s="12">
        <v>10.869565217390999</v>
      </c>
      <c r="J1292" s="12">
        <v>11.95652173913</v>
      </c>
      <c r="K1292" s="12">
        <v>5.4347826086959996</v>
      </c>
      <c r="L1292" s="12">
        <v>3.2608695652169999</v>
      </c>
      <c r="M1292" s="12">
        <v>4.3478260869570002</v>
      </c>
      <c r="N1292" s="12">
        <v>1.086956521739</v>
      </c>
      <c r="O1292" s="12">
        <v>1.086956521739</v>
      </c>
      <c r="P1292" s="21">
        <v>0</v>
      </c>
      <c r="Q1292" s="12">
        <v>9.7826086956519998</v>
      </c>
      <c r="R1292" s="12">
        <v>6.5217391304349999</v>
      </c>
      <c r="S1292" s="12">
        <v>3.2608695652169999</v>
      </c>
      <c r="T1292" s="12">
        <v>4.4494382022470003</v>
      </c>
      <c r="U1292" s="31">
        <v>6.0855534143199996</v>
      </c>
    </row>
    <row r="1293" spans="3:21" x14ac:dyDescent="0.2">
      <c r="D1293" s="102"/>
      <c r="E1293" s="5" t="s">
        <v>34</v>
      </c>
      <c r="F1293" s="6"/>
      <c r="G1293" s="7">
        <v>64</v>
      </c>
      <c r="H1293" s="46">
        <v>46.875</v>
      </c>
      <c r="I1293" s="12">
        <v>7.8125</v>
      </c>
      <c r="J1293" s="12">
        <v>12.5</v>
      </c>
      <c r="K1293" s="12">
        <v>4.6875</v>
      </c>
      <c r="L1293" s="12">
        <v>10.9375</v>
      </c>
      <c r="M1293" s="12">
        <v>4.6875</v>
      </c>
      <c r="N1293" s="12">
        <v>1.5625</v>
      </c>
      <c r="O1293" s="12">
        <v>1.5625</v>
      </c>
      <c r="P1293" s="21">
        <v>0</v>
      </c>
      <c r="Q1293" s="12">
        <v>6.25</v>
      </c>
      <c r="R1293" s="12">
        <v>3.125</v>
      </c>
      <c r="S1293" s="21">
        <v>0</v>
      </c>
      <c r="T1293" s="12">
        <v>3.359375</v>
      </c>
      <c r="U1293" s="31">
        <v>3.4567288886130001</v>
      </c>
    </row>
    <row r="1294" spans="3:21" x14ac:dyDescent="0.2">
      <c r="D1294" s="102"/>
      <c r="E1294" s="5" t="s">
        <v>35</v>
      </c>
      <c r="F1294" s="6"/>
      <c r="G1294" s="7">
        <v>50</v>
      </c>
      <c r="H1294" s="46">
        <v>46</v>
      </c>
      <c r="I1294" s="12">
        <v>14</v>
      </c>
      <c r="J1294" s="12">
        <v>6</v>
      </c>
      <c r="K1294" s="12">
        <v>2</v>
      </c>
      <c r="L1294" s="12">
        <v>4</v>
      </c>
      <c r="M1294" s="21">
        <v>0</v>
      </c>
      <c r="N1294" s="12">
        <v>8</v>
      </c>
      <c r="O1294" s="21">
        <v>0</v>
      </c>
      <c r="P1294" s="21">
        <v>0</v>
      </c>
      <c r="Q1294" s="12">
        <v>8</v>
      </c>
      <c r="R1294" s="12">
        <v>2</v>
      </c>
      <c r="S1294" s="12">
        <v>10</v>
      </c>
      <c r="T1294" s="12">
        <v>3.2</v>
      </c>
      <c r="U1294" s="31">
        <v>3.4486712417010001</v>
      </c>
    </row>
    <row r="1295" spans="3:21" x14ac:dyDescent="0.2">
      <c r="D1295" s="102"/>
      <c r="E1295" s="5" t="s">
        <v>36</v>
      </c>
      <c r="F1295" s="6"/>
      <c r="G1295" s="7">
        <v>30</v>
      </c>
      <c r="H1295" s="46">
        <v>30</v>
      </c>
      <c r="I1295" s="12">
        <v>20</v>
      </c>
      <c r="J1295" s="12">
        <v>3.333333333333</v>
      </c>
      <c r="K1295" s="12">
        <v>3.333333333333</v>
      </c>
      <c r="L1295" s="12">
        <v>3.333333333333</v>
      </c>
      <c r="M1295" s="12">
        <v>6.666666666667</v>
      </c>
      <c r="N1295" s="21">
        <v>0</v>
      </c>
      <c r="O1295" s="12">
        <v>3.333333333333</v>
      </c>
      <c r="P1295" s="21">
        <v>0</v>
      </c>
      <c r="Q1295" s="12">
        <v>10</v>
      </c>
      <c r="R1295" s="12">
        <v>3.333333333333</v>
      </c>
      <c r="S1295" s="12">
        <v>16.666666666666998</v>
      </c>
      <c r="T1295" s="12">
        <v>3.8</v>
      </c>
      <c r="U1295" s="31">
        <v>3.4756294393970002</v>
      </c>
    </row>
    <row r="1296" spans="3:21" x14ac:dyDescent="0.2">
      <c r="D1296" s="102"/>
      <c r="E1296" s="5" t="s">
        <v>37</v>
      </c>
      <c r="F1296" s="6"/>
      <c r="G1296" s="7">
        <v>62</v>
      </c>
      <c r="H1296" s="46">
        <v>40.322580645160997</v>
      </c>
      <c r="I1296" s="12">
        <v>14.516129032258</v>
      </c>
      <c r="J1296" s="12">
        <v>14.516129032258</v>
      </c>
      <c r="K1296" s="21">
        <v>0</v>
      </c>
      <c r="L1296" s="12">
        <v>8.0645161290320004</v>
      </c>
      <c r="M1296" s="12">
        <v>3.2258064516129998</v>
      </c>
      <c r="N1296" s="12">
        <v>3.2258064516129998</v>
      </c>
      <c r="O1296" s="21">
        <v>0</v>
      </c>
      <c r="P1296" s="21">
        <v>0</v>
      </c>
      <c r="Q1296" s="12">
        <v>6.4516129032259997</v>
      </c>
      <c r="R1296" s="12">
        <v>4.8387096774189997</v>
      </c>
      <c r="S1296" s="12">
        <v>4.8387096774189997</v>
      </c>
      <c r="T1296" s="12">
        <v>3.7796610169489999</v>
      </c>
      <c r="U1296" s="31">
        <v>4.8853561763539997</v>
      </c>
    </row>
    <row r="1297" spans="2:21" x14ac:dyDescent="0.2">
      <c r="D1297" s="102"/>
      <c r="E1297" s="5" t="s">
        <v>38</v>
      </c>
      <c r="F1297" s="6"/>
      <c r="G1297" s="7">
        <v>3</v>
      </c>
      <c r="H1297" s="76">
        <v>0</v>
      </c>
      <c r="I1297" s="12">
        <v>33.333333333333002</v>
      </c>
      <c r="J1297" s="21">
        <v>0</v>
      </c>
      <c r="K1297" s="12">
        <v>33.333333333333002</v>
      </c>
      <c r="L1297" s="21">
        <v>0</v>
      </c>
      <c r="M1297" s="21">
        <v>0</v>
      </c>
      <c r="N1297" s="21">
        <v>0</v>
      </c>
      <c r="O1297" s="21">
        <v>0</v>
      </c>
      <c r="P1297" s="21">
        <v>0</v>
      </c>
      <c r="Q1297" s="21">
        <v>0</v>
      </c>
      <c r="R1297" s="21">
        <v>0</v>
      </c>
      <c r="S1297" s="12">
        <v>33.333333333333002</v>
      </c>
      <c r="T1297" s="12">
        <v>3</v>
      </c>
      <c r="U1297" s="31">
        <v>1</v>
      </c>
    </row>
    <row r="1298" spans="2:21" x14ac:dyDescent="0.2">
      <c r="D1298" s="101" t="s">
        <v>39</v>
      </c>
      <c r="E1298" s="26" t="s">
        <v>40</v>
      </c>
      <c r="F1298" s="25"/>
      <c r="G1298" s="28">
        <v>320</v>
      </c>
      <c r="H1298" s="55">
        <v>33.4375</v>
      </c>
      <c r="I1298" s="19">
        <v>14.6875</v>
      </c>
      <c r="J1298" s="19">
        <v>14.0625</v>
      </c>
      <c r="K1298" s="19">
        <v>5</v>
      </c>
      <c r="L1298" s="19">
        <v>7.8125</v>
      </c>
      <c r="M1298" s="19">
        <v>4.6875</v>
      </c>
      <c r="N1298" s="19">
        <v>1.5625</v>
      </c>
      <c r="O1298" s="19">
        <v>1.875</v>
      </c>
      <c r="P1298" s="44">
        <v>0</v>
      </c>
      <c r="Q1298" s="19">
        <v>6.5625</v>
      </c>
      <c r="R1298" s="19">
        <v>4.6875</v>
      </c>
      <c r="S1298" s="19">
        <v>5.625</v>
      </c>
      <c r="T1298" s="19">
        <v>4.0331125827810004</v>
      </c>
      <c r="U1298" s="56">
        <v>4.7548054723659998</v>
      </c>
    </row>
    <row r="1299" spans="2:21" x14ac:dyDescent="0.2">
      <c r="D1299" s="102"/>
      <c r="E1299" s="5" t="s">
        <v>41</v>
      </c>
      <c r="F1299" s="6"/>
      <c r="G1299" s="7">
        <v>291</v>
      </c>
      <c r="H1299" s="46">
        <v>39.175257731959</v>
      </c>
      <c r="I1299" s="12">
        <v>14.432989690722</v>
      </c>
      <c r="J1299" s="12">
        <v>7.9037800687289996</v>
      </c>
      <c r="K1299" s="12">
        <v>6.529209621993</v>
      </c>
      <c r="L1299" s="12">
        <v>5.8419243986250002</v>
      </c>
      <c r="M1299" s="12">
        <v>2.749140893471</v>
      </c>
      <c r="N1299" s="12">
        <v>1.7182130584190001</v>
      </c>
      <c r="O1299" s="12">
        <v>4.1237113402060004</v>
      </c>
      <c r="P1299" s="21">
        <v>0</v>
      </c>
      <c r="Q1299" s="12">
        <v>3.4364261168380001</v>
      </c>
      <c r="R1299" s="12">
        <v>6.8728522336770004</v>
      </c>
      <c r="S1299" s="12">
        <v>7.2164948453609998</v>
      </c>
      <c r="T1299" s="12">
        <v>3.9555555555559998</v>
      </c>
      <c r="U1299" s="31">
        <v>4.8707238288869998</v>
      </c>
    </row>
    <row r="1300" spans="2:21" x14ac:dyDescent="0.2">
      <c r="D1300" s="102"/>
      <c r="E1300" s="5" t="s">
        <v>42</v>
      </c>
      <c r="F1300" s="6"/>
      <c r="G1300" s="7">
        <v>213</v>
      </c>
      <c r="H1300" s="46">
        <v>36.619718309859003</v>
      </c>
      <c r="I1300" s="12">
        <v>15.962441314554001</v>
      </c>
      <c r="J1300" s="12">
        <v>7.9812206572770004</v>
      </c>
      <c r="K1300" s="12">
        <v>3.7558685446009998</v>
      </c>
      <c r="L1300" s="12">
        <v>7.0422535211269999</v>
      </c>
      <c r="M1300" s="12">
        <v>2.8169014084509998</v>
      </c>
      <c r="N1300" s="12">
        <v>2.347417840376</v>
      </c>
      <c r="O1300" s="12">
        <v>1.8779342723000001</v>
      </c>
      <c r="P1300" s="12">
        <v>0.93896713615000005</v>
      </c>
      <c r="Q1300" s="12">
        <v>6.1032863849770003</v>
      </c>
      <c r="R1300" s="12">
        <v>6.1032863849770003</v>
      </c>
      <c r="S1300" s="12">
        <v>8.4507042253520002</v>
      </c>
      <c r="T1300" s="12">
        <v>4.0307692307689997</v>
      </c>
      <c r="U1300" s="31">
        <v>4.7748354164759998</v>
      </c>
    </row>
    <row r="1301" spans="2:21" x14ac:dyDescent="0.2">
      <c r="D1301" s="102"/>
      <c r="E1301" s="5" t="s">
        <v>43</v>
      </c>
      <c r="F1301" s="6"/>
      <c r="G1301" s="7">
        <v>40</v>
      </c>
      <c r="H1301" s="46">
        <v>37.5</v>
      </c>
      <c r="I1301" s="12">
        <v>10</v>
      </c>
      <c r="J1301" s="12">
        <v>5</v>
      </c>
      <c r="K1301" s="12">
        <v>2.5</v>
      </c>
      <c r="L1301" s="12">
        <v>5</v>
      </c>
      <c r="M1301" s="12">
        <v>7.5</v>
      </c>
      <c r="N1301" s="12">
        <v>2.5</v>
      </c>
      <c r="O1301" s="21">
        <v>0</v>
      </c>
      <c r="P1301" s="21">
        <v>0</v>
      </c>
      <c r="Q1301" s="12">
        <v>5</v>
      </c>
      <c r="R1301" s="12">
        <v>10</v>
      </c>
      <c r="S1301" s="12">
        <v>15</v>
      </c>
      <c r="T1301" s="12">
        <v>4.3235294117649996</v>
      </c>
      <c r="U1301" s="31">
        <v>4.5679226082559996</v>
      </c>
    </row>
    <row r="1302" spans="2:21" x14ac:dyDescent="0.2">
      <c r="D1302" s="103"/>
      <c r="E1302" s="50" t="s">
        <v>44</v>
      </c>
      <c r="F1302" s="53"/>
      <c r="G1302" s="49">
        <v>65</v>
      </c>
      <c r="H1302" s="67">
        <v>38.461538461537998</v>
      </c>
      <c r="I1302" s="23">
        <v>21.538461538461998</v>
      </c>
      <c r="J1302" s="23">
        <v>7.6923076923079998</v>
      </c>
      <c r="K1302" s="23">
        <v>3.0769230769229998</v>
      </c>
      <c r="L1302" s="23">
        <v>1.538461538462</v>
      </c>
      <c r="M1302" s="23">
        <v>1.538461538462</v>
      </c>
      <c r="N1302" s="23">
        <v>1.538461538462</v>
      </c>
      <c r="O1302" s="23">
        <v>1.538461538462</v>
      </c>
      <c r="P1302" s="73">
        <v>0</v>
      </c>
      <c r="Q1302" s="23">
        <v>4.6153846153850004</v>
      </c>
      <c r="R1302" s="23">
        <v>7.6923076923079998</v>
      </c>
      <c r="S1302" s="23">
        <v>10.769230769230999</v>
      </c>
      <c r="T1302" s="23">
        <v>3.9482758620689999</v>
      </c>
      <c r="U1302" s="64">
        <v>5.6122477327320004</v>
      </c>
    </row>
    <row r="1304" spans="2:21" x14ac:dyDescent="0.2">
      <c r="B1304" s="34" t="str">
        <f xml:space="preserve"> HYPERLINK("#'目次'!B57", "[51]")</f>
        <v>[51]</v>
      </c>
      <c r="C1304" s="27" t="s">
        <v>483</v>
      </c>
    </row>
    <row r="1305" spans="2:21" x14ac:dyDescent="0.2">
      <c r="C1305" s="84" t="s">
        <v>484</v>
      </c>
    </row>
    <row r="1307" spans="2:21" x14ac:dyDescent="0.2">
      <c r="C1307" s="27" t="s">
        <v>13</v>
      </c>
    </row>
    <row r="1308" spans="2:21" ht="48" x14ac:dyDescent="0.2">
      <c r="D1308" s="97"/>
      <c r="E1308" s="98"/>
      <c r="F1308" s="98"/>
      <c r="G1308" s="38" t="s">
        <v>14</v>
      </c>
      <c r="H1308" s="36" t="s">
        <v>485</v>
      </c>
      <c r="I1308" s="4" t="s">
        <v>486</v>
      </c>
      <c r="J1308" s="4" t="s">
        <v>487</v>
      </c>
      <c r="K1308" s="4" t="s">
        <v>488</v>
      </c>
      <c r="L1308" s="4" t="s">
        <v>489</v>
      </c>
      <c r="M1308" s="4" t="s">
        <v>490</v>
      </c>
      <c r="N1308" s="4" t="s">
        <v>491</v>
      </c>
      <c r="O1308" s="4" t="s">
        <v>492</v>
      </c>
      <c r="P1308" s="4" t="s">
        <v>493</v>
      </c>
      <c r="Q1308" s="4" t="s">
        <v>494</v>
      </c>
      <c r="R1308" s="4" t="s">
        <v>495</v>
      </c>
      <c r="S1308" s="4" t="s">
        <v>496</v>
      </c>
      <c r="T1308" s="4" t="s">
        <v>22</v>
      </c>
      <c r="U1308" s="35" t="s">
        <v>24</v>
      </c>
    </row>
    <row r="1309" spans="2:21" x14ac:dyDescent="0.2">
      <c r="D1309" s="99"/>
      <c r="E1309" s="100"/>
      <c r="F1309" s="100"/>
      <c r="G1309" s="40"/>
      <c r="H1309" s="42"/>
      <c r="I1309" s="8"/>
      <c r="J1309" s="8"/>
      <c r="K1309" s="8"/>
      <c r="L1309" s="8"/>
      <c r="M1309" s="8"/>
      <c r="N1309" s="8"/>
      <c r="O1309" s="8"/>
      <c r="P1309" s="8"/>
      <c r="Q1309" s="8"/>
      <c r="R1309" s="8"/>
      <c r="S1309" s="8"/>
      <c r="T1309" s="8"/>
      <c r="U1309" s="39"/>
    </row>
    <row r="1310" spans="2:21" x14ac:dyDescent="0.2">
      <c r="D1310" s="48"/>
      <c r="E1310" s="47" t="s">
        <v>14</v>
      </c>
      <c r="F1310" s="51"/>
      <c r="G1310" s="37">
        <v>1390</v>
      </c>
      <c r="H1310" s="20">
        <v>18.633093525180001</v>
      </c>
      <c r="I1310" s="20">
        <v>6.546762589928</v>
      </c>
      <c r="J1310" s="20">
        <v>32.374100719424</v>
      </c>
      <c r="K1310" s="20">
        <v>4.5323741007190002</v>
      </c>
      <c r="L1310" s="20">
        <v>2.0143884892089998</v>
      </c>
      <c r="M1310" s="20">
        <v>12.733812949640001</v>
      </c>
      <c r="N1310" s="20">
        <v>24.460431654676</v>
      </c>
      <c r="O1310" s="20">
        <v>3.3093525179859999</v>
      </c>
      <c r="P1310" s="20">
        <v>8.489208633094</v>
      </c>
      <c r="Q1310" s="20">
        <v>11.510791366906</v>
      </c>
      <c r="R1310" s="20">
        <v>0.79136690647499996</v>
      </c>
      <c r="S1310" s="20">
        <v>3.9568345323740002</v>
      </c>
      <c r="T1310" s="20">
        <v>8.8489208633090009</v>
      </c>
      <c r="U1310" s="58">
        <v>0.50359712230200004</v>
      </c>
    </row>
    <row r="1311" spans="2:21" x14ac:dyDescent="0.2">
      <c r="D1311" s="101" t="s">
        <v>25</v>
      </c>
      <c r="E1311" s="26" t="s">
        <v>26</v>
      </c>
      <c r="F1311" s="25"/>
      <c r="G1311" s="28">
        <v>27</v>
      </c>
      <c r="H1311" s="55">
        <v>14.814814814815</v>
      </c>
      <c r="I1311" s="19">
        <v>7.4074074074069998</v>
      </c>
      <c r="J1311" s="19">
        <v>29.629629629629999</v>
      </c>
      <c r="K1311" s="19">
        <v>7.4074074074069998</v>
      </c>
      <c r="L1311" s="19">
        <v>3.7037037037039999</v>
      </c>
      <c r="M1311" s="19">
        <v>14.814814814815</v>
      </c>
      <c r="N1311" s="19">
        <v>18.518518518518999</v>
      </c>
      <c r="O1311" s="44">
        <v>0</v>
      </c>
      <c r="P1311" s="19">
        <v>3.7037037037039999</v>
      </c>
      <c r="Q1311" s="19">
        <v>14.814814814815</v>
      </c>
      <c r="R1311" s="44">
        <v>0</v>
      </c>
      <c r="S1311" s="44">
        <v>0</v>
      </c>
      <c r="T1311" s="19">
        <v>11.111111111111001</v>
      </c>
      <c r="U1311" s="71">
        <v>0</v>
      </c>
    </row>
    <row r="1312" spans="2:21" x14ac:dyDescent="0.2">
      <c r="D1312" s="102"/>
      <c r="E1312" s="5" t="s">
        <v>27</v>
      </c>
      <c r="F1312" s="6"/>
      <c r="G1312" s="7">
        <v>65</v>
      </c>
      <c r="H1312" s="46">
        <v>20</v>
      </c>
      <c r="I1312" s="12">
        <v>12.307692307691999</v>
      </c>
      <c r="J1312" s="12">
        <v>26.153846153846001</v>
      </c>
      <c r="K1312" s="12">
        <v>1.538461538462</v>
      </c>
      <c r="L1312" s="21">
        <v>0</v>
      </c>
      <c r="M1312" s="12">
        <v>7.6923076923079998</v>
      </c>
      <c r="N1312" s="12">
        <v>32.307692307692001</v>
      </c>
      <c r="O1312" s="21">
        <v>0</v>
      </c>
      <c r="P1312" s="12">
        <v>4.6153846153850004</v>
      </c>
      <c r="Q1312" s="12">
        <v>12.307692307691999</v>
      </c>
      <c r="R1312" s="12">
        <v>4.6153846153850004</v>
      </c>
      <c r="S1312" s="12">
        <v>1.538461538462</v>
      </c>
      <c r="T1312" s="12">
        <v>10.769230769230999</v>
      </c>
      <c r="U1312" s="31">
        <v>1.538461538462</v>
      </c>
    </row>
    <row r="1313" spans="4:21" x14ac:dyDescent="0.2">
      <c r="D1313" s="102"/>
      <c r="E1313" s="5" t="s">
        <v>28</v>
      </c>
      <c r="F1313" s="6"/>
      <c r="G1313" s="7">
        <v>344</v>
      </c>
      <c r="H1313" s="46">
        <v>13.081395348837001</v>
      </c>
      <c r="I1313" s="12">
        <v>6.3953488372090002</v>
      </c>
      <c r="J1313" s="12">
        <v>30.813953488372</v>
      </c>
      <c r="K1313" s="12">
        <v>5.8139534883720003</v>
      </c>
      <c r="L1313" s="12">
        <v>1.4534883720930001</v>
      </c>
      <c r="M1313" s="12">
        <v>13.081395348837001</v>
      </c>
      <c r="N1313" s="12">
        <v>25.290697674419</v>
      </c>
      <c r="O1313" s="12">
        <v>3.1976744186050001</v>
      </c>
      <c r="P1313" s="12">
        <v>10.465116279069999</v>
      </c>
      <c r="Q1313" s="12">
        <v>14.534883720930001</v>
      </c>
      <c r="R1313" s="12">
        <v>0.29069767441900002</v>
      </c>
      <c r="S1313" s="12">
        <v>3.779069767442</v>
      </c>
      <c r="T1313" s="12">
        <v>12.209302325581</v>
      </c>
      <c r="U1313" s="31">
        <v>0.29069767441900002</v>
      </c>
    </row>
    <row r="1314" spans="4:21" x14ac:dyDescent="0.2">
      <c r="D1314" s="102"/>
      <c r="E1314" s="5" t="s">
        <v>29</v>
      </c>
      <c r="F1314" s="6"/>
      <c r="G1314" s="7">
        <v>208</v>
      </c>
      <c r="H1314" s="46">
        <v>20.192307692307999</v>
      </c>
      <c r="I1314" s="12">
        <v>5.2884615384620002</v>
      </c>
      <c r="J1314" s="12">
        <v>34.615384615384997</v>
      </c>
      <c r="K1314" s="12">
        <v>6.25</v>
      </c>
      <c r="L1314" s="12">
        <v>1.442307692308</v>
      </c>
      <c r="M1314" s="12">
        <v>14.903846153846001</v>
      </c>
      <c r="N1314" s="12">
        <v>20.673076923077002</v>
      </c>
      <c r="O1314" s="12">
        <v>2.884615384615</v>
      </c>
      <c r="P1314" s="12">
        <v>7.2115384615379998</v>
      </c>
      <c r="Q1314" s="12">
        <v>12.5</v>
      </c>
      <c r="R1314" s="21">
        <v>0</v>
      </c>
      <c r="S1314" s="12">
        <v>5.7692307692310001</v>
      </c>
      <c r="T1314" s="12">
        <v>7.2115384615379998</v>
      </c>
      <c r="U1314" s="31">
        <v>0.48076923076900002</v>
      </c>
    </row>
    <row r="1315" spans="4:21" x14ac:dyDescent="0.2">
      <c r="D1315" s="102"/>
      <c r="E1315" s="5" t="s">
        <v>30</v>
      </c>
      <c r="F1315" s="6"/>
      <c r="G1315" s="7">
        <v>54</v>
      </c>
      <c r="H1315" s="46">
        <v>12.962962962962999</v>
      </c>
      <c r="I1315" s="12">
        <v>7.4074074074069998</v>
      </c>
      <c r="J1315" s="12">
        <v>24.074074074074002</v>
      </c>
      <c r="K1315" s="12">
        <v>5.5555555555560003</v>
      </c>
      <c r="L1315" s="12">
        <v>5.5555555555560003</v>
      </c>
      <c r="M1315" s="12">
        <v>12.962962962962999</v>
      </c>
      <c r="N1315" s="12">
        <v>46.296296296295999</v>
      </c>
      <c r="O1315" s="21">
        <v>0</v>
      </c>
      <c r="P1315" s="12">
        <v>3.7037037037039999</v>
      </c>
      <c r="Q1315" s="12">
        <v>5.5555555555560003</v>
      </c>
      <c r="R1315" s="12">
        <v>1.851851851852</v>
      </c>
      <c r="S1315" s="12">
        <v>1.851851851852</v>
      </c>
      <c r="T1315" s="12">
        <v>12.962962962962999</v>
      </c>
      <c r="U1315" s="45">
        <v>0</v>
      </c>
    </row>
    <row r="1316" spans="4:21" x14ac:dyDescent="0.2">
      <c r="D1316" s="102"/>
      <c r="E1316" s="5" t="s">
        <v>31</v>
      </c>
      <c r="F1316" s="6"/>
      <c r="G1316" s="7">
        <v>35</v>
      </c>
      <c r="H1316" s="46">
        <v>37.142857142856997</v>
      </c>
      <c r="I1316" s="12">
        <v>11.428571428571001</v>
      </c>
      <c r="J1316" s="12">
        <v>40</v>
      </c>
      <c r="K1316" s="12">
        <v>5.7142857142860004</v>
      </c>
      <c r="L1316" s="12">
        <v>2.8571428571430002</v>
      </c>
      <c r="M1316" s="12">
        <v>22.857142857143</v>
      </c>
      <c r="N1316" s="12">
        <v>17.142857142857</v>
      </c>
      <c r="O1316" s="12">
        <v>2.8571428571430002</v>
      </c>
      <c r="P1316" s="12">
        <v>5.7142857142860004</v>
      </c>
      <c r="Q1316" s="12">
        <v>14.285714285714</v>
      </c>
      <c r="R1316" s="21">
        <v>0</v>
      </c>
      <c r="S1316" s="12">
        <v>2.8571428571430002</v>
      </c>
      <c r="T1316" s="12">
        <v>2.8571428571430002</v>
      </c>
      <c r="U1316" s="45">
        <v>0</v>
      </c>
    </row>
    <row r="1317" spans="4:21" x14ac:dyDescent="0.2">
      <c r="D1317" s="102"/>
      <c r="E1317" s="5" t="s">
        <v>32</v>
      </c>
      <c r="F1317" s="6"/>
      <c r="G1317" s="7">
        <v>187</v>
      </c>
      <c r="H1317" s="46">
        <v>18.181818181817999</v>
      </c>
      <c r="I1317" s="12">
        <v>4.8128342245990003</v>
      </c>
      <c r="J1317" s="12">
        <v>34.224598930481001</v>
      </c>
      <c r="K1317" s="12">
        <v>2.673796791444</v>
      </c>
      <c r="L1317" s="12">
        <v>3.208556149733</v>
      </c>
      <c r="M1317" s="12">
        <v>12.83422459893</v>
      </c>
      <c r="N1317" s="12">
        <v>27.807486631016001</v>
      </c>
      <c r="O1317" s="12">
        <v>5.8823529411760003</v>
      </c>
      <c r="P1317" s="12">
        <v>11.229946524063999</v>
      </c>
      <c r="Q1317" s="12">
        <v>10.160427807487</v>
      </c>
      <c r="R1317" s="12">
        <v>1.6042780748659999</v>
      </c>
      <c r="S1317" s="12">
        <v>4.2780748663099999</v>
      </c>
      <c r="T1317" s="12">
        <v>5.3475935828879999</v>
      </c>
      <c r="U1317" s="31">
        <v>0.53475935828900001</v>
      </c>
    </row>
    <row r="1318" spans="4:21" x14ac:dyDescent="0.2">
      <c r="D1318" s="102"/>
      <c r="E1318" s="5" t="s">
        <v>33</v>
      </c>
      <c r="F1318" s="6"/>
      <c r="G1318" s="7">
        <v>145</v>
      </c>
      <c r="H1318" s="46">
        <v>22.068965517241001</v>
      </c>
      <c r="I1318" s="12">
        <v>4.8275862068970001</v>
      </c>
      <c r="J1318" s="12">
        <v>33.103448275862</v>
      </c>
      <c r="K1318" s="12">
        <v>4.1379310344829996</v>
      </c>
      <c r="L1318" s="21">
        <v>0</v>
      </c>
      <c r="M1318" s="12">
        <v>13.103448275862</v>
      </c>
      <c r="N1318" s="12">
        <v>20.689655172414</v>
      </c>
      <c r="O1318" s="12">
        <v>0.68965517241399998</v>
      </c>
      <c r="P1318" s="12">
        <v>4.8275862068970001</v>
      </c>
      <c r="Q1318" s="12">
        <v>5.5172413793099997</v>
      </c>
      <c r="R1318" s="12">
        <v>0.68965517241399998</v>
      </c>
      <c r="S1318" s="12">
        <v>4.1379310344829996</v>
      </c>
      <c r="T1318" s="12">
        <v>8.9655172413790005</v>
      </c>
      <c r="U1318" s="31">
        <v>1.379310344828</v>
      </c>
    </row>
    <row r="1319" spans="4:21" x14ac:dyDescent="0.2">
      <c r="D1319" s="102"/>
      <c r="E1319" s="5" t="s">
        <v>34</v>
      </c>
      <c r="F1319" s="6"/>
      <c r="G1319" s="7">
        <v>103</v>
      </c>
      <c r="H1319" s="46">
        <v>25.242718446602002</v>
      </c>
      <c r="I1319" s="12">
        <v>4.8543689320389998</v>
      </c>
      <c r="J1319" s="12">
        <v>33.980582524272002</v>
      </c>
      <c r="K1319" s="12">
        <v>2.9126213592229999</v>
      </c>
      <c r="L1319" s="12">
        <v>4.8543689320389998</v>
      </c>
      <c r="M1319" s="12">
        <v>8.7378640776700003</v>
      </c>
      <c r="N1319" s="12">
        <v>24.271844660193999</v>
      </c>
      <c r="O1319" s="12">
        <v>5.8252427184469999</v>
      </c>
      <c r="P1319" s="12">
        <v>11.650485436893</v>
      </c>
      <c r="Q1319" s="12">
        <v>10.679611650485</v>
      </c>
      <c r="R1319" s="21">
        <v>0</v>
      </c>
      <c r="S1319" s="12">
        <v>5.8252427184469999</v>
      </c>
      <c r="T1319" s="12">
        <v>6.796116504854</v>
      </c>
      <c r="U1319" s="31">
        <v>0.97087378640800004</v>
      </c>
    </row>
    <row r="1320" spans="4:21" x14ac:dyDescent="0.2">
      <c r="D1320" s="102"/>
      <c r="E1320" s="5" t="s">
        <v>35</v>
      </c>
      <c r="F1320" s="6"/>
      <c r="G1320" s="7">
        <v>80</v>
      </c>
      <c r="H1320" s="46">
        <v>22.5</v>
      </c>
      <c r="I1320" s="12">
        <v>6.25</v>
      </c>
      <c r="J1320" s="12">
        <v>35</v>
      </c>
      <c r="K1320" s="12">
        <v>7.5</v>
      </c>
      <c r="L1320" s="21">
        <v>0</v>
      </c>
      <c r="M1320" s="12">
        <v>11.25</v>
      </c>
      <c r="N1320" s="12">
        <v>15</v>
      </c>
      <c r="O1320" s="12">
        <v>5</v>
      </c>
      <c r="P1320" s="12">
        <v>8.75</v>
      </c>
      <c r="Q1320" s="12">
        <v>7.5</v>
      </c>
      <c r="R1320" s="12">
        <v>1.25</v>
      </c>
      <c r="S1320" s="12">
        <v>3.75</v>
      </c>
      <c r="T1320" s="12">
        <v>8.75</v>
      </c>
      <c r="U1320" s="45">
        <v>0</v>
      </c>
    </row>
    <row r="1321" spans="4:21" x14ac:dyDescent="0.2">
      <c r="D1321" s="102"/>
      <c r="E1321" s="5" t="s">
        <v>36</v>
      </c>
      <c r="F1321" s="6"/>
      <c r="G1321" s="7">
        <v>41</v>
      </c>
      <c r="H1321" s="46">
        <v>24.390243902439</v>
      </c>
      <c r="I1321" s="12">
        <v>12.195121951220001</v>
      </c>
      <c r="J1321" s="12">
        <v>36.585365853658999</v>
      </c>
      <c r="K1321" s="12">
        <v>4.8780487804880002</v>
      </c>
      <c r="L1321" s="12">
        <v>2.4390243902440001</v>
      </c>
      <c r="M1321" s="12">
        <v>12.195121951220001</v>
      </c>
      <c r="N1321" s="12">
        <v>21.951219512194999</v>
      </c>
      <c r="O1321" s="12">
        <v>2.4390243902440001</v>
      </c>
      <c r="P1321" s="12">
        <v>9.7560975609760003</v>
      </c>
      <c r="Q1321" s="12">
        <v>4.8780487804880002</v>
      </c>
      <c r="R1321" s="21">
        <v>0</v>
      </c>
      <c r="S1321" s="12">
        <v>4.8780487804880002</v>
      </c>
      <c r="T1321" s="12">
        <v>2.4390243902440001</v>
      </c>
      <c r="U1321" s="45">
        <v>0</v>
      </c>
    </row>
    <row r="1322" spans="4:21" x14ac:dyDescent="0.2">
      <c r="D1322" s="102"/>
      <c r="E1322" s="5" t="s">
        <v>37</v>
      </c>
      <c r="F1322" s="6"/>
      <c r="G1322" s="7">
        <v>96</v>
      </c>
      <c r="H1322" s="46">
        <v>14.583333333333</v>
      </c>
      <c r="I1322" s="12">
        <v>8.333333333333</v>
      </c>
      <c r="J1322" s="12">
        <v>29.166666666666998</v>
      </c>
      <c r="K1322" s="21">
        <v>0</v>
      </c>
      <c r="L1322" s="12">
        <v>3.125</v>
      </c>
      <c r="M1322" s="12">
        <v>10.416666666667</v>
      </c>
      <c r="N1322" s="12">
        <v>26.041666666666998</v>
      </c>
      <c r="O1322" s="12">
        <v>5.208333333333</v>
      </c>
      <c r="P1322" s="12">
        <v>8.333333333333</v>
      </c>
      <c r="Q1322" s="12">
        <v>18.75</v>
      </c>
      <c r="R1322" s="12">
        <v>1.041666666667</v>
      </c>
      <c r="S1322" s="12">
        <v>2.083333333333</v>
      </c>
      <c r="T1322" s="12">
        <v>9.375</v>
      </c>
      <c r="U1322" s="45">
        <v>0</v>
      </c>
    </row>
    <row r="1323" spans="4:21" x14ac:dyDescent="0.2">
      <c r="D1323" s="102"/>
      <c r="E1323" s="5" t="s">
        <v>38</v>
      </c>
      <c r="F1323" s="6"/>
      <c r="G1323" s="7">
        <v>5</v>
      </c>
      <c r="H1323" s="46">
        <v>20</v>
      </c>
      <c r="I1323" s="12">
        <v>20</v>
      </c>
      <c r="J1323" s="12">
        <v>40</v>
      </c>
      <c r="K1323" s="21">
        <v>0</v>
      </c>
      <c r="L1323" s="21">
        <v>0</v>
      </c>
      <c r="M1323" s="12">
        <v>20</v>
      </c>
      <c r="N1323" s="21">
        <v>0</v>
      </c>
      <c r="O1323" s="21">
        <v>0</v>
      </c>
      <c r="P1323" s="21">
        <v>0</v>
      </c>
      <c r="Q1323" s="21">
        <v>0</v>
      </c>
      <c r="R1323" s="21">
        <v>0</v>
      </c>
      <c r="S1323" s="21">
        <v>0</v>
      </c>
      <c r="T1323" s="12">
        <v>20</v>
      </c>
      <c r="U1323" s="45">
        <v>0</v>
      </c>
    </row>
    <row r="1324" spans="4:21" x14ac:dyDescent="0.2">
      <c r="D1324" s="101" t="s">
        <v>39</v>
      </c>
      <c r="E1324" s="26" t="s">
        <v>40</v>
      </c>
      <c r="F1324" s="25"/>
      <c r="G1324" s="28">
        <v>460</v>
      </c>
      <c r="H1324" s="55">
        <v>19.130434782609001</v>
      </c>
      <c r="I1324" s="19">
        <v>5.2173913043480002</v>
      </c>
      <c r="J1324" s="19">
        <v>34.347826086956999</v>
      </c>
      <c r="K1324" s="19">
        <v>5.869565217391</v>
      </c>
      <c r="L1324" s="19">
        <v>1.95652173913</v>
      </c>
      <c r="M1324" s="19">
        <v>14.565217391304</v>
      </c>
      <c r="N1324" s="19">
        <v>21.739130434783</v>
      </c>
      <c r="O1324" s="19">
        <v>4.3478260869570002</v>
      </c>
      <c r="P1324" s="19">
        <v>7.1739130434779996</v>
      </c>
      <c r="Q1324" s="19">
        <v>10.434782608696</v>
      </c>
      <c r="R1324" s="19">
        <v>0.43478260869599999</v>
      </c>
      <c r="S1324" s="19">
        <v>5.869565217391</v>
      </c>
      <c r="T1324" s="19">
        <v>9.1304347826090009</v>
      </c>
      <c r="U1324" s="56">
        <v>0.217391304348</v>
      </c>
    </row>
    <row r="1325" spans="4:21" x14ac:dyDescent="0.2">
      <c r="D1325" s="102"/>
      <c r="E1325" s="5" t="s">
        <v>41</v>
      </c>
      <c r="F1325" s="6"/>
      <c r="G1325" s="7">
        <v>434</v>
      </c>
      <c r="H1325" s="46">
        <v>18.89400921659</v>
      </c>
      <c r="I1325" s="12">
        <v>6.4516129032259997</v>
      </c>
      <c r="J1325" s="12">
        <v>31.336405529954</v>
      </c>
      <c r="K1325" s="12">
        <v>3.917050691244</v>
      </c>
      <c r="L1325" s="12">
        <v>2.3041474654380001</v>
      </c>
      <c r="M1325" s="12">
        <v>11.520737327189</v>
      </c>
      <c r="N1325" s="12">
        <v>26.958525345622</v>
      </c>
      <c r="O1325" s="12">
        <v>2.9953917050690002</v>
      </c>
      <c r="P1325" s="12">
        <v>10.599078341014</v>
      </c>
      <c r="Q1325" s="12">
        <v>13.133640552995001</v>
      </c>
      <c r="R1325" s="12">
        <v>0.69124423963100001</v>
      </c>
      <c r="S1325" s="12">
        <v>2.5345622119820002</v>
      </c>
      <c r="T1325" s="12">
        <v>8.2949308755760001</v>
      </c>
      <c r="U1325" s="31">
        <v>0.23041474654399999</v>
      </c>
    </row>
    <row r="1326" spans="4:21" x14ac:dyDescent="0.2">
      <c r="D1326" s="102"/>
      <c r="E1326" s="5" t="s">
        <v>42</v>
      </c>
      <c r="F1326" s="6"/>
      <c r="G1326" s="7">
        <v>328</v>
      </c>
      <c r="H1326" s="46">
        <v>17.682926829267998</v>
      </c>
      <c r="I1326" s="12">
        <v>7.6219512195119998</v>
      </c>
      <c r="J1326" s="12">
        <v>31.402439024389999</v>
      </c>
      <c r="K1326" s="12">
        <v>3.6585365853659999</v>
      </c>
      <c r="L1326" s="12">
        <v>2.134146341463</v>
      </c>
      <c r="M1326" s="12">
        <v>12.195121951220001</v>
      </c>
      <c r="N1326" s="12">
        <v>23.170731707317</v>
      </c>
      <c r="O1326" s="12">
        <v>1.829268292683</v>
      </c>
      <c r="P1326" s="12">
        <v>7.9268292682929999</v>
      </c>
      <c r="Q1326" s="12">
        <v>11.280487804878</v>
      </c>
      <c r="R1326" s="12">
        <v>0.91463414634100004</v>
      </c>
      <c r="S1326" s="12">
        <v>3.0487804878050002</v>
      </c>
      <c r="T1326" s="12">
        <v>9.7560975609760003</v>
      </c>
      <c r="U1326" s="31">
        <v>1.5243902439020001</v>
      </c>
    </row>
    <row r="1327" spans="4:21" x14ac:dyDescent="0.2">
      <c r="D1327" s="102"/>
      <c r="E1327" s="5" t="s">
        <v>43</v>
      </c>
      <c r="F1327" s="6"/>
      <c r="G1327" s="7">
        <v>71</v>
      </c>
      <c r="H1327" s="46">
        <v>22.535211267606002</v>
      </c>
      <c r="I1327" s="12">
        <v>8.4507042253520002</v>
      </c>
      <c r="J1327" s="12">
        <v>33.802816901408001</v>
      </c>
      <c r="K1327" s="12">
        <v>2.8169014084509998</v>
      </c>
      <c r="L1327" s="12">
        <v>1.4084507042250001</v>
      </c>
      <c r="M1327" s="12">
        <v>9.8591549295770005</v>
      </c>
      <c r="N1327" s="12">
        <v>22.535211267606002</v>
      </c>
      <c r="O1327" s="12">
        <v>5.6338028169010004</v>
      </c>
      <c r="P1327" s="12">
        <v>11.267605633803001</v>
      </c>
      <c r="Q1327" s="12">
        <v>8.4507042253520002</v>
      </c>
      <c r="R1327" s="12">
        <v>2.8169014084509998</v>
      </c>
      <c r="S1327" s="12">
        <v>5.6338028169010004</v>
      </c>
      <c r="T1327" s="12">
        <v>11.267605633803001</v>
      </c>
      <c r="U1327" s="45">
        <v>0</v>
      </c>
    </row>
    <row r="1328" spans="4:21" x14ac:dyDescent="0.2">
      <c r="D1328" s="103"/>
      <c r="E1328" s="50" t="s">
        <v>44</v>
      </c>
      <c r="F1328" s="53"/>
      <c r="G1328" s="49">
        <v>97</v>
      </c>
      <c r="H1328" s="67">
        <v>15.463917525773001</v>
      </c>
      <c r="I1328" s="23">
        <v>8.2474226804120008</v>
      </c>
      <c r="J1328" s="23">
        <v>29.896907216494998</v>
      </c>
      <c r="K1328" s="23">
        <v>5.1546391752579996</v>
      </c>
      <c r="L1328" s="23">
        <v>1.0309278350519999</v>
      </c>
      <c r="M1328" s="23">
        <v>13.40206185567</v>
      </c>
      <c r="N1328" s="23">
        <v>31.958762886597999</v>
      </c>
      <c r="O1328" s="23">
        <v>3.0927835051549999</v>
      </c>
      <c r="P1328" s="23">
        <v>5.1546391752579996</v>
      </c>
      <c r="Q1328" s="23">
        <v>12.371134020618999</v>
      </c>
      <c r="R1328" s="23">
        <v>1.0309278350519999</v>
      </c>
      <c r="S1328" s="23">
        <v>3.0927835051549999</v>
      </c>
      <c r="T1328" s="23">
        <v>5.1546391752579996</v>
      </c>
      <c r="U1328" s="81">
        <v>0</v>
      </c>
    </row>
    <row r="1330" spans="2:17" x14ac:dyDescent="0.2">
      <c r="B1330" s="34" t="str">
        <f xml:space="preserve"> HYPERLINK("#'目次'!B58", "[52]")</f>
        <v>[52]</v>
      </c>
      <c r="C1330" s="27" t="s">
        <v>500</v>
      </c>
    </row>
    <row r="1331" spans="2:17" x14ac:dyDescent="0.2">
      <c r="C1331" s="84" t="s">
        <v>484</v>
      </c>
    </row>
    <row r="1333" spans="2:17" x14ac:dyDescent="0.2">
      <c r="C1333" s="27" t="s">
        <v>13</v>
      </c>
    </row>
    <row r="1334" spans="2:17" ht="36" x14ac:dyDescent="0.2">
      <c r="D1334" s="97"/>
      <c r="E1334" s="98"/>
      <c r="F1334" s="98"/>
      <c r="G1334" s="38" t="s">
        <v>14</v>
      </c>
      <c r="H1334" s="36" t="s">
        <v>501</v>
      </c>
      <c r="I1334" s="4" t="s">
        <v>502</v>
      </c>
      <c r="J1334" s="4" t="s">
        <v>503</v>
      </c>
      <c r="K1334" s="4" t="s">
        <v>504</v>
      </c>
      <c r="L1334" s="4" t="s">
        <v>505</v>
      </c>
      <c r="M1334" s="4" t="s">
        <v>506</v>
      </c>
      <c r="N1334" s="4" t="s">
        <v>507</v>
      </c>
      <c r="O1334" s="4" t="s">
        <v>508</v>
      </c>
      <c r="P1334" s="4" t="s">
        <v>22</v>
      </c>
      <c r="Q1334" s="35" t="s">
        <v>24</v>
      </c>
    </row>
    <row r="1335" spans="2:17" x14ac:dyDescent="0.2">
      <c r="D1335" s="99"/>
      <c r="E1335" s="100"/>
      <c r="F1335" s="100"/>
      <c r="G1335" s="40"/>
      <c r="H1335" s="42"/>
      <c r="I1335" s="8"/>
      <c r="J1335" s="8"/>
      <c r="K1335" s="8"/>
      <c r="L1335" s="8"/>
      <c r="M1335" s="8"/>
      <c r="N1335" s="8"/>
      <c r="O1335" s="8"/>
      <c r="P1335" s="8"/>
      <c r="Q1335" s="39"/>
    </row>
    <row r="1336" spans="2:17" x14ac:dyDescent="0.2">
      <c r="D1336" s="48"/>
      <c r="E1336" s="47" t="s">
        <v>14</v>
      </c>
      <c r="F1336" s="51"/>
      <c r="G1336" s="37">
        <v>1390</v>
      </c>
      <c r="H1336" s="20">
        <v>30.647482014388</v>
      </c>
      <c r="I1336" s="20">
        <v>33.165467625898998</v>
      </c>
      <c r="J1336" s="20">
        <v>48.273381294963997</v>
      </c>
      <c r="K1336" s="20">
        <v>36.618705035970997</v>
      </c>
      <c r="L1336" s="20">
        <v>14.892086330934999</v>
      </c>
      <c r="M1336" s="20">
        <v>0.64748201438800002</v>
      </c>
      <c r="N1336" s="20">
        <v>19.784172661871001</v>
      </c>
      <c r="O1336" s="20">
        <v>4.8201438848920004</v>
      </c>
      <c r="P1336" s="20">
        <v>6.1870503597119999</v>
      </c>
      <c r="Q1336" s="58">
        <v>0.93525179856100005</v>
      </c>
    </row>
    <row r="1337" spans="2:17" x14ac:dyDescent="0.2">
      <c r="D1337" s="101" t="s">
        <v>25</v>
      </c>
      <c r="E1337" s="26" t="s">
        <v>26</v>
      </c>
      <c r="F1337" s="25"/>
      <c r="G1337" s="28">
        <v>27</v>
      </c>
      <c r="H1337" s="55">
        <v>29.629629629629999</v>
      </c>
      <c r="I1337" s="19">
        <v>22.222222222222001</v>
      </c>
      <c r="J1337" s="19">
        <v>37.037037037037003</v>
      </c>
      <c r="K1337" s="19">
        <v>25.925925925925998</v>
      </c>
      <c r="L1337" s="19">
        <v>14.814814814815</v>
      </c>
      <c r="M1337" s="44">
        <v>0</v>
      </c>
      <c r="N1337" s="19">
        <v>25.925925925925998</v>
      </c>
      <c r="O1337" s="19">
        <v>7.4074074074069998</v>
      </c>
      <c r="P1337" s="19">
        <v>3.7037037037039999</v>
      </c>
      <c r="Q1337" s="71">
        <v>0</v>
      </c>
    </row>
    <row r="1338" spans="2:17" x14ac:dyDescent="0.2">
      <c r="D1338" s="102"/>
      <c r="E1338" s="5" t="s">
        <v>27</v>
      </c>
      <c r="F1338" s="6"/>
      <c r="G1338" s="7">
        <v>65</v>
      </c>
      <c r="H1338" s="46">
        <v>33.846153846154003</v>
      </c>
      <c r="I1338" s="12">
        <v>35.384615384615003</v>
      </c>
      <c r="J1338" s="12">
        <v>36.923076923076998</v>
      </c>
      <c r="K1338" s="12">
        <v>26.153846153846001</v>
      </c>
      <c r="L1338" s="12">
        <v>20</v>
      </c>
      <c r="M1338" s="12">
        <v>1.538461538462</v>
      </c>
      <c r="N1338" s="12">
        <v>21.538461538461998</v>
      </c>
      <c r="O1338" s="12">
        <v>4.6153846153850004</v>
      </c>
      <c r="P1338" s="12">
        <v>3.0769230769229998</v>
      </c>
      <c r="Q1338" s="31">
        <v>1.538461538462</v>
      </c>
    </row>
    <row r="1339" spans="2:17" x14ac:dyDescent="0.2">
      <c r="D1339" s="102"/>
      <c r="E1339" s="5" t="s">
        <v>28</v>
      </c>
      <c r="F1339" s="6"/>
      <c r="G1339" s="7">
        <v>344</v>
      </c>
      <c r="H1339" s="46">
        <v>28.197674418605001</v>
      </c>
      <c r="I1339" s="12">
        <v>35.174418604651002</v>
      </c>
      <c r="J1339" s="12">
        <v>46.511627906976997</v>
      </c>
      <c r="K1339" s="12">
        <v>39.244186046511999</v>
      </c>
      <c r="L1339" s="12">
        <v>12.5</v>
      </c>
      <c r="M1339" s="12">
        <v>0.29069767441900002</v>
      </c>
      <c r="N1339" s="12">
        <v>22.093023255814</v>
      </c>
      <c r="O1339" s="12">
        <v>5.8139534883720003</v>
      </c>
      <c r="P1339" s="12">
        <v>7.2674418604650004</v>
      </c>
      <c r="Q1339" s="31">
        <v>0.87209302325600002</v>
      </c>
    </row>
    <row r="1340" spans="2:17" x14ac:dyDescent="0.2">
      <c r="D1340" s="102"/>
      <c r="E1340" s="5" t="s">
        <v>29</v>
      </c>
      <c r="F1340" s="6"/>
      <c r="G1340" s="7">
        <v>208</v>
      </c>
      <c r="H1340" s="46">
        <v>25.480769230768999</v>
      </c>
      <c r="I1340" s="12">
        <v>37.019230769231001</v>
      </c>
      <c r="J1340" s="12">
        <v>50</v>
      </c>
      <c r="K1340" s="12">
        <v>43.75</v>
      </c>
      <c r="L1340" s="12">
        <v>14.903846153846001</v>
      </c>
      <c r="M1340" s="21">
        <v>0</v>
      </c>
      <c r="N1340" s="12">
        <v>17.788461538461998</v>
      </c>
      <c r="O1340" s="12">
        <v>6.25</v>
      </c>
      <c r="P1340" s="12">
        <v>5.7692307692310001</v>
      </c>
      <c r="Q1340" s="31">
        <v>0.96153846153800004</v>
      </c>
    </row>
    <row r="1341" spans="2:17" x14ac:dyDescent="0.2">
      <c r="D1341" s="102"/>
      <c r="E1341" s="5" t="s">
        <v>30</v>
      </c>
      <c r="F1341" s="6"/>
      <c r="G1341" s="7">
        <v>54</v>
      </c>
      <c r="H1341" s="46">
        <v>24.074074074074002</v>
      </c>
      <c r="I1341" s="12">
        <v>27.777777777777999</v>
      </c>
      <c r="J1341" s="12">
        <v>48.148148148148003</v>
      </c>
      <c r="K1341" s="12">
        <v>29.629629629629999</v>
      </c>
      <c r="L1341" s="12">
        <v>20.370370370370001</v>
      </c>
      <c r="M1341" s="12">
        <v>3.7037037037039999</v>
      </c>
      <c r="N1341" s="12">
        <v>29.629629629629999</v>
      </c>
      <c r="O1341" s="12">
        <v>1.851851851852</v>
      </c>
      <c r="P1341" s="12">
        <v>3.7037037037039999</v>
      </c>
      <c r="Q1341" s="31">
        <v>3.7037037037039999</v>
      </c>
    </row>
    <row r="1342" spans="2:17" x14ac:dyDescent="0.2">
      <c r="D1342" s="102"/>
      <c r="E1342" s="5" t="s">
        <v>31</v>
      </c>
      <c r="F1342" s="6"/>
      <c r="G1342" s="7">
        <v>35</v>
      </c>
      <c r="H1342" s="46">
        <v>34.285714285714</v>
      </c>
      <c r="I1342" s="12">
        <v>40</v>
      </c>
      <c r="J1342" s="12">
        <v>45.714285714286</v>
      </c>
      <c r="K1342" s="12">
        <v>25.714285714286</v>
      </c>
      <c r="L1342" s="12">
        <v>20</v>
      </c>
      <c r="M1342" s="21">
        <v>0</v>
      </c>
      <c r="N1342" s="12">
        <v>17.142857142857</v>
      </c>
      <c r="O1342" s="12">
        <v>8.5714285714289993</v>
      </c>
      <c r="P1342" s="12">
        <v>5.7142857142860004</v>
      </c>
      <c r="Q1342" s="45">
        <v>0</v>
      </c>
    </row>
    <row r="1343" spans="2:17" x14ac:dyDescent="0.2">
      <c r="D1343" s="102"/>
      <c r="E1343" s="5" t="s">
        <v>32</v>
      </c>
      <c r="F1343" s="6"/>
      <c r="G1343" s="7">
        <v>187</v>
      </c>
      <c r="H1343" s="46">
        <v>30.481283422459999</v>
      </c>
      <c r="I1343" s="12">
        <v>31.550802139037</v>
      </c>
      <c r="J1343" s="12">
        <v>52.941176470587997</v>
      </c>
      <c r="K1343" s="12">
        <v>36.363636363635997</v>
      </c>
      <c r="L1343" s="12">
        <v>17.647058823529001</v>
      </c>
      <c r="M1343" s="12">
        <v>1.069518716578</v>
      </c>
      <c r="N1343" s="12">
        <v>20.855614973262</v>
      </c>
      <c r="O1343" s="12">
        <v>3.208556149733</v>
      </c>
      <c r="P1343" s="12">
        <v>6.4171122994649998</v>
      </c>
      <c r="Q1343" s="45">
        <v>0</v>
      </c>
    </row>
    <row r="1344" spans="2:17" x14ac:dyDescent="0.2">
      <c r="D1344" s="102"/>
      <c r="E1344" s="5" t="s">
        <v>33</v>
      </c>
      <c r="F1344" s="6"/>
      <c r="G1344" s="7">
        <v>145</v>
      </c>
      <c r="H1344" s="46">
        <v>37.241379310345003</v>
      </c>
      <c r="I1344" s="12">
        <v>30.344827586207</v>
      </c>
      <c r="J1344" s="12">
        <v>49.655172413792997</v>
      </c>
      <c r="K1344" s="12">
        <v>39.310344827586</v>
      </c>
      <c r="L1344" s="12">
        <v>16.551724137931</v>
      </c>
      <c r="M1344" s="12">
        <v>2.0689655172410002</v>
      </c>
      <c r="N1344" s="12">
        <v>15.862068965517</v>
      </c>
      <c r="O1344" s="12">
        <v>2.7586206896549998</v>
      </c>
      <c r="P1344" s="12">
        <v>3.4482758620689999</v>
      </c>
      <c r="Q1344" s="31">
        <v>2.0689655172410002</v>
      </c>
    </row>
    <row r="1345" spans="2:20" x14ac:dyDescent="0.2">
      <c r="D1345" s="102"/>
      <c r="E1345" s="5" t="s">
        <v>34</v>
      </c>
      <c r="F1345" s="6"/>
      <c r="G1345" s="7">
        <v>103</v>
      </c>
      <c r="H1345" s="46">
        <v>28.155339805825001</v>
      </c>
      <c r="I1345" s="12">
        <v>30.097087378641</v>
      </c>
      <c r="J1345" s="12">
        <v>50.485436893204003</v>
      </c>
      <c r="K1345" s="12">
        <v>35.922330097086999</v>
      </c>
      <c r="L1345" s="12">
        <v>11.650485436893</v>
      </c>
      <c r="M1345" s="21">
        <v>0</v>
      </c>
      <c r="N1345" s="12">
        <v>22.330097087378999</v>
      </c>
      <c r="O1345" s="12">
        <v>6.796116504854</v>
      </c>
      <c r="P1345" s="12">
        <v>8.7378640776700003</v>
      </c>
      <c r="Q1345" s="31">
        <v>0.97087378640800004</v>
      </c>
    </row>
    <row r="1346" spans="2:20" x14ac:dyDescent="0.2">
      <c r="D1346" s="102"/>
      <c r="E1346" s="5" t="s">
        <v>35</v>
      </c>
      <c r="F1346" s="6"/>
      <c r="G1346" s="7">
        <v>80</v>
      </c>
      <c r="H1346" s="46">
        <v>36.25</v>
      </c>
      <c r="I1346" s="12">
        <v>26.25</v>
      </c>
      <c r="J1346" s="12">
        <v>43.75</v>
      </c>
      <c r="K1346" s="12">
        <v>31.25</v>
      </c>
      <c r="L1346" s="12">
        <v>12.5</v>
      </c>
      <c r="M1346" s="21">
        <v>0</v>
      </c>
      <c r="N1346" s="12">
        <v>10</v>
      </c>
      <c r="O1346" s="12">
        <v>2.5</v>
      </c>
      <c r="P1346" s="12">
        <v>11.25</v>
      </c>
      <c r="Q1346" s="31">
        <v>1.25</v>
      </c>
    </row>
    <row r="1347" spans="2:20" x14ac:dyDescent="0.2">
      <c r="D1347" s="102"/>
      <c r="E1347" s="5" t="s">
        <v>36</v>
      </c>
      <c r="F1347" s="6"/>
      <c r="G1347" s="7">
        <v>41</v>
      </c>
      <c r="H1347" s="46">
        <v>39.024390243901998</v>
      </c>
      <c r="I1347" s="12">
        <v>24.390243902439</v>
      </c>
      <c r="J1347" s="12">
        <v>56.097560975610001</v>
      </c>
      <c r="K1347" s="12">
        <v>29.268292682927001</v>
      </c>
      <c r="L1347" s="12">
        <v>9.7560975609760003</v>
      </c>
      <c r="M1347" s="21">
        <v>0</v>
      </c>
      <c r="N1347" s="12">
        <v>14.634146341463</v>
      </c>
      <c r="O1347" s="12">
        <v>2.4390243902440001</v>
      </c>
      <c r="P1347" s="12">
        <v>4.8780487804880002</v>
      </c>
      <c r="Q1347" s="45">
        <v>0</v>
      </c>
    </row>
    <row r="1348" spans="2:20" x14ac:dyDescent="0.2">
      <c r="D1348" s="102"/>
      <c r="E1348" s="5" t="s">
        <v>37</v>
      </c>
      <c r="F1348" s="6"/>
      <c r="G1348" s="7">
        <v>96</v>
      </c>
      <c r="H1348" s="46">
        <v>35.416666666666998</v>
      </c>
      <c r="I1348" s="12">
        <v>39.583333333333002</v>
      </c>
      <c r="J1348" s="12">
        <v>51.041666666666998</v>
      </c>
      <c r="K1348" s="12">
        <v>34.375</v>
      </c>
      <c r="L1348" s="12">
        <v>14.583333333333</v>
      </c>
      <c r="M1348" s="21">
        <v>0</v>
      </c>
      <c r="N1348" s="12">
        <v>20.833333333333002</v>
      </c>
      <c r="O1348" s="12">
        <v>4.166666666667</v>
      </c>
      <c r="P1348" s="12">
        <v>5.208333333333</v>
      </c>
      <c r="Q1348" s="45">
        <v>0</v>
      </c>
    </row>
    <row r="1349" spans="2:20" x14ac:dyDescent="0.2">
      <c r="D1349" s="102"/>
      <c r="E1349" s="5" t="s">
        <v>38</v>
      </c>
      <c r="F1349" s="6"/>
      <c r="G1349" s="7">
        <v>5</v>
      </c>
      <c r="H1349" s="46">
        <v>40</v>
      </c>
      <c r="I1349" s="12">
        <v>40</v>
      </c>
      <c r="J1349" s="12">
        <v>20</v>
      </c>
      <c r="K1349" s="12">
        <v>40</v>
      </c>
      <c r="L1349" s="12">
        <v>20</v>
      </c>
      <c r="M1349" s="21">
        <v>0</v>
      </c>
      <c r="N1349" s="21">
        <v>0</v>
      </c>
      <c r="O1349" s="12">
        <v>20</v>
      </c>
      <c r="P1349" s="21">
        <v>0</v>
      </c>
      <c r="Q1349" s="45">
        <v>0</v>
      </c>
    </row>
    <row r="1350" spans="2:20" x14ac:dyDescent="0.2">
      <c r="D1350" s="101" t="s">
        <v>39</v>
      </c>
      <c r="E1350" s="26" t="s">
        <v>40</v>
      </c>
      <c r="F1350" s="25"/>
      <c r="G1350" s="28">
        <v>460</v>
      </c>
      <c r="H1350" s="55">
        <v>27.826086956522001</v>
      </c>
      <c r="I1350" s="19">
        <v>33.913043478261002</v>
      </c>
      <c r="J1350" s="19">
        <v>51.739130434783</v>
      </c>
      <c r="K1350" s="19">
        <v>39.347826086956999</v>
      </c>
      <c r="L1350" s="19">
        <v>13.260869565217</v>
      </c>
      <c r="M1350" s="19">
        <v>0.217391304348</v>
      </c>
      <c r="N1350" s="19">
        <v>17.608695652173999</v>
      </c>
      <c r="O1350" s="19">
        <v>5.6521739130429998</v>
      </c>
      <c r="P1350" s="19">
        <v>7.1739130434779996</v>
      </c>
      <c r="Q1350" s="56">
        <v>1.086956521739</v>
      </c>
    </row>
    <row r="1351" spans="2:20" x14ac:dyDescent="0.2">
      <c r="D1351" s="102"/>
      <c r="E1351" s="5" t="s">
        <v>41</v>
      </c>
      <c r="F1351" s="6"/>
      <c r="G1351" s="7">
        <v>434</v>
      </c>
      <c r="H1351" s="46">
        <v>35.253456221198</v>
      </c>
      <c r="I1351" s="12">
        <v>32.718894009217003</v>
      </c>
      <c r="J1351" s="12">
        <v>49.078341013825003</v>
      </c>
      <c r="K1351" s="12">
        <v>35.023041474654001</v>
      </c>
      <c r="L1351" s="12">
        <v>15.207373271889001</v>
      </c>
      <c r="M1351" s="12">
        <v>0.92165898617499997</v>
      </c>
      <c r="N1351" s="12">
        <v>22.580645161290001</v>
      </c>
      <c r="O1351" s="12">
        <v>6.221198156682</v>
      </c>
      <c r="P1351" s="12">
        <v>5.7603686635939999</v>
      </c>
      <c r="Q1351" s="31">
        <v>0.69124423963100001</v>
      </c>
    </row>
    <row r="1352" spans="2:20" x14ac:dyDescent="0.2">
      <c r="D1352" s="102"/>
      <c r="E1352" s="5" t="s">
        <v>42</v>
      </c>
      <c r="F1352" s="6"/>
      <c r="G1352" s="7">
        <v>328</v>
      </c>
      <c r="H1352" s="46">
        <v>28.353658536585002</v>
      </c>
      <c r="I1352" s="12">
        <v>35.060975609755999</v>
      </c>
      <c r="J1352" s="12">
        <v>46.646341463414998</v>
      </c>
      <c r="K1352" s="12">
        <v>36.890243902439003</v>
      </c>
      <c r="L1352" s="12">
        <v>18.902439024389999</v>
      </c>
      <c r="M1352" s="12">
        <v>0.60975609756100002</v>
      </c>
      <c r="N1352" s="12">
        <v>18.292682926828999</v>
      </c>
      <c r="O1352" s="12">
        <v>2.4390243902440001</v>
      </c>
      <c r="P1352" s="12">
        <v>6.7073170731709997</v>
      </c>
      <c r="Q1352" s="31">
        <v>1.219512195122</v>
      </c>
    </row>
    <row r="1353" spans="2:20" x14ac:dyDescent="0.2">
      <c r="D1353" s="102"/>
      <c r="E1353" s="5" t="s">
        <v>43</v>
      </c>
      <c r="F1353" s="6"/>
      <c r="G1353" s="7">
        <v>71</v>
      </c>
      <c r="H1353" s="46">
        <v>30.985915492958</v>
      </c>
      <c r="I1353" s="12">
        <v>25.352112676055999</v>
      </c>
      <c r="J1353" s="12">
        <v>40.845070422535002</v>
      </c>
      <c r="K1353" s="12">
        <v>28.169014084507001</v>
      </c>
      <c r="L1353" s="12">
        <v>12.676056338027999</v>
      </c>
      <c r="M1353" s="12">
        <v>1.4084507042250001</v>
      </c>
      <c r="N1353" s="12">
        <v>16.901408450704</v>
      </c>
      <c r="O1353" s="12">
        <v>2.8169014084509998</v>
      </c>
      <c r="P1353" s="12">
        <v>5.6338028169010004</v>
      </c>
      <c r="Q1353" s="31">
        <v>1.4084507042250001</v>
      </c>
    </row>
    <row r="1354" spans="2:20" x14ac:dyDescent="0.2">
      <c r="D1354" s="103"/>
      <c r="E1354" s="50" t="s">
        <v>44</v>
      </c>
      <c r="F1354" s="53"/>
      <c r="G1354" s="49">
        <v>97</v>
      </c>
      <c r="H1354" s="67">
        <v>30.927835051546001</v>
      </c>
      <c r="I1354" s="23">
        <v>30.927835051546001</v>
      </c>
      <c r="J1354" s="23">
        <v>39.175257731959</v>
      </c>
      <c r="K1354" s="23">
        <v>36.082474226804003</v>
      </c>
      <c r="L1354" s="23">
        <v>9.278350515464</v>
      </c>
      <c r="M1354" s="23">
        <v>1.0309278350519999</v>
      </c>
      <c r="N1354" s="23">
        <v>24.742268041237001</v>
      </c>
      <c r="O1354" s="23">
        <v>4.1237113402060004</v>
      </c>
      <c r="P1354" s="23">
        <v>2.0618556701030002</v>
      </c>
      <c r="Q1354" s="81">
        <v>0</v>
      </c>
    </row>
    <row r="1356" spans="2:20" x14ac:dyDescent="0.2">
      <c r="B1356" s="34" t="str">
        <f xml:space="preserve"> HYPERLINK("#'目次'!B59", "[53]")</f>
        <v>[53]</v>
      </c>
      <c r="C1356" s="27" t="s">
        <v>511</v>
      </c>
    </row>
    <row r="1357" spans="2:20" x14ac:dyDescent="0.2">
      <c r="C1357" s="84" t="s">
        <v>484</v>
      </c>
    </row>
    <row r="1359" spans="2:20" x14ac:dyDescent="0.2">
      <c r="C1359" s="27" t="s">
        <v>13</v>
      </c>
    </row>
    <row r="1360" spans="2:20" ht="36" x14ac:dyDescent="0.2">
      <c r="D1360" s="97"/>
      <c r="E1360" s="98"/>
      <c r="F1360" s="98"/>
      <c r="G1360" s="38" t="s">
        <v>14</v>
      </c>
      <c r="H1360" s="36" t="s">
        <v>512</v>
      </c>
      <c r="I1360" s="4" t="s">
        <v>513</v>
      </c>
      <c r="J1360" s="4" t="s">
        <v>514</v>
      </c>
      <c r="K1360" s="4" t="s">
        <v>515</v>
      </c>
      <c r="L1360" s="4" t="s">
        <v>516</v>
      </c>
      <c r="M1360" s="4" t="s">
        <v>517</v>
      </c>
      <c r="N1360" s="4" t="s">
        <v>518</v>
      </c>
      <c r="O1360" s="4" t="s">
        <v>519</v>
      </c>
      <c r="P1360" s="4" t="s">
        <v>520</v>
      </c>
      <c r="Q1360" s="4" t="s">
        <v>521</v>
      </c>
      <c r="R1360" s="4" t="s">
        <v>22</v>
      </c>
      <c r="S1360" s="4" t="s">
        <v>522</v>
      </c>
      <c r="T1360" s="35" t="s">
        <v>24</v>
      </c>
    </row>
    <row r="1361" spans="4:20" x14ac:dyDescent="0.2">
      <c r="D1361" s="99"/>
      <c r="E1361" s="100"/>
      <c r="F1361" s="100"/>
      <c r="G1361" s="40"/>
      <c r="H1361" s="42"/>
      <c r="I1361" s="8"/>
      <c r="J1361" s="8"/>
      <c r="K1361" s="8"/>
      <c r="L1361" s="8"/>
      <c r="M1361" s="8"/>
      <c r="N1361" s="8"/>
      <c r="O1361" s="8"/>
      <c r="P1361" s="8"/>
      <c r="Q1361" s="8"/>
      <c r="R1361" s="8"/>
      <c r="S1361" s="8"/>
      <c r="T1361" s="39"/>
    </row>
    <row r="1362" spans="4:20" x14ac:dyDescent="0.2">
      <c r="D1362" s="48"/>
      <c r="E1362" s="47" t="s">
        <v>14</v>
      </c>
      <c r="F1362" s="51"/>
      <c r="G1362" s="37">
        <v>1390</v>
      </c>
      <c r="H1362" s="20">
        <v>35.395683453236998</v>
      </c>
      <c r="I1362" s="20">
        <v>10.215827338128999</v>
      </c>
      <c r="J1362" s="20">
        <v>4.8920863309350002</v>
      </c>
      <c r="K1362" s="20">
        <v>2.4460431654680002</v>
      </c>
      <c r="L1362" s="20">
        <v>24.892086330935001</v>
      </c>
      <c r="M1362" s="20">
        <v>6.4748201438850002</v>
      </c>
      <c r="N1362" s="20">
        <v>19.928057553957</v>
      </c>
      <c r="O1362" s="20">
        <v>28.273381294964</v>
      </c>
      <c r="P1362" s="20">
        <v>2.0143884892089998</v>
      </c>
      <c r="Q1362" s="20">
        <v>4.1726618705040002</v>
      </c>
      <c r="R1362" s="20">
        <v>2.2302158273380002</v>
      </c>
      <c r="S1362" s="20">
        <v>25.971223021583</v>
      </c>
      <c r="T1362" s="58">
        <v>0.79136690647499996</v>
      </c>
    </row>
    <row r="1363" spans="4:20" x14ac:dyDescent="0.2">
      <c r="D1363" s="101" t="s">
        <v>25</v>
      </c>
      <c r="E1363" s="26" t="s">
        <v>26</v>
      </c>
      <c r="F1363" s="25"/>
      <c r="G1363" s="28">
        <v>27</v>
      </c>
      <c r="H1363" s="55">
        <v>44.444444444444002</v>
      </c>
      <c r="I1363" s="19">
        <v>7.4074074074069998</v>
      </c>
      <c r="J1363" s="19">
        <v>3.7037037037039999</v>
      </c>
      <c r="K1363" s="44">
        <v>0</v>
      </c>
      <c r="L1363" s="19">
        <v>14.814814814815</v>
      </c>
      <c r="M1363" s="44">
        <v>0</v>
      </c>
      <c r="N1363" s="44">
        <v>0</v>
      </c>
      <c r="O1363" s="19">
        <v>22.222222222222001</v>
      </c>
      <c r="P1363" s="19">
        <v>3.7037037037039999</v>
      </c>
      <c r="Q1363" s="44">
        <v>0</v>
      </c>
      <c r="R1363" s="44">
        <v>0</v>
      </c>
      <c r="S1363" s="19">
        <v>37.037037037037003</v>
      </c>
      <c r="T1363" s="71">
        <v>0</v>
      </c>
    </row>
    <row r="1364" spans="4:20" x14ac:dyDescent="0.2">
      <c r="D1364" s="102"/>
      <c r="E1364" s="5" t="s">
        <v>27</v>
      </c>
      <c r="F1364" s="6"/>
      <c r="G1364" s="7">
        <v>65</v>
      </c>
      <c r="H1364" s="46">
        <v>30.769230769231001</v>
      </c>
      <c r="I1364" s="12">
        <v>9.2307692307690008</v>
      </c>
      <c r="J1364" s="12">
        <v>3.0769230769229998</v>
      </c>
      <c r="K1364" s="12">
        <v>1.538461538462</v>
      </c>
      <c r="L1364" s="12">
        <v>20</v>
      </c>
      <c r="M1364" s="12">
        <v>6.1538461538459996</v>
      </c>
      <c r="N1364" s="12">
        <v>18.461538461538002</v>
      </c>
      <c r="O1364" s="12">
        <v>33.846153846154003</v>
      </c>
      <c r="P1364" s="21">
        <v>0</v>
      </c>
      <c r="Q1364" s="12">
        <v>3.0769230769229998</v>
      </c>
      <c r="R1364" s="12">
        <v>3.0769230769229998</v>
      </c>
      <c r="S1364" s="12">
        <v>27.692307692307999</v>
      </c>
      <c r="T1364" s="31">
        <v>3.0769230769229998</v>
      </c>
    </row>
    <row r="1365" spans="4:20" x14ac:dyDescent="0.2">
      <c r="D1365" s="102"/>
      <c r="E1365" s="5" t="s">
        <v>28</v>
      </c>
      <c r="F1365" s="6"/>
      <c r="G1365" s="7">
        <v>344</v>
      </c>
      <c r="H1365" s="46">
        <v>32.267441860464999</v>
      </c>
      <c r="I1365" s="12">
        <v>10.174418604651001</v>
      </c>
      <c r="J1365" s="12">
        <v>4.9418604651160001</v>
      </c>
      <c r="K1365" s="12">
        <v>1.4534883720930001</v>
      </c>
      <c r="L1365" s="12">
        <v>20.348837209302001</v>
      </c>
      <c r="M1365" s="12">
        <v>6.1046511627909998</v>
      </c>
      <c r="N1365" s="12">
        <v>20.058139534883999</v>
      </c>
      <c r="O1365" s="12">
        <v>27.034883720930001</v>
      </c>
      <c r="P1365" s="12">
        <v>2.3255813953489999</v>
      </c>
      <c r="Q1365" s="12">
        <v>5.5232558139529999</v>
      </c>
      <c r="R1365" s="12">
        <v>1.744186046512</v>
      </c>
      <c r="S1365" s="12">
        <v>26.453488372092998</v>
      </c>
      <c r="T1365" s="31">
        <v>1.1627906976739999</v>
      </c>
    </row>
    <row r="1366" spans="4:20" x14ac:dyDescent="0.2">
      <c r="D1366" s="102"/>
      <c r="E1366" s="5" t="s">
        <v>29</v>
      </c>
      <c r="F1366" s="6"/>
      <c r="G1366" s="7">
        <v>208</v>
      </c>
      <c r="H1366" s="46">
        <v>36.057692307692001</v>
      </c>
      <c r="I1366" s="12">
        <v>9.1346153846149996</v>
      </c>
      <c r="J1366" s="12">
        <v>4.8076923076920002</v>
      </c>
      <c r="K1366" s="12">
        <v>1.923076923077</v>
      </c>
      <c r="L1366" s="12">
        <v>25</v>
      </c>
      <c r="M1366" s="12">
        <v>10.576923076923</v>
      </c>
      <c r="N1366" s="12">
        <v>21.634615384615</v>
      </c>
      <c r="O1366" s="12">
        <v>29.807692307692001</v>
      </c>
      <c r="P1366" s="12">
        <v>1.923076923077</v>
      </c>
      <c r="Q1366" s="12">
        <v>4.3269230769230003</v>
      </c>
      <c r="R1366" s="12">
        <v>3.8461538461539999</v>
      </c>
      <c r="S1366" s="12">
        <v>25.480769230768999</v>
      </c>
      <c r="T1366" s="45">
        <v>0</v>
      </c>
    </row>
    <row r="1367" spans="4:20" x14ac:dyDescent="0.2">
      <c r="D1367" s="102"/>
      <c r="E1367" s="5" t="s">
        <v>30</v>
      </c>
      <c r="F1367" s="6"/>
      <c r="G1367" s="7">
        <v>54</v>
      </c>
      <c r="H1367" s="46">
        <v>35.185185185184999</v>
      </c>
      <c r="I1367" s="12">
        <v>3.7037037037039999</v>
      </c>
      <c r="J1367" s="12">
        <v>1.851851851852</v>
      </c>
      <c r="K1367" s="12">
        <v>3.7037037037039999</v>
      </c>
      <c r="L1367" s="12">
        <v>33.333333333333002</v>
      </c>
      <c r="M1367" s="12">
        <v>7.4074074074069998</v>
      </c>
      <c r="N1367" s="12">
        <v>22.222222222222001</v>
      </c>
      <c r="O1367" s="12">
        <v>20.370370370370001</v>
      </c>
      <c r="P1367" s="12">
        <v>1.851851851852</v>
      </c>
      <c r="Q1367" s="12">
        <v>1.851851851852</v>
      </c>
      <c r="R1367" s="12">
        <v>1.851851851852</v>
      </c>
      <c r="S1367" s="12">
        <v>25.925925925925998</v>
      </c>
      <c r="T1367" s="31">
        <v>3.7037037037039999</v>
      </c>
    </row>
    <row r="1368" spans="4:20" x14ac:dyDescent="0.2">
      <c r="D1368" s="102"/>
      <c r="E1368" s="5" t="s">
        <v>31</v>
      </c>
      <c r="F1368" s="6"/>
      <c r="G1368" s="7">
        <v>35</v>
      </c>
      <c r="H1368" s="46">
        <v>31.428571428571001</v>
      </c>
      <c r="I1368" s="12">
        <v>5.7142857142860004</v>
      </c>
      <c r="J1368" s="12">
        <v>8.5714285714289993</v>
      </c>
      <c r="K1368" s="21">
        <v>0</v>
      </c>
      <c r="L1368" s="12">
        <v>31.428571428571001</v>
      </c>
      <c r="M1368" s="12">
        <v>5.7142857142860004</v>
      </c>
      <c r="N1368" s="12">
        <v>20</v>
      </c>
      <c r="O1368" s="12">
        <v>28.571428571428999</v>
      </c>
      <c r="P1368" s="21">
        <v>0</v>
      </c>
      <c r="Q1368" s="12">
        <v>5.7142857142860004</v>
      </c>
      <c r="R1368" s="21">
        <v>0</v>
      </c>
      <c r="S1368" s="12">
        <v>22.857142857143</v>
      </c>
      <c r="T1368" s="45">
        <v>0</v>
      </c>
    </row>
    <row r="1369" spans="4:20" x14ac:dyDescent="0.2">
      <c r="D1369" s="102"/>
      <c r="E1369" s="5" t="s">
        <v>32</v>
      </c>
      <c r="F1369" s="6"/>
      <c r="G1369" s="7">
        <v>187</v>
      </c>
      <c r="H1369" s="46">
        <v>30.481283422459999</v>
      </c>
      <c r="I1369" s="12">
        <v>11.764705882353001</v>
      </c>
      <c r="J1369" s="12">
        <v>2.673796791444</v>
      </c>
      <c r="K1369" s="12">
        <v>3.7433155080209999</v>
      </c>
      <c r="L1369" s="12">
        <v>25.133689839572</v>
      </c>
      <c r="M1369" s="12">
        <v>5.3475935828879999</v>
      </c>
      <c r="N1369" s="12">
        <v>19.251336898396001</v>
      </c>
      <c r="O1369" s="12">
        <v>26.737967914439</v>
      </c>
      <c r="P1369" s="12">
        <v>1.069518716578</v>
      </c>
      <c r="Q1369" s="12">
        <v>3.208556149733</v>
      </c>
      <c r="R1369" s="12">
        <v>2.1390374331549999</v>
      </c>
      <c r="S1369" s="12">
        <v>28.877005347594</v>
      </c>
      <c r="T1369" s="45">
        <v>0</v>
      </c>
    </row>
    <row r="1370" spans="4:20" x14ac:dyDescent="0.2">
      <c r="D1370" s="102"/>
      <c r="E1370" s="5" t="s">
        <v>33</v>
      </c>
      <c r="F1370" s="6"/>
      <c r="G1370" s="7">
        <v>145</v>
      </c>
      <c r="H1370" s="46">
        <v>48.275862068965999</v>
      </c>
      <c r="I1370" s="12">
        <v>11.034482758620999</v>
      </c>
      <c r="J1370" s="12">
        <v>9.6551724137930002</v>
      </c>
      <c r="K1370" s="12">
        <v>2.7586206896549998</v>
      </c>
      <c r="L1370" s="12">
        <v>32.413793103448</v>
      </c>
      <c r="M1370" s="12">
        <v>6.8965517241379999</v>
      </c>
      <c r="N1370" s="12">
        <v>27.586206896552</v>
      </c>
      <c r="O1370" s="12">
        <v>30.344827586207</v>
      </c>
      <c r="P1370" s="12">
        <v>2.7586206896549998</v>
      </c>
      <c r="Q1370" s="12">
        <v>2.7586206896549998</v>
      </c>
      <c r="R1370" s="12">
        <v>0.68965517241399998</v>
      </c>
      <c r="S1370" s="12">
        <v>16.551724137931</v>
      </c>
      <c r="T1370" s="31">
        <v>0.68965517241399998</v>
      </c>
    </row>
    <row r="1371" spans="4:20" x14ac:dyDescent="0.2">
      <c r="D1371" s="102"/>
      <c r="E1371" s="5" t="s">
        <v>34</v>
      </c>
      <c r="F1371" s="6"/>
      <c r="G1371" s="7">
        <v>103</v>
      </c>
      <c r="H1371" s="46">
        <v>40.776699029126</v>
      </c>
      <c r="I1371" s="12">
        <v>12.621359223301001</v>
      </c>
      <c r="J1371" s="12">
        <v>7.7669902912620001</v>
      </c>
      <c r="K1371" s="12">
        <v>4.8543689320389998</v>
      </c>
      <c r="L1371" s="12">
        <v>30.097087378641</v>
      </c>
      <c r="M1371" s="12">
        <v>7.7669902912620001</v>
      </c>
      <c r="N1371" s="12">
        <v>18.446601941748</v>
      </c>
      <c r="O1371" s="12">
        <v>34.951456310680001</v>
      </c>
      <c r="P1371" s="12">
        <v>2.9126213592229999</v>
      </c>
      <c r="Q1371" s="12">
        <v>3.8834951456310001</v>
      </c>
      <c r="R1371" s="12">
        <v>3.8834951456310001</v>
      </c>
      <c r="S1371" s="12">
        <v>25.242718446602002</v>
      </c>
      <c r="T1371" s="31">
        <v>0.97087378640800004</v>
      </c>
    </row>
    <row r="1372" spans="4:20" x14ac:dyDescent="0.2">
      <c r="D1372" s="102"/>
      <c r="E1372" s="5" t="s">
        <v>35</v>
      </c>
      <c r="F1372" s="6"/>
      <c r="G1372" s="7">
        <v>80</v>
      </c>
      <c r="H1372" s="46">
        <v>33.75</v>
      </c>
      <c r="I1372" s="12">
        <v>11.25</v>
      </c>
      <c r="J1372" s="12">
        <v>3.75</v>
      </c>
      <c r="K1372" s="12">
        <v>3.75</v>
      </c>
      <c r="L1372" s="12">
        <v>22.5</v>
      </c>
      <c r="M1372" s="21">
        <v>0</v>
      </c>
      <c r="N1372" s="12">
        <v>12.5</v>
      </c>
      <c r="O1372" s="12">
        <v>28.75</v>
      </c>
      <c r="P1372" s="21">
        <v>0</v>
      </c>
      <c r="Q1372" s="12">
        <v>5</v>
      </c>
      <c r="R1372" s="12">
        <v>2.5</v>
      </c>
      <c r="S1372" s="12">
        <v>28.75</v>
      </c>
      <c r="T1372" s="31">
        <v>1.25</v>
      </c>
    </row>
    <row r="1373" spans="4:20" x14ac:dyDescent="0.2">
      <c r="D1373" s="102"/>
      <c r="E1373" s="5" t="s">
        <v>36</v>
      </c>
      <c r="F1373" s="6"/>
      <c r="G1373" s="7">
        <v>41</v>
      </c>
      <c r="H1373" s="46">
        <v>34.146341463414998</v>
      </c>
      <c r="I1373" s="12">
        <v>7.3170731707319998</v>
      </c>
      <c r="J1373" s="12">
        <v>4.8780487804880002</v>
      </c>
      <c r="K1373" s="21">
        <v>0</v>
      </c>
      <c r="L1373" s="12">
        <v>19.512195121950999</v>
      </c>
      <c r="M1373" s="12">
        <v>12.195121951220001</v>
      </c>
      <c r="N1373" s="12">
        <v>17.073170731706998</v>
      </c>
      <c r="O1373" s="12">
        <v>24.390243902439</v>
      </c>
      <c r="P1373" s="12">
        <v>4.8780487804880002</v>
      </c>
      <c r="Q1373" s="12">
        <v>2.4390243902440001</v>
      </c>
      <c r="R1373" s="12">
        <v>2.4390243902440001</v>
      </c>
      <c r="S1373" s="12">
        <v>29.268292682927001</v>
      </c>
      <c r="T1373" s="45">
        <v>0</v>
      </c>
    </row>
    <row r="1374" spans="4:20" x14ac:dyDescent="0.2">
      <c r="D1374" s="102"/>
      <c r="E1374" s="5" t="s">
        <v>37</v>
      </c>
      <c r="F1374" s="6"/>
      <c r="G1374" s="7">
        <v>96</v>
      </c>
      <c r="H1374" s="46">
        <v>34.375</v>
      </c>
      <c r="I1374" s="12">
        <v>13.541666666667</v>
      </c>
      <c r="J1374" s="12">
        <v>2.083333333333</v>
      </c>
      <c r="K1374" s="12">
        <v>3.125</v>
      </c>
      <c r="L1374" s="12">
        <v>27.083333333333002</v>
      </c>
      <c r="M1374" s="12">
        <v>4.166666666667</v>
      </c>
      <c r="N1374" s="12">
        <v>18.75</v>
      </c>
      <c r="O1374" s="12">
        <v>26.041666666666998</v>
      </c>
      <c r="P1374" s="12">
        <v>3.125</v>
      </c>
      <c r="Q1374" s="12">
        <v>5.208333333333</v>
      </c>
      <c r="R1374" s="12">
        <v>2.083333333333</v>
      </c>
      <c r="S1374" s="12">
        <v>28.125</v>
      </c>
      <c r="T1374" s="45">
        <v>0</v>
      </c>
    </row>
    <row r="1375" spans="4:20" x14ac:dyDescent="0.2">
      <c r="D1375" s="102"/>
      <c r="E1375" s="5" t="s">
        <v>38</v>
      </c>
      <c r="F1375" s="6"/>
      <c r="G1375" s="7">
        <v>5</v>
      </c>
      <c r="H1375" s="46">
        <v>20</v>
      </c>
      <c r="I1375" s="21">
        <v>0</v>
      </c>
      <c r="J1375" s="21">
        <v>0</v>
      </c>
      <c r="K1375" s="21">
        <v>0</v>
      </c>
      <c r="L1375" s="12">
        <v>20</v>
      </c>
      <c r="M1375" s="21">
        <v>0</v>
      </c>
      <c r="N1375" s="12">
        <v>40</v>
      </c>
      <c r="O1375" s="12">
        <v>20</v>
      </c>
      <c r="P1375" s="21">
        <v>0</v>
      </c>
      <c r="Q1375" s="12">
        <v>20</v>
      </c>
      <c r="R1375" s="21">
        <v>0</v>
      </c>
      <c r="S1375" s="12">
        <v>20</v>
      </c>
      <c r="T1375" s="45">
        <v>0</v>
      </c>
    </row>
    <row r="1376" spans="4:20" x14ac:dyDescent="0.2">
      <c r="D1376" s="101" t="s">
        <v>39</v>
      </c>
      <c r="E1376" s="26" t="s">
        <v>40</v>
      </c>
      <c r="F1376" s="25"/>
      <c r="G1376" s="28">
        <v>460</v>
      </c>
      <c r="H1376" s="55">
        <v>33.695652173912997</v>
      </c>
      <c r="I1376" s="19">
        <v>10.869565217390999</v>
      </c>
      <c r="J1376" s="19">
        <v>5.6521739130429998</v>
      </c>
      <c r="K1376" s="19">
        <v>3.0434782608700002</v>
      </c>
      <c r="L1376" s="19">
        <v>26.739130434783</v>
      </c>
      <c r="M1376" s="19">
        <v>7.6086956521740001</v>
      </c>
      <c r="N1376" s="19">
        <v>19.782608695652002</v>
      </c>
      <c r="O1376" s="19">
        <v>28.04347826087</v>
      </c>
      <c r="P1376" s="19">
        <v>2.1739130434780001</v>
      </c>
      <c r="Q1376" s="19">
        <v>4.130434782609</v>
      </c>
      <c r="R1376" s="19">
        <v>3.2608695652169999</v>
      </c>
      <c r="S1376" s="19">
        <v>25.434782608696</v>
      </c>
      <c r="T1376" s="56">
        <v>0.43478260869599999</v>
      </c>
    </row>
    <row r="1377" spans="2:20" x14ac:dyDescent="0.2">
      <c r="D1377" s="102"/>
      <c r="E1377" s="5" t="s">
        <v>41</v>
      </c>
      <c r="F1377" s="6"/>
      <c r="G1377" s="7">
        <v>434</v>
      </c>
      <c r="H1377" s="46">
        <v>40.552995391704997</v>
      </c>
      <c r="I1377" s="12">
        <v>10.138248847926</v>
      </c>
      <c r="J1377" s="12">
        <v>3.4562211981569999</v>
      </c>
      <c r="K1377" s="12">
        <v>2.7649769585250001</v>
      </c>
      <c r="L1377" s="12">
        <v>24.884792626728</v>
      </c>
      <c r="M1377" s="12">
        <v>6.6820276497700002</v>
      </c>
      <c r="N1377" s="12">
        <v>21.198156682027999</v>
      </c>
      <c r="O1377" s="12">
        <v>30.875576036866001</v>
      </c>
      <c r="P1377" s="12">
        <v>1.8433179723499999</v>
      </c>
      <c r="Q1377" s="12">
        <v>4.6082949308760002</v>
      </c>
      <c r="R1377" s="12">
        <v>2.3041474654380001</v>
      </c>
      <c r="S1377" s="12">
        <v>23.271889400921999</v>
      </c>
      <c r="T1377" s="31">
        <v>1.152073732719</v>
      </c>
    </row>
    <row r="1378" spans="2:20" x14ac:dyDescent="0.2">
      <c r="D1378" s="102"/>
      <c r="E1378" s="5" t="s">
        <v>42</v>
      </c>
      <c r="F1378" s="6"/>
      <c r="G1378" s="7">
        <v>328</v>
      </c>
      <c r="H1378" s="46">
        <v>31.097560975610001</v>
      </c>
      <c r="I1378" s="12">
        <v>10.365853658537</v>
      </c>
      <c r="J1378" s="12">
        <v>4.5731707317070001</v>
      </c>
      <c r="K1378" s="12">
        <v>2.134146341463</v>
      </c>
      <c r="L1378" s="12">
        <v>23.170731707317</v>
      </c>
      <c r="M1378" s="12">
        <v>5.7926829268290003</v>
      </c>
      <c r="N1378" s="12">
        <v>18.902439024389999</v>
      </c>
      <c r="O1378" s="12">
        <v>29.573170731706998</v>
      </c>
      <c r="P1378" s="12">
        <v>1.5243902439020001</v>
      </c>
      <c r="Q1378" s="12">
        <v>4.5731707317070001</v>
      </c>
      <c r="R1378" s="12">
        <v>1.219512195122</v>
      </c>
      <c r="S1378" s="12">
        <v>28.353658536585002</v>
      </c>
      <c r="T1378" s="31">
        <v>0.91463414634100004</v>
      </c>
    </row>
    <row r="1379" spans="2:20" x14ac:dyDescent="0.2">
      <c r="D1379" s="102"/>
      <c r="E1379" s="5" t="s">
        <v>43</v>
      </c>
      <c r="F1379" s="6"/>
      <c r="G1379" s="7">
        <v>71</v>
      </c>
      <c r="H1379" s="46">
        <v>36.619718309859003</v>
      </c>
      <c r="I1379" s="12">
        <v>9.8591549295770005</v>
      </c>
      <c r="J1379" s="12">
        <v>7.0422535211269999</v>
      </c>
      <c r="K1379" s="12">
        <v>1.4084507042250001</v>
      </c>
      <c r="L1379" s="12">
        <v>22.535211267606002</v>
      </c>
      <c r="M1379" s="12">
        <v>5.6338028169010004</v>
      </c>
      <c r="N1379" s="12">
        <v>12.676056338027999</v>
      </c>
      <c r="O1379" s="12">
        <v>16.901408450704</v>
      </c>
      <c r="P1379" s="12">
        <v>1.4084507042250001</v>
      </c>
      <c r="Q1379" s="12">
        <v>1.4084507042250001</v>
      </c>
      <c r="R1379" s="12">
        <v>1.4084507042250001</v>
      </c>
      <c r="S1379" s="12">
        <v>29.577464788732001</v>
      </c>
      <c r="T1379" s="31">
        <v>1.4084507042250001</v>
      </c>
    </row>
    <row r="1380" spans="2:20" x14ac:dyDescent="0.2">
      <c r="D1380" s="103"/>
      <c r="E1380" s="50" t="s">
        <v>44</v>
      </c>
      <c r="F1380" s="53"/>
      <c r="G1380" s="49">
        <v>97</v>
      </c>
      <c r="H1380" s="67">
        <v>34.020618556701002</v>
      </c>
      <c r="I1380" s="23">
        <v>7.2164948453609998</v>
      </c>
      <c r="J1380" s="23">
        <v>7.2164948453609998</v>
      </c>
      <c r="K1380" s="73">
        <v>0</v>
      </c>
      <c r="L1380" s="23">
        <v>23.711340206186001</v>
      </c>
      <c r="M1380" s="23">
        <v>3.0927835051549999</v>
      </c>
      <c r="N1380" s="23">
        <v>23.711340206186001</v>
      </c>
      <c r="O1380" s="23">
        <v>21.649484536081999</v>
      </c>
      <c r="P1380" s="23">
        <v>4.1237113402060004</v>
      </c>
      <c r="Q1380" s="23">
        <v>3.0927835051549999</v>
      </c>
      <c r="R1380" s="23">
        <v>1.0309278350519999</v>
      </c>
      <c r="S1380" s="23">
        <v>29.896907216494998</v>
      </c>
      <c r="T1380" s="81">
        <v>0</v>
      </c>
    </row>
    <row r="1382" spans="2:20" x14ac:dyDescent="0.2">
      <c r="B1382" s="34" t="str">
        <f xml:space="preserve"> HYPERLINK("#'目次'!B60", "[54]")</f>
        <v>[54]</v>
      </c>
      <c r="C1382" s="27" t="s">
        <v>525</v>
      </c>
    </row>
    <row r="1383" spans="2:20" x14ac:dyDescent="0.2">
      <c r="C1383" s="84" t="s">
        <v>484</v>
      </c>
    </row>
    <row r="1385" spans="2:20" x14ac:dyDescent="0.2">
      <c r="C1385" s="27" t="s">
        <v>13</v>
      </c>
    </row>
    <row r="1386" spans="2:20" ht="36" x14ac:dyDescent="0.2">
      <c r="D1386" s="97"/>
      <c r="E1386" s="98"/>
      <c r="F1386" s="98"/>
      <c r="G1386" s="38" t="s">
        <v>14</v>
      </c>
      <c r="H1386" s="36" t="s">
        <v>526</v>
      </c>
      <c r="I1386" s="4" t="s">
        <v>527</v>
      </c>
      <c r="J1386" s="4" t="s">
        <v>161</v>
      </c>
      <c r="K1386" s="35" t="s">
        <v>24</v>
      </c>
    </row>
    <row r="1387" spans="2:20" x14ac:dyDescent="0.2">
      <c r="D1387" s="99"/>
      <c r="E1387" s="100"/>
      <c r="F1387" s="100"/>
      <c r="G1387" s="40"/>
      <c r="H1387" s="42"/>
      <c r="I1387" s="8"/>
      <c r="J1387" s="8"/>
      <c r="K1387" s="39"/>
    </row>
    <row r="1388" spans="2:20" x14ac:dyDescent="0.2">
      <c r="D1388" s="48"/>
      <c r="E1388" s="47" t="s">
        <v>14</v>
      </c>
      <c r="F1388" s="51"/>
      <c r="G1388" s="37">
        <v>1390</v>
      </c>
      <c r="H1388" s="20">
        <v>48.201438848921001</v>
      </c>
      <c r="I1388" s="20">
        <v>11.654676258993</v>
      </c>
      <c r="J1388" s="20">
        <v>39.064748201439002</v>
      </c>
      <c r="K1388" s="58">
        <v>1.0791366906469999</v>
      </c>
    </row>
    <row r="1389" spans="2:20" x14ac:dyDescent="0.2">
      <c r="D1389" s="101" t="s">
        <v>25</v>
      </c>
      <c r="E1389" s="26" t="s">
        <v>26</v>
      </c>
      <c r="F1389" s="25"/>
      <c r="G1389" s="28">
        <v>27</v>
      </c>
      <c r="H1389" s="55">
        <v>51.851851851851997</v>
      </c>
      <c r="I1389" s="19">
        <v>7.4074074074069998</v>
      </c>
      <c r="J1389" s="19">
        <v>40.740740740741003</v>
      </c>
      <c r="K1389" s="71">
        <v>0</v>
      </c>
    </row>
    <row r="1390" spans="2:20" x14ac:dyDescent="0.2">
      <c r="D1390" s="102"/>
      <c r="E1390" s="5" t="s">
        <v>27</v>
      </c>
      <c r="F1390" s="6"/>
      <c r="G1390" s="7">
        <v>65</v>
      </c>
      <c r="H1390" s="46">
        <v>41.538461538462002</v>
      </c>
      <c r="I1390" s="12">
        <v>18.461538461538002</v>
      </c>
      <c r="J1390" s="12">
        <v>36.923076923076998</v>
      </c>
      <c r="K1390" s="31">
        <v>3.0769230769229998</v>
      </c>
    </row>
    <row r="1391" spans="2:20" x14ac:dyDescent="0.2">
      <c r="D1391" s="102"/>
      <c r="E1391" s="5" t="s">
        <v>28</v>
      </c>
      <c r="F1391" s="6"/>
      <c r="G1391" s="7">
        <v>344</v>
      </c>
      <c r="H1391" s="46">
        <v>50.581395348836999</v>
      </c>
      <c r="I1391" s="12">
        <v>13.662790697674</v>
      </c>
      <c r="J1391" s="12">
        <v>34.593023255814003</v>
      </c>
      <c r="K1391" s="31">
        <v>1.1627906976739999</v>
      </c>
    </row>
    <row r="1392" spans="2:20" x14ac:dyDescent="0.2">
      <c r="D1392" s="102"/>
      <c r="E1392" s="5" t="s">
        <v>29</v>
      </c>
      <c r="F1392" s="6"/>
      <c r="G1392" s="7">
        <v>208</v>
      </c>
      <c r="H1392" s="46">
        <v>48.076923076923002</v>
      </c>
      <c r="I1392" s="12">
        <v>13.461538461538</v>
      </c>
      <c r="J1392" s="12">
        <v>37.5</v>
      </c>
      <c r="K1392" s="31">
        <v>0.96153846153800004</v>
      </c>
    </row>
    <row r="1393" spans="2:11" x14ac:dyDescent="0.2">
      <c r="D1393" s="102"/>
      <c r="E1393" s="5" t="s">
        <v>30</v>
      </c>
      <c r="F1393" s="6"/>
      <c r="G1393" s="7">
        <v>54</v>
      </c>
      <c r="H1393" s="46">
        <v>48.148148148148003</v>
      </c>
      <c r="I1393" s="12">
        <v>7.4074074074069998</v>
      </c>
      <c r="J1393" s="12">
        <v>38.888888888888999</v>
      </c>
      <c r="K1393" s="31">
        <v>5.5555555555560003</v>
      </c>
    </row>
    <row r="1394" spans="2:11" x14ac:dyDescent="0.2">
      <c r="D1394" s="102"/>
      <c r="E1394" s="5" t="s">
        <v>31</v>
      </c>
      <c r="F1394" s="6"/>
      <c r="G1394" s="7">
        <v>35</v>
      </c>
      <c r="H1394" s="46">
        <v>51.428571428570997</v>
      </c>
      <c r="I1394" s="12">
        <v>20</v>
      </c>
      <c r="J1394" s="12">
        <v>28.571428571428999</v>
      </c>
      <c r="K1394" s="45">
        <v>0</v>
      </c>
    </row>
    <row r="1395" spans="2:11" x14ac:dyDescent="0.2">
      <c r="D1395" s="102"/>
      <c r="E1395" s="5" t="s">
        <v>32</v>
      </c>
      <c r="F1395" s="6"/>
      <c r="G1395" s="7">
        <v>187</v>
      </c>
      <c r="H1395" s="46">
        <v>51.871657754010997</v>
      </c>
      <c r="I1395" s="12">
        <v>5.3475935828879999</v>
      </c>
      <c r="J1395" s="12">
        <v>42.780748663102003</v>
      </c>
      <c r="K1395" s="45">
        <v>0</v>
      </c>
    </row>
    <row r="1396" spans="2:11" x14ac:dyDescent="0.2">
      <c r="D1396" s="102"/>
      <c r="E1396" s="5" t="s">
        <v>33</v>
      </c>
      <c r="F1396" s="6"/>
      <c r="G1396" s="7">
        <v>145</v>
      </c>
      <c r="H1396" s="46">
        <v>42.068965517240997</v>
      </c>
      <c r="I1396" s="12">
        <v>15.172413793103001</v>
      </c>
      <c r="J1396" s="12">
        <v>40.689655172414</v>
      </c>
      <c r="K1396" s="31">
        <v>2.0689655172410002</v>
      </c>
    </row>
    <row r="1397" spans="2:11" x14ac:dyDescent="0.2">
      <c r="D1397" s="102"/>
      <c r="E1397" s="5" t="s">
        <v>34</v>
      </c>
      <c r="F1397" s="6"/>
      <c r="G1397" s="7">
        <v>103</v>
      </c>
      <c r="H1397" s="46">
        <v>48.543689320387998</v>
      </c>
      <c r="I1397" s="12">
        <v>9.7087378640779995</v>
      </c>
      <c r="J1397" s="12">
        <v>40.776699029126</v>
      </c>
      <c r="K1397" s="31">
        <v>0.97087378640800004</v>
      </c>
    </row>
    <row r="1398" spans="2:11" x14ac:dyDescent="0.2">
      <c r="D1398" s="102"/>
      <c r="E1398" s="5" t="s">
        <v>35</v>
      </c>
      <c r="F1398" s="6"/>
      <c r="G1398" s="7">
        <v>80</v>
      </c>
      <c r="H1398" s="46">
        <v>45</v>
      </c>
      <c r="I1398" s="12">
        <v>6.25</v>
      </c>
      <c r="J1398" s="12">
        <v>48.75</v>
      </c>
      <c r="K1398" s="45">
        <v>0</v>
      </c>
    </row>
    <row r="1399" spans="2:11" x14ac:dyDescent="0.2">
      <c r="D1399" s="102"/>
      <c r="E1399" s="5" t="s">
        <v>36</v>
      </c>
      <c r="F1399" s="6"/>
      <c r="G1399" s="7">
        <v>41</v>
      </c>
      <c r="H1399" s="46">
        <v>58.536585365854002</v>
      </c>
      <c r="I1399" s="12">
        <v>7.3170731707319998</v>
      </c>
      <c r="J1399" s="12">
        <v>34.146341463414998</v>
      </c>
      <c r="K1399" s="45">
        <v>0</v>
      </c>
    </row>
    <row r="1400" spans="2:11" x14ac:dyDescent="0.2">
      <c r="D1400" s="102"/>
      <c r="E1400" s="5" t="s">
        <v>37</v>
      </c>
      <c r="F1400" s="6"/>
      <c r="G1400" s="7">
        <v>96</v>
      </c>
      <c r="H1400" s="46">
        <v>43.75</v>
      </c>
      <c r="I1400" s="12">
        <v>10.416666666667</v>
      </c>
      <c r="J1400" s="12">
        <v>45.833333333333002</v>
      </c>
      <c r="K1400" s="45">
        <v>0</v>
      </c>
    </row>
    <row r="1401" spans="2:11" x14ac:dyDescent="0.2">
      <c r="D1401" s="102"/>
      <c r="E1401" s="5" t="s">
        <v>38</v>
      </c>
      <c r="F1401" s="6"/>
      <c r="G1401" s="7">
        <v>5</v>
      </c>
      <c r="H1401" s="46">
        <v>20</v>
      </c>
      <c r="I1401" s="12">
        <v>40</v>
      </c>
      <c r="J1401" s="12">
        <v>40</v>
      </c>
      <c r="K1401" s="45">
        <v>0</v>
      </c>
    </row>
    <row r="1402" spans="2:11" x14ac:dyDescent="0.2">
      <c r="D1402" s="101" t="s">
        <v>39</v>
      </c>
      <c r="E1402" s="26" t="s">
        <v>40</v>
      </c>
      <c r="F1402" s="25"/>
      <c r="G1402" s="28">
        <v>460</v>
      </c>
      <c r="H1402" s="55">
        <v>50.434782608695997</v>
      </c>
      <c r="I1402" s="19">
        <v>10.869565217390999</v>
      </c>
      <c r="J1402" s="19">
        <v>37.826086956521998</v>
      </c>
      <c r="K1402" s="56">
        <v>0.86956521739100001</v>
      </c>
    </row>
    <row r="1403" spans="2:11" x14ac:dyDescent="0.2">
      <c r="D1403" s="102"/>
      <c r="E1403" s="5" t="s">
        <v>41</v>
      </c>
      <c r="F1403" s="6"/>
      <c r="G1403" s="7">
        <v>434</v>
      </c>
      <c r="H1403" s="46">
        <v>47.926267281106</v>
      </c>
      <c r="I1403" s="12">
        <v>13.133640552995001</v>
      </c>
      <c r="J1403" s="12">
        <v>37.78801843318</v>
      </c>
      <c r="K1403" s="31">
        <v>1.152073732719</v>
      </c>
    </row>
    <row r="1404" spans="2:11" x14ac:dyDescent="0.2">
      <c r="D1404" s="102"/>
      <c r="E1404" s="5" t="s">
        <v>42</v>
      </c>
      <c r="F1404" s="6"/>
      <c r="G1404" s="7">
        <v>328</v>
      </c>
      <c r="H1404" s="46">
        <v>49.085365853658999</v>
      </c>
      <c r="I1404" s="12">
        <v>10.365853658537</v>
      </c>
      <c r="J1404" s="12">
        <v>39.329268292682997</v>
      </c>
      <c r="K1404" s="31">
        <v>1.219512195122</v>
      </c>
    </row>
    <row r="1405" spans="2:11" x14ac:dyDescent="0.2">
      <c r="D1405" s="102"/>
      <c r="E1405" s="5" t="s">
        <v>43</v>
      </c>
      <c r="F1405" s="6"/>
      <c r="G1405" s="7">
        <v>71</v>
      </c>
      <c r="H1405" s="46">
        <v>40.845070422535002</v>
      </c>
      <c r="I1405" s="12">
        <v>8.4507042253520002</v>
      </c>
      <c r="J1405" s="12">
        <v>49.295774647887001</v>
      </c>
      <c r="K1405" s="31">
        <v>1.4084507042250001</v>
      </c>
    </row>
    <row r="1406" spans="2:11" x14ac:dyDescent="0.2">
      <c r="D1406" s="103"/>
      <c r="E1406" s="50" t="s">
        <v>44</v>
      </c>
      <c r="F1406" s="53"/>
      <c r="G1406" s="49">
        <v>97</v>
      </c>
      <c r="H1406" s="67">
        <v>41.237113402062</v>
      </c>
      <c r="I1406" s="23">
        <v>15.463917525773001</v>
      </c>
      <c r="J1406" s="23">
        <v>42.268041237113003</v>
      </c>
      <c r="K1406" s="64">
        <v>1.0309278350519999</v>
      </c>
    </row>
    <row r="1408" spans="2:11" x14ac:dyDescent="0.2">
      <c r="B1408" s="34" t="str">
        <f xml:space="preserve"> HYPERLINK("#'目次'!B61", "[55]")</f>
        <v>[55]</v>
      </c>
      <c r="C1408" s="27" t="s">
        <v>530</v>
      </c>
    </row>
    <row r="1409" spans="3:21" x14ac:dyDescent="0.2">
      <c r="C1409" s="84" t="s">
        <v>531</v>
      </c>
    </row>
    <row r="1411" spans="3:21" x14ac:dyDescent="0.2">
      <c r="C1411" s="27" t="s">
        <v>13</v>
      </c>
    </row>
    <row r="1412" spans="3:21" ht="36" x14ac:dyDescent="0.2">
      <c r="D1412" s="97"/>
      <c r="E1412" s="98"/>
      <c r="F1412" s="98"/>
      <c r="G1412" s="38" t="s">
        <v>14</v>
      </c>
      <c r="H1412" s="36" t="s">
        <v>532</v>
      </c>
      <c r="I1412" s="4" t="s">
        <v>533</v>
      </c>
      <c r="J1412" s="4" t="s">
        <v>534</v>
      </c>
      <c r="K1412" s="4" t="s">
        <v>535</v>
      </c>
      <c r="L1412" s="4" t="s">
        <v>536</v>
      </c>
      <c r="M1412" s="4" t="s">
        <v>537</v>
      </c>
      <c r="N1412" s="4" t="s">
        <v>538</v>
      </c>
      <c r="O1412" s="4" t="s">
        <v>432</v>
      </c>
      <c r="P1412" s="4" t="s">
        <v>539</v>
      </c>
      <c r="Q1412" s="4" t="s">
        <v>540</v>
      </c>
      <c r="R1412" s="4" t="s">
        <v>180</v>
      </c>
      <c r="S1412" s="4" t="s">
        <v>22</v>
      </c>
      <c r="T1412" s="4" t="s">
        <v>541</v>
      </c>
      <c r="U1412" s="35" t="s">
        <v>24</v>
      </c>
    </row>
    <row r="1413" spans="3:21" x14ac:dyDescent="0.2">
      <c r="D1413" s="99"/>
      <c r="E1413" s="100"/>
      <c r="F1413" s="100"/>
      <c r="G1413" s="40"/>
      <c r="H1413" s="42"/>
      <c r="I1413" s="8"/>
      <c r="J1413" s="8"/>
      <c r="K1413" s="8"/>
      <c r="L1413" s="8"/>
      <c r="M1413" s="8"/>
      <c r="N1413" s="8"/>
      <c r="O1413" s="8"/>
      <c r="P1413" s="8"/>
      <c r="Q1413" s="8"/>
      <c r="R1413" s="8"/>
      <c r="S1413" s="8"/>
      <c r="T1413" s="8"/>
      <c r="U1413" s="39"/>
    </row>
    <row r="1414" spans="3:21" x14ac:dyDescent="0.2">
      <c r="D1414" s="48"/>
      <c r="E1414" s="47" t="s">
        <v>14</v>
      </c>
      <c r="F1414" s="51"/>
      <c r="G1414" s="37">
        <v>5581</v>
      </c>
      <c r="H1414" s="20">
        <v>1.2363375739110001</v>
      </c>
      <c r="I1414" s="20">
        <v>23.400824225049</v>
      </c>
      <c r="J1414" s="20">
        <v>17.165382547930001</v>
      </c>
      <c r="K1414" s="20">
        <v>13.115929044973999</v>
      </c>
      <c r="L1414" s="20">
        <v>24.565490055546</v>
      </c>
      <c r="M1414" s="20">
        <v>27.163590754345002</v>
      </c>
      <c r="N1414" s="20">
        <v>0.62712775488299999</v>
      </c>
      <c r="O1414" s="20">
        <v>1.7917935853789999</v>
      </c>
      <c r="P1414" s="20">
        <v>4.4615660275940003</v>
      </c>
      <c r="Q1414" s="20">
        <v>14.029743773517</v>
      </c>
      <c r="R1414" s="20">
        <v>24.457982440422999</v>
      </c>
      <c r="S1414" s="20">
        <v>1.361763124888</v>
      </c>
      <c r="T1414" s="20">
        <v>55.115570686257001</v>
      </c>
      <c r="U1414" s="58">
        <v>0.340440781222</v>
      </c>
    </row>
    <row r="1415" spans="3:21" x14ac:dyDescent="0.2">
      <c r="D1415" s="101" t="s">
        <v>25</v>
      </c>
      <c r="E1415" s="26" t="s">
        <v>26</v>
      </c>
      <c r="F1415" s="25"/>
      <c r="G1415" s="28">
        <v>279</v>
      </c>
      <c r="H1415" s="55">
        <v>0.71684587813599998</v>
      </c>
      <c r="I1415" s="19">
        <v>21.146953405017999</v>
      </c>
      <c r="J1415" s="19">
        <v>14.336917562724</v>
      </c>
      <c r="K1415" s="19">
        <v>12.903225806451999</v>
      </c>
      <c r="L1415" s="19">
        <v>20.78853046595</v>
      </c>
      <c r="M1415" s="19">
        <v>26.164874551971</v>
      </c>
      <c r="N1415" s="19">
        <v>1.0752688172039999</v>
      </c>
      <c r="O1415" s="19">
        <v>2.5089605734770002</v>
      </c>
      <c r="P1415" s="19">
        <v>3.5842293906810001</v>
      </c>
      <c r="Q1415" s="19">
        <v>13.261648745520001</v>
      </c>
      <c r="R1415" s="19">
        <v>22.939068100358</v>
      </c>
      <c r="S1415" s="19">
        <v>0.35842293906799999</v>
      </c>
      <c r="T1415" s="19">
        <v>58.064516129032</v>
      </c>
      <c r="U1415" s="56">
        <v>0.35842293906799999</v>
      </c>
    </row>
    <row r="1416" spans="3:21" x14ac:dyDescent="0.2">
      <c r="D1416" s="102"/>
      <c r="E1416" s="5" t="s">
        <v>27</v>
      </c>
      <c r="F1416" s="6"/>
      <c r="G1416" s="7">
        <v>438</v>
      </c>
      <c r="H1416" s="46">
        <v>0.22831050228300001</v>
      </c>
      <c r="I1416" s="12">
        <v>15.296803652968</v>
      </c>
      <c r="J1416" s="12">
        <v>12.328767123287999</v>
      </c>
      <c r="K1416" s="12">
        <v>9.5890410958899999</v>
      </c>
      <c r="L1416" s="12">
        <v>19.863013698629999</v>
      </c>
      <c r="M1416" s="12">
        <v>21.461187214612</v>
      </c>
      <c r="N1416" s="12">
        <v>0.45662100456600002</v>
      </c>
      <c r="O1416" s="12">
        <v>0.91324200913200004</v>
      </c>
      <c r="P1416" s="12">
        <v>5.7077625570780004</v>
      </c>
      <c r="Q1416" s="12">
        <v>11.415525114155001</v>
      </c>
      <c r="R1416" s="12">
        <v>21.689497716895001</v>
      </c>
      <c r="S1416" s="12">
        <v>0.91324200913200004</v>
      </c>
      <c r="T1416" s="12">
        <v>59.132420091324001</v>
      </c>
      <c r="U1416" s="31">
        <v>0.45662100456600002</v>
      </c>
    </row>
    <row r="1417" spans="3:21" x14ac:dyDescent="0.2">
      <c r="D1417" s="102"/>
      <c r="E1417" s="5" t="s">
        <v>28</v>
      </c>
      <c r="F1417" s="6"/>
      <c r="G1417" s="7">
        <v>1202</v>
      </c>
      <c r="H1417" s="46">
        <v>1.2479201331109999</v>
      </c>
      <c r="I1417" s="12">
        <v>24.875207986688999</v>
      </c>
      <c r="J1417" s="12">
        <v>18.552412645591001</v>
      </c>
      <c r="K1417" s="12">
        <v>13.311148086522</v>
      </c>
      <c r="L1417" s="12">
        <v>28.618968386022999</v>
      </c>
      <c r="M1417" s="12">
        <v>28.702163061564001</v>
      </c>
      <c r="N1417" s="12">
        <v>0.74875207986699999</v>
      </c>
      <c r="O1417" s="12">
        <v>1.414309484193</v>
      </c>
      <c r="P1417" s="12">
        <v>5.241264559068</v>
      </c>
      <c r="Q1417" s="12">
        <v>16.389351081531</v>
      </c>
      <c r="R1417" s="12">
        <v>26.372712146423002</v>
      </c>
      <c r="S1417" s="12">
        <v>1.913477537438</v>
      </c>
      <c r="T1417" s="12">
        <v>53.078202995007999</v>
      </c>
      <c r="U1417" s="31">
        <v>0.415973377704</v>
      </c>
    </row>
    <row r="1418" spans="3:21" x14ac:dyDescent="0.2">
      <c r="D1418" s="102"/>
      <c r="E1418" s="5" t="s">
        <v>29</v>
      </c>
      <c r="F1418" s="6"/>
      <c r="G1418" s="7">
        <v>629</v>
      </c>
      <c r="H1418" s="46">
        <v>2.0667726550080001</v>
      </c>
      <c r="I1418" s="12">
        <v>27.503974562798</v>
      </c>
      <c r="J1418" s="12">
        <v>24.324324324323999</v>
      </c>
      <c r="K1418" s="12">
        <v>16.693163751987001</v>
      </c>
      <c r="L1418" s="12">
        <v>27.186009538951001</v>
      </c>
      <c r="M1418" s="12">
        <v>35.294117647058997</v>
      </c>
      <c r="N1418" s="12">
        <v>0.794912559618</v>
      </c>
      <c r="O1418" s="12">
        <v>3.1796502384740002</v>
      </c>
      <c r="P1418" s="12">
        <v>3.9745627980920002</v>
      </c>
      <c r="Q1418" s="12">
        <v>13.672496025437001</v>
      </c>
      <c r="R1418" s="12">
        <v>26.868044515103001</v>
      </c>
      <c r="S1418" s="12">
        <v>1.2718600953899999</v>
      </c>
      <c r="T1418" s="12">
        <v>45.627980922098999</v>
      </c>
      <c r="U1418" s="31">
        <v>0.31796502384699998</v>
      </c>
    </row>
    <row r="1419" spans="3:21" x14ac:dyDescent="0.2">
      <c r="D1419" s="102"/>
      <c r="E1419" s="5" t="s">
        <v>30</v>
      </c>
      <c r="F1419" s="6"/>
      <c r="G1419" s="7">
        <v>225</v>
      </c>
      <c r="H1419" s="46">
        <v>0.88888888888899997</v>
      </c>
      <c r="I1419" s="12">
        <v>23.111111111111001</v>
      </c>
      <c r="J1419" s="12">
        <v>18.222222222222001</v>
      </c>
      <c r="K1419" s="12">
        <v>15.555555555555999</v>
      </c>
      <c r="L1419" s="12">
        <v>25.333333333333002</v>
      </c>
      <c r="M1419" s="12">
        <v>26.666666666666998</v>
      </c>
      <c r="N1419" s="21">
        <v>0</v>
      </c>
      <c r="O1419" s="12">
        <v>2.666666666667</v>
      </c>
      <c r="P1419" s="12">
        <v>4.4444444444439997</v>
      </c>
      <c r="Q1419" s="12">
        <v>15.111111111111001</v>
      </c>
      <c r="R1419" s="12">
        <v>24.888888888888999</v>
      </c>
      <c r="S1419" s="12">
        <v>1.7777777777779999</v>
      </c>
      <c r="T1419" s="12">
        <v>53.777777777777999</v>
      </c>
      <c r="U1419" s="31">
        <v>0.444444444444</v>
      </c>
    </row>
    <row r="1420" spans="3:21" x14ac:dyDescent="0.2">
      <c r="D1420" s="102"/>
      <c r="E1420" s="5" t="s">
        <v>31</v>
      </c>
      <c r="F1420" s="6"/>
      <c r="G1420" s="7">
        <v>118</v>
      </c>
      <c r="H1420" s="46">
        <v>2.542372881356</v>
      </c>
      <c r="I1420" s="12">
        <v>17.796610169491998</v>
      </c>
      <c r="J1420" s="12">
        <v>16.949152542373</v>
      </c>
      <c r="K1420" s="12">
        <v>11.864406779661</v>
      </c>
      <c r="L1420" s="12">
        <v>25.423728813558998</v>
      </c>
      <c r="M1420" s="12">
        <v>21.186440677966001</v>
      </c>
      <c r="N1420" s="21">
        <v>0</v>
      </c>
      <c r="O1420" s="12">
        <v>1.6949152542370001</v>
      </c>
      <c r="P1420" s="12">
        <v>4.2372881355930003</v>
      </c>
      <c r="Q1420" s="12">
        <v>14.406779661017</v>
      </c>
      <c r="R1420" s="12">
        <v>24.576271186441002</v>
      </c>
      <c r="S1420" s="12">
        <v>0.84745762711899997</v>
      </c>
      <c r="T1420" s="12">
        <v>61.864406779661003</v>
      </c>
      <c r="U1420" s="45">
        <v>0</v>
      </c>
    </row>
    <row r="1421" spans="3:21" x14ac:dyDescent="0.2">
      <c r="D1421" s="102"/>
      <c r="E1421" s="5" t="s">
        <v>32</v>
      </c>
      <c r="F1421" s="6"/>
      <c r="G1421" s="7">
        <v>634</v>
      </c>
      <c r="H1421" s="46">
        <v>1.104100946372</v>
      </c>
      <c r="I1421" s="12">
        <v>27.287066246057002</v>
      </c>
      <c r="J1421" s="12">
        <v>18.611987381702999</v>
      </c>
      <c r="K1421" s="12">
        <v>14.826498422713</v>
      </c>
      <c r="L1421" s="12">
        <v>24.605678233437999</v>
      </c>
      <c r="M1421" s="12">
        <v>29.810725552049998</v>
      </c>
      <c r="N1421" s="12">
        <v>0.31545741324900001</v>
      </c>
      <c r="O1421" s="12">
        <v>2.2082018927439999</v>
      </c>
      <c r="P1421" s="12">
        <v>4.5741324921139999</v>
      </c>
      <c r="Q1421" s="12">
        <v>13.722397476340999</v>
      </c>
      <c r="R1421" s="12">
        <v>26.182965299685002</v>
      </c>
      <c r="S1421" s="12">
        <v>0.78864353312299995</v>
      </c>
      <c r="T1421" s="12">
        <v>53.627760252366002</v>
      </c>
      <c r="U1421" s="45">
        <v>0</v>
      </c>
    </row>
    <row r="1422" spans="3:21" x14ac:dyDescent="0.2">
      <c r="D1422" s="102"/>
      <c r="E1422" s="5" t="s">
        <v>33</v>
      </c>
      <c r="F1422" s="6"/>
      <c r="G1422" s="7">
        <v>524</v>
      </c>
      <c r="H1422" s="46">
        <v>1.3358778625950001</v>
      </c>
      <c r="I1422" s="12">
        <v>24.427480916031001</v>
      </c>
      <c r="J1422" s="12">
        <v>14.885496183206</v>
      </c>
      <c r="K1422" s="12">
        <v>11.641221374045999</v>
      </c>
      <c r="L1422" s="12">
        <v>21.75572519084</v>
      </c>
      <c r="M1422" s="12">
        <v>23.473282442748001</v>
      </c>
      <c r="N1422" s="12">
        <v>0.57251908396899998</v>
      </c>
      <c r="O1422" s="12">
        <v>1.526717557252</v>
      </c>
      <c r="P1422" s="12">
        <v>3.8167938931299998</v>
      </c>
      <c r="Q1422" s="12">
        <v>14.885496183206</v>
      </c>
      <c r="R1422" s="12">
        <v>23.664122137404998</v>
      </c>
      <c r="S1422" s="12">
        <v>1.145038167939</v>
      </c>
      <c r="T1422" s="12">
        <v>58.587786259542</v>
      </c>
      <c r="U1422" s="31">
        <v>0.19083969465600001</v>
      </c>
    </row>
    <row r="1423" spans="3:21" x14ac:dyDescent="0.2">
      <c r="D1423" s="102"/>
      <c r="E1423" s="5" t="s">
        <v>34</v>
      </c>
      <c r="F1423" s="6"/>
      <c r="G1423" s="7">
        <v>359</v>
      </c>
      <c r="H1423" s="46">
        <v>1.6713091922009999</v>
      </c>
      <c r="I1423" s="12">
        <v>25.626740947075</v>
      </c>
      <c r="J1423" s="12">
        <v>21.727019498607</v>
      </c>
      <c r="K1423" s="12">
        <v>15.598885793872</v>
      </c>
      <c r="L1423" s="12">
        <v>25.905292479109001</v>
      </c>
      <c r="M1423" s="12">
        <v>32.590529247911</v>
      </c>
      <c r="N1423" s="12">
        <v>0.27855153203299998</v>
      </c>
      <c r="O1423" s="12">
        <v>1.392757660167</v>
      </c>
      <c r="P1423" s="12">
        <v>3.621169916435</v>
      </c>
      <c r="Q1423" s="12">
        <v>15.320334261837999</v>
      </c>
      <c r="R1423" s="12">
        <v>27.855153203343001</v>
      </c>
      <c r="S1423" s="12">
        <v>1.6713091922009999</v>
      </c>
      <c r="T1423" s="12">
        <v>49.58217270195</v>
      </c>
      <c r="U1423" s="31">
        <v>0.27855153203299998</v>
      </c>
    </row>
    <row r="1424" spans="3:21" x14ac:dyDescent="0.2">
      <c r="D1424" s="102"/>
      <c r="E1424" s="5" t="s">
        <v>35</v>
      </c>
      <c r="F1424" s="6"/>
      <c r="G1424" s="7">
        <v>326</v>
      </c>
      <c r="H1424" s="46">
        <v>1.2269938650309999</v>
      </c>
      <c r="I1424" s="12">
        <v>28.834355828221</v>
      </c>
      <c r="J1424" s="12">
        <v>18.098159509201999</v>
      </c>
      <c r="K1424" s="12">
        <v>13.803680981595001</v>
      </c>
      <c r="L1424" s="12">
        <v>26.687116564417</v>
      </c>
      <c r="M1424" s="12">
        <v>27.607361963190002</v>
      </c>
      <c r="N1424" s="12">
        <v>1.2269938650309999</v>
      </c>
      <c r="O1424" s="12">
        <v>1.2269938650309999</v>
      </c>
      <c r="P1424" s="12">
        <v>3.6809815950920002</v>
      </c>
      <c r="Q1424" s="12">
        <v>14.417177914110001</v>
      </c>
      <c r="R1424" s="12">
        <v>24.846625766871</v>
      </c>
      <c r="S1424" s="12">
        <v>0.30674846625800001</v>
      </c>
      <c r="T1424" s="12">
        <v>52.147239263804003</v>
      </c>
      <c r="U1424" s="31">
        <v>0.61349693251500004</v>
      </c>
    </row>
    <row r="1425" spans="2:21" x14ac:dyDescent="0.2">
      <c r="D1425" s="102"/>
      <c r="E1425" s="5" t="s">
        <v>36</v>
      </c>
      <c r="F1425" s="6"/>
      <c r="G1425" s="7">
        <v>167</v>
      </c>
      <c r="H1425" s="46">
        <v>2.3952095808379998</v>
      </c>
      <c r="I1425" s="12">
        <v>14.970059880239999</v>
      </c>
      <c r="J1425" s="12">
        <v>10.179640718563</v>
      </c>
      <c r="K1425" s="12">
        <v>9.5808383233529995</v>
      </c>
      <c r="L1425" s="12">
        <v>20.359281437126</v>
      </c>
      <c r="M1425" s="12">
        <v>25.149700598801999</v>
      </c>
      <c r="N1425" s="12">
        <v>1.1976047904189999</v>
      </c>
      <c r="O1425" s="12">
        <v>1.1976047904189999</v>
      </c>
      <c r="P1425" s="12">
        <v>4.1916167664669999</v>
      </c>
      <c r="Q1425" s="12">
        <v>16.167664670659001</v>
      </c>
      <c r="R1425" s="12">
        <v>18.562874251497</v>
      </c>
      <c r="S1425" s="12">
        <v>1.796407185629</v>
      </c>
      <c r="T1425" s="12">
        <v>61.077844311377</v>
      </c>
      <c r="U1425" s="31">
        <v>0.59880239521</v>
      </c>
    </row>
    <row r="1426" spans="2:21" x14ac:dyDescent="0.2">
      <c r="D1426" s="102"/>
      <c r="E1426" s="5" t="s">
        <v>37</v>
      </c>
      <c r="F1426" s="6"/>
      <c r="G1426" s="7">
        <v>616</v>
      </c>
      <c r="H1426" s="46">
        <v>0.81168831168800004</v>
      </c>
      <c r="I1426" s="12">
        <v>18.019480519481</v>
      </c>
      <c r="J1426" s="12">
        <v>11.201298701299001</v>
      </c>
      <c r="K1426" s="12">
        <v>9.7402597402600009</v>
      </c>
      <c r="L1426" s="12">
        <v>19.967532467531999</v>
      </c>
      <c r="M1426" s="12">
        <v>18.506493506493999</v>
      </c>
      <c r="N1426" s="12">
        <v>0.64935064935099995</v>
      </c>
      <c r="O1426" s="12">
        <v>1.6233766233769999</v>
      </c>
      <c r="P1426" s="12">
        <v>3.733766233766</v>
      </c>
      <c r="Q1426" s="12">
        <v>9.5779220779220005</v>
      </c>
      <c r="R1426" s="12">
        <v>18.993506493506001</v>
      </c>
      <c r="S1426" s="12">
        <v>1.948051948052</v>
      </c>
      <c r="T1426" s="12">
        <v>65.909090909091006</v>
      </c>
      <c r="U1426" s="31">
        <v>0.32467532467499999</v>
      </c>
    </row>
    <row r="1427" spans="2:21" x14ac:dyDescent="0.2">
      <c r="D1427" s="102"/>
      <c r="E1427" s="5" t="s">
        <v>38</v>
      </c>
      <c r="F1427" s="6"/>
      <c r="G1427" s="7">
        <v>64</v>
      </c>
      <c r="H1427" s="76">
        <v>0</v>
      </c>
      <c r="I1427" s="12">
        <v>18.75</v>
      </c>
      <c r="J1427" s="12">
        <v>12.5</v>
      </c>
      <c r="K1427" s="12">
        <v>12.5</v>
      </c>
      <c r="L1427" s="12">
        <v>26.5625</v>
      </c>
      <c r="M1427" s="12">
        <v>34.375</v>
      </c>
      <c r="N1427" s="21">
        <v>0</v>
      </c>
      <c r="O1427" s="12">
        <v>1.5625</v>
      </c>
      <c r="P1427" s="12">
        <v>10.9375</v>
      </c>
      <c r="Q1427" s="12">
        <v>14.0625</v>
      </c>
      <c r="R1427" s="12">
        <v>25</v>
      </c>
      <c r="S1427" s="12">
        <v>3.125</v>
      </c>
      <c r="T1427" s="12">
        <v>51.5625</v>
      </c>
      <c r="U1427" s="31">
        <v>1.5625</v>
      </c>
    </row>
    <row r="1428" spans="2:21" x14ac:dyDescent="0.2">
      <c r="D1428" s="101" t="s">
        <v>39</v>
      </c>
      <c r="E1428" s="26" t="s">
        <v>40</v>
      </c>
      <c r="F1428" s="25"/>
      <c r="G1428" s="28">
        <v>1575</v>
      </c>
      <c r="H1428" s="55">
        <v>1.650793650794</v>
      </c>
      <c r="I1428" s="19">
        <v>27.174603174603</v>
      </c>
      <c r="J1428" s="19">
        <v>21.587301587302001</v>
      </c>
      <c r="K1428" s="19">
        <v>15.301587301587</v>
      </c>
      <c r="L1428" s="19">
        <v>27.047619047619001</v>
      </c>
      <c r="M1428" s="19">
        <v>33.015873015872998</v>
      </c>
      <c r="N1428" s="19">
        <v>0.57142857142900005</v>
      </c>
      <c r="O1428" s="19">
        <v>2.285714285714</v>
      </c>
      <c r="P1428" s="19">
        <v>3.9365079365079998</v>
      </c>
      <c r="Q1428" s="19">
        <v>13.650793650794</v>
      </c>
      <c r="R1428" s="19">
        <v>25.841269841270002</v>
      </c>
      <c r="S1428" s="19">
        <v>1.396825396825</v>
      </c>
      <c r="T1428" s="19">
        <v>50.349206349206</v>
      </c>
      <c r="U1428" s="56">
        <v>0.25396825396799999</v>
      </c>
    </row>
    <row r="1429" spans="2:21" x14ac:dyDescent="0.2">
      <c r="D1429" s="102"/>
      <c r="E1429" s="5" t="s">
        <v>41</v>
      </c>
      <c r="F1429" s="6"/>
      <c r="G1429" s="7">
        <v>1710</v>
      </c>
      <c r="H1429" s="46">
        <v>1.345029239766</v>
      </c>
      <c r="I1429" s="12">
        <v>24.210526315789</v>
      </c>
      <c r="J1429" s="12">
        <v>17.017543859648999</v>
      </c>
      <c r="K1429" s="12">
        <v>12.982456140350999</v>
      </c>
      <c r="L1429" s="12">
        <v>26.900584795322001</v>
      </c>
      <c r="M1429" s="12">
        <v>26.900584795322001</v>
      </c>
      <c r="N1429" s="12">
        <v>0.40935672514600002</v>
      </c>
      <c r="O1429" s="12">
        <v>1.5204678362570001</v>
      </c>
      <c r="P1429" s="12">
        <v>5.1461988304090003</v>
      </c>
      <c r="Q1429" s="12">
        <v>15.906432748538</v>
      </c>
      <c r="R1429" s="12">
        <v>25.847953216373998</v>
      </c>
      <c r="S1429" s="12">
        <v>1.4035087719299999</v>
      </c>
      <c r="T1429" s="12">
        <v>54.152046783625998</v>
      </c>
      <c r="U1429" s="31">
        <v>0.35087719298199999</v>
      </c>
    </row>
    <row r="1430" spans="2:21" x14ac:dyDescent="0.2">
      <c r="D1430" s="102"/>
      <c r="E1430" s="5" t="s">
        <v>42</v>
      </c>
      <c r="F1430" s="6"/>
      <c r="G1430" s="7">
        <v>1349</v>
      </c>
      <c r="H1430" s="46">
        <v>0.815418828762</v>
      </c>
      <c r="I1430" s="12">
        <v>21.868050407708999</v>
      </c>
      <c r="J1430" s="12">
        <v>15.937731653076</v>
      </c>
      <c r="K1430" s="12">
        <v>12.601927353595</v>
      </c>
      <c r="L1430" s="12">
        <v>22.535211267606002</v>
      </c>
      <c r="M1430" s="12">
        <v>26.315789473683999</v>
      </c>
      <c r="N1430" s="12">
        <v>1.111934766494</v>
      </c>
      <c r="O1430" s="12">
        <v>1.556708673091</v>
      </c>
      <c r="P1430" s="12">
        <v>4.2994810971090001</v>
      </c>
      <c r="Q1430" s="12">
        <v>14.306893995552</v>
      </c>
      <c r="R1430" s="12">
        <v>24.610822831726999</v>
      </c>
      <c r="S1430" s="12">
        <v>1.556708673091</v>
      </c>
      <c r="T1430" s="12">
        <v>55.893254262417003</v>
      </c>
      <c r="U1430" s="31">
        <v>0.22238695329899999</v>
      </c>
    </row>
    <row r="1431" spans="2:21" x14ac:dyDescent="0.2">
      <c r="D1431" s="102"/>
      <c r="E1431" s="5" t="s">
        <v>43</v>
      </c>
      <c r="F1431" s="6"/>
      <c r="G1431" s="7">
        <v>446</v>
      </c>
      <c r="H1431" s="46">
        <v>1.3452914798210001</v>
      </c>
      <c r="I1431" s="12">
        <v>16.143497757847999</v>
      </c>
      <c r="J1431" s="12">
        <v>10.313901345291001</v>
      </c>
      <c r="K1431" s="12">
        <v>10.538116591928</v>
      </c>
      <c r="L1431" s="12">
        <v>18.834080717489002</v>
      </c>
      <c r="M1431" s="12">
        <v>17.713004484304999</v>
      </c>
      <c r="N1431" s="12">
        <v>0.44843049327399997</v>
      </c>
      <c r="O1431" s="12">
        <v>1.569506726457</v>
      </c>
      <c r="P1431" s="12">
        <v>3.139013452915</v>
      </c>
      <c r="Q1431" s="12">
        <v>11.210762331839</v>
      </c>
      <c r="R1431" s="12">
        <v>17.937219730942001</v>
      </c>
      <c r="S1431" s="12">
        <v>0.67264573990999998</v>
      </c>
      <c r="T1431" s="12">
        <v>66.816143497758006</v>
      </c>
      <c r="U1431" s="31">
        <v>0.22421524663699999</v>
      </c>
    </row>
    <row r="1432" spans="2:21" x14ac:dyDescent="0.2">
      <c r="D1432" s="103"/>
      <c r="E1432" s="50" t="s">
        <v>44</v>
      </c>
      <c r="F1432" s="53"/>
      <c r="G1432" s="49">
        <v>501</v>
      </c>
      <c r="H1432" s="67">
        <v>0.59880239521</v>
      </c>
      <c r="I1432" s="23">
        <v>19.361277445110002</v>
      </c>
      <c r="J1432" s="23">
        <v>13.173652694611</v>
      </c>
      <c r="K1432" s="23">
        <v>10.379241516965999</v>
      </c>
      <c r="L1432" s="23">
        <v>19.361277445110002</v>
      </c>
      <c r="M1432" s="23">
        <v>20.359281437126</v>
      </c>
      <c r="N1432" s="23">
        <v>0.39920159680599998</v>
      </c>
      <c r="O1432" s="23">
        <v>1.996007984032</v>
      </c>
      <c r="P1432" s="23">
        <v>5.3892215568859996</v>
      </c>
      <c r="Q1432" s="23">
        <v>10.578842315369</v>
      </c>
      <c r="R1432" s="23">
        <v>20.758483033931999</v>
      </c>
      <c r="S1432" s="23">
        <v>1.1976047904189999</v>
      </c>
      <c r="T1432" s="23">
        <v>60.878243512974002</v>
      </c>
      <c r="U1432" s="64">
        <v>0.99800399201599999</v>
      </c>
    </row>
    <row r="1434" spans="2:21" x14ac:dyDescent="0.2">
      <c r="B1434" s="34" t="str">
        <f xml:space="preserve"> HYPERLINK("#'目次'!B62", "[56]")</f>
        <v>[56]</v>
      </c>
      <c r="C1434" s="27" t="s">
        <v>545</v>
      </c>
    </row>
    <row r="1437" spans="2:21" x14ac:dyDescent="0.2">
      <c r="C1437" s="27" t="s">
        <v>13</v>
      </c>
    </row>
    <row r="1438" spans="2:21" ht="60" x14ac:dyDescent="0.2">
      <c r="D1438" s="97"/>
      <c r="E1438" s="98"/>
      <c r="F1438" s="98"/>
      <c r="G1438" s="38" t="s">
        <v>14</v>
      </c>
      <c r="H1438" s="36" t="s">
        <v>546</v>
      </c>
      <c r="I1438" s="4" t="s">
        <v>547</v>
      </c>
      <c r="J1438" s="4" t="s">
        <v>548</v>
      </c>
      <c r="K1438" s="4" t="s">
        <v>549</v>
      </c>
      <c r="L1438" s="4" t="s">
        <v>550</v>
      </c>
      <c r="M1438" s="4" t="s">
        <v>551</v>
      </c>
      <c r="N1438" s="4" t="s">
        <v>552</v>
      </c>
      <c r="O1438" s="4" t="s">
        <v>370</v>
      </c>
      <c r="P1438" s="35" t="s">
        <v>24</v>
      </c>
    </row>
    <row r="1439" spans="2:21" x14ac:dyDescent="0.2">
      <c r="D1439" s="99"/>
      <c r="E1439" s="100"/>
      <c r="F1439" s="100"/>
      <c r="G1439" s="40"/>
      <c r="H1439" s="42"/>
      <c r="I1439" s="8"/>
      <c r="J1439" s="8"/>
      <c r="K1439" s="8"/>
      <c r="L1439" s="8"/>
      <c r="M1439" s="8"/>
      <c r="N1439" s="8"/>
      <c r="O1439" s="8"/>
      <c r="P1439" s="39"/>
    </row>
    <row r="1440" spans="2:21" x14ac:dyDescent="0.2">
      <c r="D1440" s="48"/>
      <c r="E1440" s="47" t="s">
        <v>14</v>
      </c>
      <c r="F1440" s="51"/>
      <c r="G1440" s="37">
        <v>7000</v>
      </c>
      <c r="H1440" s="20">
        <v>30.714285714286</v>
      </c>
      <c r="I1440" s="20">
        <v>29.657142857143</v>
      </c>
      <c r="J1440" s="20">
        <v>23.385714285713998</v>
      </c>
      <c r="K1440" s="20">
        <v>7.5285714285710004</v>
      </c>
      <c r="L1440" s="20">
        <v>6.3</v>
      </c>
      <c r="M1440" s="20">
        <v>11.571428571428999</v>
      </c>
      <c r="N1440" s="20">
        <v>7.9285714285709998</v>
      </c>
      <c r="O1440" s="20">
        <v>53.057142857142999</v>
      </c>
      <c r="P1440" s="58">
        <v>0.3</v>
      </c>
    </row>
    <row r="1441" spans="4:16" x14ac:dyDescent="0.2">
      <c r="D1441" s="101" t="s">
        <v>25</v>
      </c>
      <c r="E1441" s="26" t="s">
        <v>26</v>
      </c>
      <c r="F1441" s="25"/>
      <c r="G1441" s="28">
        <v>308</v>
      </c>
      <c r="H1441" s="55">
        <v>26.623376623376998</v>
      </c>
      <c r="I1441" s="19">
        <v>26.948051948052001</v>
      </c>
      <c r="J1441" s="19">
        <v>17.207792207792</v>
      </c>
      <c r="K1441" s="19">
        <v>4.2207792207789998</v>
      </c>
      <c r="L1441" s="19">
        <v>3.5714285714290002</v>
      </c>
      <c r="M1441" s="19">
        <v>7.1428571428570002</v>
      </c>
      <c r="N1441" s="19">
        <v>4.2207792207789998</v>
      </c>
      <c r="O1441" s="19">
        <v>58.441558441558001</v>
      </c>
      <c r="P1441" s="56">
        <v>0.32467532467499999</v>
      </c>
    </row>
    <row r="1442" spans="4:16" x14ac:dyDescent="0.2">
      <c r="D1442" s="102"/>
      <c r="E1442" s="5" t="s">
        <v>27</v>
      </c>
      <c r="F1442" s="6"/>
      <c r="G1442" s="7">
        <v>504</v>
      </c>
      <c r="H1442" s="46">
        <v>29.563492063491999</v>
      </c>
      <c r="I1442" s="12">
        <v>25.198412698413001</v>
      </c>
      <c r="J1442" s="12">
        <v>19.047619047619001</v>
      </c>
      <c r="K1442" s="12">
        <v>7.9365079365079998</v>
      </c>
      <c r="L1442" s="12">
        <v>4.9603174603170004</v>
      </c>
      <c r="M1442" s="12">
        <v>11.111111111111001</v>
      </c>
      <c r="N1442" s="12">
        <v>7.1428571428570002</v>
      </c>
      <c r="O1442" s="12">
        <v>58.928571428570997</v>
      </c>
      <c r="P1442" s="31">
        <v>0.793650793651</v>
      </c>
    </row>
    <row r="1443" spans="4:16" x14ac:dyDescent="0.2">
      <c r="D1443" s="102"/>
      <c r="E1443" s="5" t="s">
        <v>28</v>
      </c>
      <c r="F1443" s="6"/>
      <c r="G1443" s="7">
        <v>1554</v>
      </c>
      <c r="H1443" s="46">
        <v>31.917631917632001</v>
      </c>
      <c r="I1443" s="12">
        <v>30.115830115830001</v>
      </c>
      <c r="J1443" s="12">
        <v>25.160875160875001</v>
      </c>
      <c r="K1443" s="12">
        <v>8.6872586872589999</v>
      </c>
      <c r="L1443" s="12">
        <v>7.6576576576580004</v>
      </c>
      <c r="M1443" s="12">
        <v>13.835263835264</v>
      </c>
      <c r="N1443" s="12">
        <v>8.751608751609</v>
      </c>
      <c r="O1443" s="12">
        <v>51.029601029600997</v>
      </c>
      <c r="P1443" s="31">
        <v>0.32175032175000001</v>
      </c>
    </row>
    <row r="1444" spans="4:16" x14ac:dyDescent="0.2">
      <c r="D1444" s="102"/>
      <c r="E1444" s="5" t="s">
        <v>29</v>
      </c>
      <c r="F1444" s="6"/>
      <c r="G1444" s="7">
        <v>840</v>
      </c>
      <c r="H1444" s="46">
        <v>33.690476190475998</v>
      </c>
      <c r="I1444" s="12">
        <v>34.047619047619001</v>
      </c>
      <c r="J1444" s="12">
        <v>29.285714285714</v>
      </c>
      <c r="K1444" s="12">
        <v>8.4523809523810005</v>
      </c>
      <c r="L1444" s="12">
        <v>7.9761904761900002</v>
      </c>
      <c r="M1444" s="12">
        <v>15</v>
      </c>
      <c r="N1444" s="12">
        <v>8.333333333333</v>
      </c>
      <c r="O1444" s="12">
        <v>46.785714285714</v>
      </c>
      <c r="P1444" s="31">
        <v>0.23809523809499999</v>
      </c>
    </row>
    <row r="1445" spans="4:16" x14ac:dyDescent="0.2">
      <c r="D1445" s="102"/>
      <c r="E1445" s="5" t="s">
        <v>30</v>
      </c>
      <c r="F1445" s="6"/>
      <c r="G1445" s="7">
        <v>280</v>
      </c>
      <c r="H1445" s="46">
        <v>28.571428571428999</v>
      </c>
      <c r="I1445" s="12">
        <v>26.785714285714</v>
      </c>
      <c r="J1445" s="12">
        <v>21.428571428571001</v>
      </c>
      <c r="K1445" s="12">
        <v>5.3571428571429998</v>
      </c>
      <c r="L1445" s="12">
        <v>5</v>
      </c>
      <c r="M1445" s="12">
        <v>8.2142857142859995</v>
      </c>
      <c r="N1445" s="12">
        <v>5</v>
      </c>
      <c r="O1445" s="12">
        <v>55.357142857143003</v>
      </c>
      <c r="P1445" s="31">
        <v>0.35714285714299998</v>
      </c>
    </row>
    <row r="1446" spans="4:16" x14ac:dyDescent="0.2">
      <c r="D1446" s="102"/>
      <c r="E1446" s="5" t="s">
        <v>31</v>
      </c>
      <c r="F1446" s="6"/>
      <c r="G1446" s="7">
        <v>154</v>
      </c>
      <c r="H1446" s="46">
        <v>31.168831168831002</v>
      </c>
      <c r="I1446" s="12">
        <v>31.818181818182001</v>
      </c>
      <c r="J1446" s="12">
        <v>25.324675324674999</v>
      </c>
      <c r="K1446" s="12">
        <v>9.7402597402600009</v>
      </c>
      <c r="L1446" s="12">
        <v>4.5454545454549997</v>
      </c>
      <c r="M1446" s="12">
        <v>9.0909090909089993</v>
      </c>
      <c r="N1446" s="12">
        <v>5.844155844156</v>
      </c>
      <c r="O1446" s="12">
        <v>53.896103896104002</v>
      </c>
      <c r="P1446" s="45">
        <v>0</v>
      </c>
    </row>
    <row r="1447" spans="4:16" x14ac:dyDescent="0.2">
      <c r="D1447" s="102"/>
      <c r="E1447" s="5" t="s">
        <v>32</v>
      </c>
      <c r="F1447" s="6"/>
      <c r="G1447" s="7">
        <v>826</v>
      </c>
      <c r="H1447" s="46">
        <v>30.992736077482</v>
      </c>
      <c r="I1447" s="12">
        <v>29.539951573850001</v>
      </c>
      <c r="J1447" s="12">
        <v>24.939467312348999</v>
      </c>
      <c r="K1447" s="12">
        <v>7.990314769976</v>
      </c>
      <c r="L1447" s="12">
        <v>6.2953995157379996</v>
      </c>
      <c r="M1447" s="12">
        <v>11.138014527845</v>
      </c>
      <c r="N1447" s="12">
        <v>9.0799031476999996</v>
      </c>
      <c r="O1447" s="12">
        <v>52.905569007263999</v>
      </c>
      <c r="P1447" s="31">
        <v>0.242130750605</v>
      </c>
    </row>
    <row r="1448" spans="4:16" x14ac:dyDescent="0.2">
      <c r="D1448" s="102"/>
      <c r="E1448" s="5" t="s">
        <v>33</v>
      </c>
      <c r="F1448" s="6"/>
      <c r="G1448" s="7">
        <v>672</v>
      </c>
      <c r="H1448" s="46">
        <v>31.398809523810002</v>
      </c>
      <c r="I1448" s="12">
        <v>33.035714285714</v>
      </c>
      <c r="J1448" s="12">
        <v>22.470238095237999</v>
      </c>
      <c r="K1448" s="12">
        <v>7.4404761904759997</v>
      </c>
      <c r="L1448" s="12">
        <v>6.5476190476190004</v>
      </c>
      <c r="M1448" s="12">
        <v>10.119047619048001</v>
      </c>
      <c r="N1448" s="12">
        <v>8.6309523809519995</v>
      </c>
      <c r="O1448" s="12">
        <v>52.232142857143003</v>
      </c>
      <c r="P1448" s="31">
        <v>0.29761904761899999</v>
      </c>
    </row>
    <row r="1449" spans="4:16" x14ac:dyDescent="0.2">
      <c r="D1449" s="102"/>
      <c r="E1449" s="5" t="s">
        <v>34</v>
      </c>
      <c r="F1449" s="6"/>
      <c r="G1449" s="7">
        <v>462</v>
      </c>
      <c r="H1449" s="46">
        <v>29.653679653680001</v>
      </c>
      <c r="I1449" s="12">
        <v>32.683982683982997</v>
      </c>
      <c r="J1449" s="12">
        <v>24.891774891775</v>
      </c>
      <c r="K1449" s="12">
        <v>7.1428571428570002</v>
      </c>
      <c r="L1449" s="12">
        <v>6.0606060606060002</v>
      </c>
      <c r="M1449" s="12">
        <v>11.038961038961</v>
      </c>
      <c r="N1449" s="12">
        <v>8.6580086580090008</v>
      </c>
      <c r="O1449" s="12">
        <v>52.164502164501997</v>
      </c>
      <c r="P1449" s="45">
        <v>0</v>
      </c>
    </row>
    <row r="1450" spans="4:16" x14ac:dyDescent="0.2">
      <c r="D1450" s="102"/>
      <c r="E1450" s="5" t="s">
        <v>35</v>
      </c>
      <c r="F1450" s="6"/>
      <c r="G1450" s="7">
        <v>406</v>
      </c>
      <c r="H1450" s="46">
        <v>37.684729064038997</v>
      </c>
      <c r="I1450" s="12">
        <v>32.512315270936</v>
      </c>
      <c r="J1450" s="12">
        <v>22.906403940886999</v>
      </c>
      <c r="K1450" s="12">
        <v>8.128078817734</v>
      </c>
      <c r="L1450" s="12">
        <v>4.4334975369459997</v>
      </c>
      <c r="M1450" s="12">
        <v>11.576354679803</v>
      </c>
      <c r="N1450" s="12">
        <v>8.8669950738919994</v>
      </c>
      <c r="O1450" s="12">
        <v>46.305418719212</v>
      </c>
      <c r="P1450" s="31">
        <v>0.246305418719</v>
      </c>
    </row>
    <row r="1451" spans="4:16" x14ac:dyDescent="0.2">
      <c r="D1451" s="102"/>
      <c r="E1451" s="5" t="s">
        <v>36</v>
      </c>
      <c r="F1451" s="6"/>
      <c r="G1451" s="7">
        <v>210</v>
      </c>
      <c r="H1451" s="46">
        <v>26.190476190476002</v>
      </c>
      <c r="I1451" s="12">
        <v>27.142857142857</v>
      </c>
      <c r="J1451" s="12">
        <v>20</v>
      </c>
      <c r="K1451" s="12">
        <v>6.666666666667</v>
      </c>
      <c r="L1451" s="12">
        <v>7.1428571428570002</v>
      </c>
      <c r="M1451" s="12">
        <v>7.6190476190479997</v>
      </c>
      <c r="N1451" s="12">
        <v>4.2857142857139996</v>
      </c>
      <c r="O1451" s="12">
        <v>56.190476190475998</v>
      </c>
      <c r="P1451" s="45">
        <v>0</v>
      </c>
    </row>
    <row r="1452" spans="4:16" x14ac:dyDescent="0.2">
      <c r="D1452" s="102"/>
      <c r="E1452" s="5" t="s">
        <v>37</v>
      </c>
      <c r="F1452" s="6"/>
      <c r="G1452" s="7">
        <v>714</v>
      </c>
      <c r="H1452" s="46">
        <v>25.770308123248999</v>
      </c>
      <c r="I1452" s="12">
        <v>23.109243697478998</v>
      </c>
      <c r="J1452" s="12">
        <v>18.627450980391998</v>
      </c>
      <c r="K1452" s="12">
        <v>5.6022408963589996</v>
      </c>
      <c r="L1452" s="12">
        <v>5.3221288515409997</v>
      </c>
      <c r="M1452" s="12">
        <v>9.9439775910360009</v>
      </c>
      <c r="N1452" s="12">
        <v>7.2829131652659997</v>
      </c>
      <c r="O1452" s="12">
        <v>60.784313725490001</v>
      </c>
      <c r="P1452" s="31">
        <v>0.42016806722700001</v>
      </c>
    </row>
    <row r="1453" spans="4:16" x14ac:dyDescent="0.2">
      <c r="D1453" s="102"/>
      <c r="E1453" s="5" t="s">
        <v>38</v>
      </c>
      <c r="F1453" s="6"/>
      <c r="G1453" s="7">
        <v>70</v>
      </c>
      <c r="H1453" s="46">
        <v>22.857142857143</v>
      </c>
      <c r="I1453" s="12">
        <v>24.285714285714</v>
      </c>
      <c r="J1453" s="12">
        <v>17.142857142857</v>
      </c>
      <c r="K1453" s="12">
        <v>2.8571428571430002</v>
      </c>
      <c r="L1453" s="12">
        <v>4.2857142857139996</v>
      </c>
      <c r="M1453" s="12">
        <v>12.857142857143</v>
      </c>
      <c r="N1453" s="12">
        <v>10</v>
      </c>
      <c r="O1453" s="12">
        <v>62.857142857143003</v>
      </c>
      <c r="P1453" s="45">
        <v>0</v>
      </c>
    </row>
    <row r="1454" spans="4:16" x14ac:dyDescent="0.2">
      <c r="D1454" s="101" t="s">
        <v>39</v>
      </c>
      <c r="E1454" s="26" t="s">
        <v>40</v>
      </c>
      <c r="F1454" s="25"/>
      <c r="G1454" s="28">
        <v>2044</v>
      </c>
      <c r="H1454" s="55">
        <v>33.170254403130997</v>
      </c>
      <c r="I1454" s="19">
        <v>33.317025440313003</v>
      </c>
      <c r="J1454" s="19">
        <v>27.348336594911999</v>
      </c>
      <c r="K1454" s="19">
        <v>8.512720156556</v>
      </c>
      <c r="L1454" s="19">
        <v>7.2896281800390001</v>
      </c>
      <c r="M1454" s="19">
        <v>13.649706457925999</v>
      </c>
      <c r="N1454" s="19">
        <v>8.9530332681020006</v>
      </c>
      <c r="O1454" s="19">
        <v>48.385518590997997</v>
      </c>
      <c r="P1454" s="56">
        <v>9.7847358120999997E-2</v>
      </c>
    </row>
    <row r="1455" spans="4:16" x14ac:dyDescent="0.2">
      <c r="D1455" s="102"/>
      <c r="E1455" s="5" t="s">
        <v>41</v>
      </c>
      <c r="F1455" s="6"/>
      <c r="G1455" s="7">
        <v>2156</v>
      </c>
      <c r="H1455" s="46">
        <v>31.354359925788</v>
      </c>
      <c r="I1455" s="12">
        <v>30.519480519481</v>
      </c>
      <c r="J1455" s="12">
        <v>24.350649350649</v>
      </c>
      <c r="K1455" s="12">
        <v>8.0705009276439998</v>
      </c>
      <c r="L1455" s="12">
        <v>6.8181818181820004</v>
      </c>
      <c r="M1455" s="12">
        <v>11.966604823748</v>
      </c>
      <c r="N1455" s="12">
        <v>8.7198515769939995</v>
      </c>
      <c r="O1455" s="12">
        <v>51.901669758813</v>
      </c>
      <c r="P1455" s="31">
        <v>0.41743970315399997</v>
      </c>
    </row>
    <row r="1456" spans="4:16" x14ac:dyDescent="0.2">
      <c r="D1456" s="102"/>
      <c r="E1456" s="5" t="s">
        <v>42</v>
      </c>
      <c r="F1456" s="6"/>
      <c r="G1456" s="7">
        <v>1680</v>
      </c>
      <c r="H1456" s="46">
        <v>28.988095238094999</v>
      </c>
      <c r="I1456" s="12">
        <v>26.845238095237999</v>
      </c>
      <c r="J1456" s="12">
        <v>20.476190476189998</v>
      </c>
      <c r="K1456" s="12">
        <v>6.3095238095240003</v>
      </c>
      <c r="L1456" s="12">
        <v>5.4761904761900002</v>
      </c>
      <c r="M1456" s="12">
        <v>9.6428571428570002</v>
      </c>
      <c r="N1456" s="12">
        <v>6.3690476190479997</v>
      </c>
      <c r="O1456" s="12">
        <v>55.833333333333002</v>
      </c>
      <c r="P1456" s="31">
        <v>0.23809523809499999</v>
      </c>
    </row>
    <row r="1457" spans="2:16" x14ac:dyDescent="0.2">
      <c r="D1457" s="102"/>
      <c r="E1457" s="5" t="s">
        <v>43</v>
      </c>
      <c r="F1457" s="6"/>
      <c r="G1457" s="7">
        <v>518</v>
      </c>
      <c r="H1457" s="46">
        <v>27.606177606178001</v>
      </c>
      <c r="I1457" s="12">
        <v>24.710424710424999</v>
      </c>
      <c r="J1457" s="12">
        <v>16.409266409265999</v>
      </c>
      <c r="K1457" s="12">
        <v>5.4054054054050003</v>
      </c>
      <c r="L1457" s="12">
        <v>3.6679536679539999</v>
      </c>
      <c r="M1457" s="12">
        <v>8.6872586872589999</v>
      </c>
      <c r="N1457" s="12">
        <v>5.7915057915060002</v>
      </c>
      <c r="O1457" s="12">
        <v>60.231660231660001</v>
      </c>
      <c r="P1457" s="31">
        <v>0.57915057915099999</v>
      </c>
    </row>
    <row r="1458" spans="2:16" x14ac:dyDescent="0.2">
      <c r="D1458" s="103"/>
      <c r="E1458" s="50" t="s">
        <v>44</v>
      </c>
      <c r="F1458" s="53"/>
      <c r="G1458" s="49">
        <v>602</v>
      </c>
      <c r="H1458" s="67">
        <v>27.574750830565002</v>
      </c>
      <c r="I1458" s="23">
        <v>26.245847176080002</v>
      </c>
      <c r="J1458" s="23">
        <v>20.598006644518001</v>
      </c>
      <c r="K1458" s="23">
        <v>7.4750830564779998</v>
      </c>
      <c r="L1458" s="23">
        <v>5.6478405315610001</v>
      </c>
      <c r="M1458" s="23">
        <v>10.963455149502</v>
      </c>
      <c r="N1458" s="23">
        <v>7.8073089701000002</v>
      </c>
      <c r="O1458" s="23">
        <v>59.136212624584999</v>
      </c>
      <c r="P1458" s="64">
        <v>0.49833887043199998</v>
      </c>
    </row>
    <row r="1460" spans="2:16" x14ac:dyDescent="0.2">
      <c r="B1460" s="34" t="str">
        <f xml:space="preserve"> HYPERLINK("#'目次'!B63", "[57]")</f>
        <v>[57]</v>
      </c>
      <c r="C1460" s="27" t="s">
        <v>555</v>
      </c>
    </row>
    <row r="1463" spans="2:16" x14ac:dyDescent="0.2">
      <c r="C1463" s="27" t="s">
        <v>13</v>
      </c>
    </row>
    <row r="1464" spans="2:16" ht="36" x14ac:dyDescent="0.2">
      <c r="D1464" s="97"/>
      <c r="E1464" s="98"/>
      <c r="F1464" s="98"/>
      <c r="G1464" s="38" t="s">
        <v>14</v>
      </c>
      <c r="H1464" s="36" t="s">
        <v>462</v>
      </c>
      <c r="I1464" s="4" t="s">
        <v>463</v>
      </c>
      <c r="J1464" s="4" t="s">
        <v>464</v>
      </c>
      <c r="K1464" s="35" t="s">
        <v>24</v>
      </c>
    </row>
    <row r="1465" spans="2:16" x14ac:dyDescent="0.2">
      <c r="D1465" s="99"/>
      <c r="E1465" s="100"/>
      <c r="F1465" s="100"/>
      <c r="G1465" s="40"/>
      <c r="H1465" s="42"/>
      <c r="I1465" s="8"/>
      <c r="J1465" s="8"/>
      <c r="K1465" s="39"/>
    </row>
    <row r="1466" spans="2:16" x14ac:dyDescent="0.2">
      <c r="D1466" s="48"/>
      <c r="E1466" s="47" t="s">
        <v>14</v>
      </c>
      <c r="F1466" s="51"/>
      <c r="G1466" s="37">
        <v>7000</v>
      </c>
      <c r="H1466" s="20">
        <v>10.1</v>
      </c>
      <c r="I1466" s="20">
        <v>4.3142857142860001</v>
      </c>
      <c r="J1466" s="20">
        <v>84.871428571429007</v>
      </c>
      <c r="K1466" s="58">
        <v>0.71428571428599996</v>
      </c>
    </row>
    <row r="1467" spans="2:16" x14ac:dyDescent="0.2">
      <c r="D1467" s="101" t="s">
        <v>25</v>
      </c>
      <c r="E1467" s="26" t="s">
        <v>26</v>
      </c>
      <c r="F1467" s="25"/>
      <c r="G1467" s="28">
        <v>308</v>
      </c>
      <c r="H1467" s="55">
        <v>3.2467532467529998</v>
      </c>
      <c r="I1467" s="19">
        <v>2.922077922078</v>
      </c>
      <c r="J1467" s="19">
        <v>93.181818181818002</v>
      </c>
      <c r="K1467" s="56">
        <v>0.64935064935099995</v>
      </c>
    </row>
    <row r="1468" spans="2:16" x14ac:dyDescent="0.2">
      <c r="D1468" s="102"/>
      <c r="E1468" s="5" t="s">
        <v>27</v>
      </c>
      <c r="F1468" s="6"/>
      <c r="G1468" s="7">
        <v>504</v>
      </c>
      <c r="H1468" s="46">
        <v>8.9285714285710007</v>
      </c>
      <c r="I1468" s="12">
        <v>3.5714285714290002</v>
      </c>
      <c r="J1468" s="12">
        <v>86.904761904761997</v>
      </c>
      <c r="K1468" s="31">
        <v>0.59523809523799998</v>
      </c>
    </row>
    <row r="1469" spans="2:16" x14ac:dyDescent="0.2">
      <c r="D1469" s="102"/>
      <c r="E1469" s="5" t="s">
        <v>28</v>
      </c>
      <c r="F1469" s="6"/>
      <c r="G1469" s="7">
        <v>1554</v>
      </c>
      <c r="H1469" s="46">
        <v>11.647361647362001</v>
      </c>
      <c r="I1469" s="12">
        <v>4.1184041184040003</v>
      </c>
      <c r="J1469" s="12">
        <v>83.397683397682997</v>
      </c>
      <c r="K1469" s="31">
        <v>0.83655083655100004</v>
      </c>
    </row>
    <row r="1470" spans="2:16" x14ac:dyDescent="0.2">
      <c r="D1470" s="102"/>
      <c r="E1470" s="5" t="s">
        <v>29</v>
      </c>
      <c r="F1470" s="6"/>
      <c r="G1470" s="7">
        <v>840</v>
      </c>
      <c r="H1470" s="46">
        <v>11.785714285714</v>
      </c>
      <c r="I1470" s="12">
        <v>3.9285714285709998</v>
      </c>
      <c r="J1470" s="12">
        <v>83.571428571428996</v>
      </c>
      <c r="K1470" s="31">
        <v>0.71428571428599996</v>
      </c>
    </row>
    <row r="1471" spans="2:16" x14ac:dyDescent="0.2">
      <c r="D1471" s="102"/>
      <c r="E1471" s="5" t="s">
        <v>30</v>
      </c>
      <c r="F1471" s="6"/>
      <c r="G1471" s="7">
        <v>280</v>
      </c>
      <c r="H1471" s="46">
        <v>7.1428571428570002</v>
      </c>
      <c r="I1471" s="12">
        <v>3.214285714286</v>
      </c>
      <c r="J1471" s="12">
        <v>87.857142857143003</v>
      </c>
      <c r="K1471" s="31">
        <v>1.785714285714</v>
      </c>
    </row>
    <row r="1472" spans="2:16" x14ac:dyDescent="0.2">
      <c r="D1472" s="102"/>
      <c r="E1472" s="5" t="s">
        <v>31</v>
      </c>
      <c r="F1472" s="6"/>
      <c r="G1472" s="7">
        <v>154</v>
      </c>
      <c r="H1472" s="46">
        <v>13.636363636364001</v>
      </c>
      <c r="I1472" s="12">
        <v>3.896103896104</v>
      </c>
      <c r="J1472" s="12">
        <v>81.818181818181998</v>
      </c>
      <c r="K1472" s="31">
        <v>0.64935064935099995</v>
      </c>
    </row>
    <row r="1473" spans="2:11" x14ac:dyDescent="0.2">
      <c r="D1473" s="102"/>
      <c r="E1473" s="5" t="s">
        <v>32</v>
      </c>
      <c r="F1473" s="6"/>
      <c r="G1473" s="7">
        <v>826</v>
      </c>
      <c r="H1473" s="46">
        <v>9.4430992736080004</v>
      </c>
      <c r="I1473" s="12">
        <v>4.2372881355930003</v>
      </c>
      <c r="J1473" s="12">
        <v>85.714285714286007</v>
      </c>
      <c r="K1473" s="31">
        <v>0.60532687651299999</v>
      </c>
    </row>
    <row r="1474" spans="2:11" x14ac:dyDescent="0.2">
      <c r="D1474" s="102"/>
      <c r="E1474" s="5" t="s">
        <v>33</v>
      </c>
      <c r="F1474" s="6"/>
      <c r="G1474" s="7">
        <v>672</v>
      </c>
      <c r="H1474" s="46">
        <v>10.267857142857</v>
      </c>
      <c r="I1474" s="12">
        <v>5.6547619047620001</v>
      </c>
      <c r="J1474" s="12">
        <v>83.482142857143003</v>
      </c>
      <c r="K1474" s="31">
        <v>0.59523809523799998</v>
      </c>
    </row>
    <row r="1475" spans="2:11" x14ac:dyDescent="0.2">
      <c r="D1475" s="102"/>
      <c r="E1475" s="5" t="s">
        <v>34</v>
      </c>
      <c r="F1475" s="6"/>
      <c r="G1475" s="7">
        <v>462</v>
      </c>
      <c r="H1475" s="46">
        <v>12.121212121212</v>
      </c>
      <c r="I1475" s="12">
        <v>5.1948051948050002</v>
      </c>
      <c r="J1475" s="12">
        <v>82.467532467531996</v>
      </c>
      <c r="K1475" s="31">
        <v>0.21645021645000001</v>
      </c>
    </row>
    <row r="1476" spans="2:11" x14ac:dyDescent="0.2">
      <c r="D1476" s="102"/>
      <c r="E1476" s="5" t="s">
        <v>35</v>
      </c>
      <c r="F1476" s="6"/>
      <c r="G1476" s="7">
        <v>406</v>
      </c>
      <c r="H1476" s="46">
        <v>11.083743842364999</v>
      </c>
      <c r="I1476" s="12">
        <v>6.6502463054190004</v>
      </c>
      <c r="J1476" s="12">
        <v>81.28078817734</v>
      </c>
      <c r="K1476" s="31">
        <v>0.98522167487699996</v>
      </c>
    </row>
    <row r="1477" spans="2:11" x14ac:dyDescent="0.2">
      <c r="D1477" s="102"/>
      <c r="E1477" s="5" t="s">
        <v>36</v>
      </c>
      <c r="F1477" s="6"/>
      <c r="G1477" s="7">
        <v>210</v>
      </c>
      <c r="H1477" s="46">
        <v>11.904761904761999</v>
      </c>
      <c r="I1477" s="12">
        <v>5.2380952380950001</v>
      </c>
      <c r="J1477" s="12">
        <v>80.952380952381006</v>
      </c>
      <c r="K1477" s="31">
        <v>1.9047619047619999</v>
      </c>
    </row>
    <row r="1478" spans="2:11" x14ac:dyDescent="0.2">
      <c r="D1478" s="102"/>
      <c r="E1478" s="5" t="s">
        <v>37</v>
      </c>
      <c r="F1478" s="6"/>
      <c r="G1478" s="7">
        <v>714</v>
      </c>
      <c r="H1478" s="46">
        <v>7.5630252100839996</v>
      </c>
      <c r="I1478" s="12">
        <v>3.6414565826329999</v>
      </c>
      <c r="J1478" s="12">
        <v>88.655462184873997</v>
      </c>
      <c r="K1478" s="31">
        <v>0.140056022409</v>
      </c>
    </row>
    <row r="1479" spans="2:11" x14ac:dyDescent="0.2">
      <c r="D1479" s="102"/>
      <c r="E1479" s="5" t="s">
        <v>38</v>
      </c>
      <c r="F1479" s="6"/>
      <c r="G1479" s="7">
        <v>70</v>
      </c>
      <c r="H1479" s="46">
        <v>5.7142857142860004</v>
      </c>
      <c r="I1479" s="12">
        <v>2.8571428571430002</v>
      </c>
      <c r="J1479" s="12">
        <v>90</v>
      </c>
      <c r="K1479" s="31">
        <v>1.4285714285710001</v>
      </c>
    </row>
    <row r="1480" spans="2:11" x14ac:dyDescent="0.2">
      <c r="D1480" s="101" t="s">
        <v>39</v>
      </c>
      <c r="E1480" s="26" t="s">
        <v>40</v>
      </c>
      <c r="F1480" s="25"/>
      <c r="G1480" s="28">
        <v>2044</v>
      </c>
      <c r="H1480" s="55">
        <v>11.937377690802</v>
      </c>
      <c r="I1480" s="19">
        <v>4.256360078278</v>
      </c>
      <c r="J1480" s="19">
        <v>82.876712328766999</v>
      </c>
      <c r="K1480" s="56">
        <v>0.92954990215300004</v>
      </c>
    </row>
    <row r="1481" spans="2:11" x14ac:dyDescent="0.2">
      <c r="D1481" s="102"/>
      <c r="E1481" s="5" t="s">
        <v>41</v>
      </c>
      <c r="F1481" s="6"/>
      <c r="G1481" s="7">
        <v>2156</v>
      </c>
      <c r="H1481" s="46">
        <v>10.250463821892</v>
      </c>
      <c r="I1481" s="12">
        <v>4.5918367346939997</v>
      </c>
      <c r="J1481" s="12">
        <v>84.508348794062996</v>
      </c>
      <c r="K1481" s="31">
        <v>0.64935064935099995</v>
      </c>
    </row>
    <row r="1482" spans="2:11" x14ac:dyDescent="0.2">
      <c r="D1482" s="102"/>
      <c r="E1482" s="5" t="s">
        <v>42</v>
      </c>
      <c r="F1482" s="6"/>
      <c r="G1482" s="7">
        <v>1680</v>
      </c>
      <c r="H1482" s="46">
        <v>8.75</v>
      </c>
      <c r="I1482" s="12">
        <v>4.2261904761900002</v>
      </c>
      <c r="J1482" s="12">
        <v>86.369047619048004</v>
      </c>
      <c r="K1482" s="31">
        <v>0.65476190476200002</v>
      </c>
    </row>
    <row r="1483" spans="2:11" x14ac:dyDescent="0.2">
      <c r="D1483" s="102"/>
      <c r="E1483" s="5" t="s">
        <v>43</v>
      </c>
      <c r="F1483" s="6"/>
      <c r="G1483" s="7">
        <v>518</v>
      </c>
      <c r="H1483" s="46">
        <v>7.3359073359069997</v>
      </c>
      <c r="I1483" s="12">
        <v>5.4054054054050003</v>
      </c>
      <c r="J1483" s="12">
        <v>86.872586872586993</v>
      </c>
      <c r="K1483" s="31">
        <v>0.38610038610000003</v>
      </c>
    </row>
    <row r="1484" spans="2:11" x14ac:dyDescent="0.2">
      <c r="D1484" s="103"/>
      <c r="E1484" s="50" t="s">
        <v>44</v>
      </c>
      <c r="F1484" s="53"/>
      <c r="G1484" s="49">
        <v>602</v>
      </c>
      <c r="H1484" s="67">
        <v>9.4684385382059997</v>
      </c>
      <c r="I1484" s="23">
        <v>2.8239202657810001</v>
      </c>
      <c r="J1484" s="23">
        <v>87.043189368770996</v>
      </c>
      <c r="K1484" s="64">
        <v>0.664451827243</v>
      </c>
    </row>
    <row r="1486" spans="2:11" x14ac:dyDescent="0.2">
      <c r="B1486" s="34" t="str">
        <f xml:space="preserve"> HYPERLINK("#'目次'!B64", "[58]")</f>
        <v>[58]</v>
      </c>
      <c r="C1486" s="27" t="s">
        <v>558</v>
      </c>
    </row>
    <row r="1487" spans="2:11" x14ac:dyDescent="0.2">
      <c r="C1487" s="84" t="s">
        <v>559</v>
      </c>
    </row>
    <row r="1489" spans="3:16" x14ac:dyDescent="0.2">
      <c r="C1489" s="27" t="s">
        <v>13</v>
      </c>
    </row>
    <row r="1490" spans="3:16" ht="24" x14ac:dyDescent="0.2">
      <c r="D1490" s="97"/>
      <c r="E1490" s="98"/>
      <c r="F1490" s="98"/>
      <c r="G1490" s="38" t="s">
        <v>14</v>
      </c>
      <c r="H1490" s="36" t="s">
        <v>469</v>
      </c>
      <c r="I1490" s="4" t="s">
        <v>470</v>
      </c>
      <c r="J1490" s="4" t="s">
        <v>471</v>
      </c>
      <c r="K1490" s="4" t="s">
        <v>560</v>
      </c>
      <c r="L1490" s="4" t="s">
        <v>561</v>
      </c>
      <c r="M1490" s="4" t="s">
        <v>479</v>
      </c>
      <c r="N1490" s="4" t="s">
        <v>24</v>
      </c>
      <c r="O1490" s="4" t="s">
        <v>61</v>
      </c>
      <c r="P1490" s="35" t="s">
        <v>62</v>
      </c>
    </row>
    <row r="1491" spans="3:16" x14ac:dyDescent="0.2">
      <c r="D1491" s="99"/>
      <c r="E1491" s="100"/>
      <c r="F1491" s="100"/>
      <c r="G1491" s="40"/>
      <c r="H1491" s="42"/>
      <c r="I1491" s="8"/>
      <c r="J1491" s="8"/>
      <c r="K1491" s="8"/>
      <c r="L1491" s="8"/>
      <c r="M1491" s="8"/>
      <c r="N1491" s="8"/>
      <c r="O1491" s="8"/>
      <c r="P1491" s="39"/>
    </row>
    <row r="1492" spans="3:16" x14ac:dyDescent="0.2">
      <c r="D1492" s="48"/>
      <c r="E1492" s="47" t="s">
        <v>14</v>
      </c>
      <c r="F1492" s="51"/>
      <c r="G1492" s="37">
        <v>707</v>
      </c>
      <c r="H1492" s="20">
        <v>35.360678925035003</v>
      </c>
      <c r="I1492" s="20">
        <v>20.509193776520998</v>
      </c>
      <c r="J1492" s="20">
        <v>12.022630834512</v>
      </c>
      <c r="K1492" s="20">
        <v>10.042432814710001</v>
      </c>
      <c r="L1492" s="20">
        <v>7.0721357850070001</v>
      </c>
      <c r="M1492" s="20">
        <v>1.2729844413010001</v>
      </c>
      <c r="N1492" s="20">
        <v>13.719943422914</v>
      </c>
      <c r="O1492" s="20">
        <v>2.7065573770490001</v>
      </c>
      <c r="P1492" s="58">
        <v>2.5781152635760001</v>
      </c>
    </row>
    <row r="1493" spans="3:16" x14ac:dyDescent="0.2">
      <c r="D1493" s="101" t="s">
        <v>25</v>
      </c>
      <c r="E1493" s="26" t="s">
        <v>26</v>
      </c>
      <c r="F1493" s="25"/>
      <c r="G1493" s="28">
        <v>10</v>
      </c>
      <c r="H1493" s="55">
        <v>30</v>
      </c>
      <c r="I1493" s="19">
        <v>30</v>
      </c>
      <c r="J1493" s="44">
        <v>0</v>
      </c>
      <c r="K1493" s="19">
        <v>30</v>
      </c>
      <c r="L1493" s="44">
        <v>0</v>
      </c>
      <c r="M1493" s="44">
        <v>0</v>
      </c>
      <c r="N1493" s="19">
        <v>10</v>
      </c>
      <c r="O1493" s="19">
        <v>2.666666666667</v>
      </c>
      <c r="P1493" s="56">
        <v>1.699673171198</v>
      </c>
    </row>
    <row r="1494" spans="3:16" x14ac:dyDescent="0.2">
      <c r="D1494" s="102"/>
      <c r="E1494" s="5" t="s">
        <v>27</v>
      </c>
      <c r="F1494" s="6"/>
      <c r="G1494" s="7">
        <v>45</v>
      </c>
      <c r="H1494" s="46">
        <v>35.555555555555998</v>
      </c>
      <c r="I1494" s="12">
        <v>20</v>
      </c>
      <c r="J1494" s="12">
        <v>6.666666666667</v>
      </c>
      <c r="K1494" s="12">
        <v>15.555555555555999</v>
      </c>
      <c r="L1494" s="12">
        <v>8.8888888888889994</v>
      </c>
      <c r="M1494" s="21">
        <v>0</v>
      </c>
      <c r="N1494" s="12">
        <v>13.333333333333</v>
      </c>
      <c r="O1494" s="12">
        <v>2.6410256410259998</v>
      </c>
      <c r="P1494" s="31">
        <v>2.0442186079989999</v>
      </c>
    </row>
    <row r="1495" spans="3:16" x14ac:dyDescent="0.2">
      <c r="D1495" s="102"/>
      <c r="E1495" s="5" t="s">
        <v>28</v>
      </c>
      <c r="F1495" s="6"/>
      <c r="G1495" s="7">
        <v>181</v>
      </c>
      <c r="H1495" s="46">
        <v>31.491712707182</v>
      </c>
      <c r="I1495" s="12">
        <v>21.546961325967001</v>
      </c>
      <c r="J1495" s="12">
        <v>10.497237569060999</v>
      </c>
      <c r="K1495" s="12">
        <v>11.049723756905999</v>
      </c>
      <c r="L1495" s="12">
        <v>7.7348066298339999</v>
      </c>
      <c r="M1495" s="21">
        <v>0</v>
      </c>
      <c r="N1495" s="12">
        <v>17.679558011049998</v>
      </c>
      <c r="O1495" s="12">
        <v>2.6644295302010002</v>
      </c>
      <c r="P1495" s="31">
        <v>2.227379169148</v>
      </c>
    </row>
    <row r="1496" spans="3:16" x14ac:dyDescent="0.2">
      <c r="D1496" s="102"/>
      <c r="E1496" s="5" t="s">
        <v>29</v>
      </c>
      <c r="F1496" s="6"/>
      <c r="G1496" s="7">
        <v>99</v>
      </c>
      <c r="H1496" s="46">
        <v>44.444444444444002</v>
      </c>
      <c r="I1496" s="12">
        <v>23.232323232323001</v>
      </c>
      <c r="J1496" s="12">
        <v>9.0909090909089993</v>
      </c>
      <c r="K1496" s="12">
        <v>10.101010101010001</v>
      </c>
      <c r="L1496" s="12">
        <v>5.0505050505050004</v>
      </c>
      <c r="M1496" s="12">
        <v>1.010101010101</v>
      </c>
      <c r="N1496" s="12">
        <v>7.0707070707069999</v>
      </c>
      <c r="O1496" s="12">
        <v>2.3586956521740001</v>
      </c>
      <c r="P1496" s="31">
        <v>2.4829046880579999</v>
      </c>
    </row>
    <row r="1497" spans="3:16" x14ac:dyDescent="0.2">
      <c r="D1497" s="102"/>
      <c r="E1497" s="5" t="s">
        <v>30</v>
      </c>
      <c r="F1497" s="6"/>
      <c r="G1497" s="7">
        <v>20</v>
      </c>
      <c r="H1497" s="46">
        <v>45</v>
      </c>
      <c r="I1497" s="12">
        <v>10</v>
      </c>
      <c r="J1497" s="12">
        <v>15</v>
      </c>
      <c r="K1497" s="12">
        <v>5</v>
      </c>
      <c r="L1497" s="12">
        <v>5</v>
      </c>
      <c r="M1497" s="12">
        <v>5</v>
      </c>
      <c r="N1497" s="12">
        <v>15</v>
      </c>
      <c r="O1497" s="12">
        <v>2.7647058823530002</v>
      </c>
      <c r="P1497" s="31">
        <v>2.9411764705880001</v>
      </c>
    </row>
    <row r="1498" spans="3:16" x14ac:dyDescent="0.2">
      <c r="D1498" s="102"/>
      <c r="E1498" s="5" t="s">
        <v>31</v>
      </c>
      <c r="F1498" s="6"/>
      <c r="G1498" s="7">
        <v>21</v>
      </c>
      <c r="H1498" s="46">
        <v>28.571428571428999</v>
      </c>
      <c r="I1498" s="12">
        <v>23.809523809523998</v>
      </c>
      <c r="J1498" s="12">
        <v>9.5238095238099998</v>
      </c>
      <c r="K1498" s="12">
        <v>4.7619047619049999</v>
      </c>
      <c r="L1498" s="12">
        <v>9.5238095238099998</v>
      </c>
      <c r="M1498" s="12">
        <v>4.7619047619049999</v>
      </c>
      <c r="N1498" s="12">
        <v>19.047619047619001</v>
      </c>
      <c r="O1498" s="12">
        <v>3.352941176471</v>
      </c>
      <c r="P1498" s="31">
        <v>3.6127417724200002</v>
      </c>
    </row>
    <row r="1499" spans="3:16" x14ac:dyDescent="0.2">
      <c r="D1499" s="102"/>
      <c r="E1499" s="5" t="s">
        <v>32</v>
      </c>
      <c r="F1499" s="6"/>
      <c r="G1499" s="7">
        <v>78</v>
      </c>
      <c r="H1499" s="46">
        <v>39.74358974359</v>
      </c>
      <c r="I1499" s="12">
        <v>16.666666666666998</v>
      </c>
      <c r="J1499" s="12">
        <v>12.820512820513001</v>
      </c>
      <c r="K1499" s="12">
        <v>6.4102564102560002</v>
      </c>
      <c r="L1499" s="12">
        <v>10.25641025641</v>
      </c>
      <c r="M1499" s="12">
        <v>1.2820512820509999</v>
      </c>
      <c r="N1499" s="12">
        <v>12.820512820513001</v>
      </c>
      <c r="O1499" s="12">
        <v>2.7941176470590001</v>
      </c>
      <c r="P1499" s="31">
        <v>3.0271264938370002</v>
      </c>
    </row>
    <row r="1500" spans="3:16" x14ac:dyDescent="0.2">
      <c r="D1500" s="102"/>
      <c r="E1500" s="5" t="s">
        <v>33</v>
      </c>
      <c r="F1500" s="6"/>
      <c r="G1500" s="7">
        <v>69</v>
      </c>
      <c r="H1500" s="46">
        <v>27.536231884058001</v>
      </c>
      <c r="I1500" s="12">
        <v>27.536231884058001</v>
      </c>
      <c r="J1500" s="12">
        <v>20.289855072464</v>
      </c>
      <c r="K1500" s="12">
        <v>8.6956521739130004</v>
      </c>
      <c r="L1500" s="12">
        <v>7.2463768115939997</v>
      </c>
      <c r="M1500" s="12">
        <v>1.449275362319</v>
      </c>
      <c r="N1500" s="12">
        <v>7.2463768115939997</v>
      </c>
      <c r="O1500" s="12">
        <v>2.875</v>
      </c>
      <c r="P1500" s="31">
        <v>2.484325864294</v>
      </c>
    </row>
    <row r="1501" spans="3:16" x14ac:dyDescent="0.2">
      <c r="D1501" s="102"/>
      <c r="E1501" s="5" t="s">
        <v>34</v>
      </c>
      <c r="F1501" s="6"/>
      <c r="G1501" s="7">
        <v>56</v>
      </c>
      <c r="H1501" s="46">
        <v>37.5</v>
      </c>
      <c r="I1501" s="12">
        <v>16.071428571428999</v>
      </c>
      <c r="J1501" s="12">
        <v>16.071428571428999</v>
      </c>
      <c r="K1501" s="12">
        <v>10.714285714286</v>
      </c>
      <c r="L1501" s="12">
        <v>7.1428571428570002</v>
      </c>
      <c r="M1501" s="12">
        <v>1.785714285714</v>
      </c>
      <c r="N1501" s="12">
        <v>10.714285714286</v>
      </c>
      <c r="O1501" s="12">
        <v>2.8</v>
      </c>
      <c r="P1501" s="31">
        <v>2.653299832284</v>
      </c>
    </row>
    <row r="1502" spans="3:16" x14ac:dyDescent="0.2">
      <c r="D1502" s="102"/>
      <c r="E1502" s="5" t="s">
        <v>35</v>
      </c>
      <c r="F1502" s="6"/>
      <c r="G1502" s="7">
        <v>45</v>
      </c>
      <c r="H1502" s="46">
        <v>33.333333333333002</v>
      </c>
      <c r="I1502" s="12">
        <v>22.222222222222001</v>
      </c>
      <c r="J1502" s="12">
        <v>24.444444444443999</v>
      </c>
      <c r="K1502" s="12">
        <v>2.2222222222219998</v>
      </c>
      <c r="L1502" s="12">
        <v>6.666666666667</v>
      </c>
      <c r="M1502" s="12">
        <v>2.2222222222219998</v>
      </c>
      <c r="N1502" s="12">
        <v>8.8888888888889994</v>
      </c>
      <c r="O1502" s="12">
        <v>2.634146341463</v>
      </c>
      <c r="P1502" s="31">
        <v>2.2497273283119998</v>
      </c>
    </row>
    <row r="1503" spans="3:16" x14ac:dyDescent="0.2">
      <c r="D1503" s="102"/>
      <c r="E1503" s="5" t="s">
        <v>36</v>
      </c>
      <c r="F1503" s="6"/>
      <c r="G1503" s="7">
        <v>25</v>
      </c>
      <c r="H1503" s="46">
        <v>20</v>
      </c>
      <c r="I1503" s="12">
        <v>16</v>
      </c>
      <c r="J1503" s="21">
        <v>0</v>
      </c>
      <c r="K1503" s="12">
        <v>12</v>
      </c>
      <c r="L1503" s="12">
        <v>8</v>
      </c>
      <c r="M1503" s="21">
        <v>0</v>
      </c>
      <c r="N1503" s="12">
        <v>44</v>
      </c>
      <c r="O1503" s="12">
        <v>2.9285714285709998</v>
      </c>
      <c r="P1503" s="31">
        <v>2.344119868775</v>
      </c>
    </row>
    <row r="1504" spans="3:16" x14ac:dyDescent="0.2">
      <c r="D1504" s="102"/>
      <c r="E1504" s="5" t="s">
        <v>37</v>
      </c>
      <c r="F1504" s="6"/>
      <c r="G1504" s="7">
        <v>54</v>
      </c>
      <c r="H1504" s="46">
        <v>40.740740740741003</v>
      </c>
      <c r="I1504" s="12">
        <v>14.814814814815</v>
      </c>
      <c r="J1504" s="12">
        <v>9.2592592592590002</v>
      </c>
      <c r="K1504" s="12">
        <v>14.814814814815</v>
      </c>
      <c r="L1504" s="12">
        <v>3.7037037037039999</v>
      </c>
      <c r="M1504" s="12">
        <v>3.7037037037039999</v>
      </c>
      <c r="N1504" s="12">
        <v>12.962962962962999</v>
      </c>
      <c r="O1504" s="12">
        <v>2.9574468085109999</v>
      </c>
      <c r="P1504" s="31">
        <v>3.2743844431000002</v>
      </c>
    </row>
    <row r="1505" spans="2:16" x14ac:dyDescent="0.2">
      <c r="D1505" s="102"/>
      <c r="E1505" s="5" t="s">
        <v>38</v>
      </c>
      <c r="F1505" s="6"/>
      <c r="G1505" s="7">
        <v>4</v>
      </c>
      <c r="H1505" s="46">
        <v>50</v>
      </c>
      <c r="I1505" s="12">
        <v>25</v>
      </c>
      <c r="J1505" s="21">
        <v>0</v>
      </c>
      <c r="K1505" s="21">
        <v>0</v>
      </c>
      <c r="L1505" s="21">
        <v>0</v>
      </c>
      <c r="M1505" s="21">
        <v>0</v>
      </c>
      <c r="N1505" s="12">
        <v>25</v>
      </c>
      <c r="O1505" s="12">
        <v>1.333333333333</v>
      </c>
      <c r="P1505" s="31">
        <v>0.47140452079099998</v>
      </c>
    </row>
    <row r="1506" spans="2:16" x14ac:dyDescent="0.2">
      <c r="D1506" s="101" t="s">
        <v>39</v>
      </c>
      <c r="E1506" s="26" t="s">
        <v>40</v>
      </c>
      <c r="F1506" s="25"/>
      <c r="G1506" s="28">
        <v>244</v>
      </c>
      <c r="H1506" s="55">
        <v>40.16393442623</v>
      </c>
      <c r="I1506" s="19">
        <v>21.721311475410001</v>
      </c>
      <c r="J1506" s="19">
        <v>11.475409836066</v>
      </c>
      <c r="K1506" s="19">
        <v>9.0163934426230004</v>
      </c>
      <c r="L1506" s="19">
        <v>5.7377049180329998</v>
      </c>
      <c r="M1506" s="19">
        <v>2.459016393443</v>
      </c>
      <c r="N1506" s="19">
        <v>9.4262295081970002</v>
      </c>
      <c r="O1506" s="19">
        <v>2.6425339366520002</v>
      </c>
      <c r="P1506" s="56">
        <v>2.8592630928910001</v>
      </c>
    </row>
    <row r="1507" spans="2:16" x14ac:dyDescent="0.2">
      <c r="D1507" s="102"/>
      <c r="E1507" s="5" t="s">
        <v>41</v>
      </c>
      <c r="F1507" s="6"/>
      <c r="G1507" s="7">
        <v>221</v>
      </c>
      <c r="H1507" s="46">
        <v>30.316742081448002</v>
      </c>
      <c r="I1507" s="12">
        <v>23.076923076922998</v>
      </c>
      <c r="J1507" s="12">
        <v>10.407239819005</v>
      </c>
      <c r="K1507" s="12">
        <v>11.764705882353001</v>
      </c>
      <c r="L1507" s="12">
        <v>8.5972850678730008</v>
      </c>
      <c r="M1507" s="12">
        <v>0.452488687783</v>
      </c>
      <c r="N1507" s="12">
        <v>15.384615384615</v>
      </c>
      <c r="O1507" s="12">
        <v>2.8021390374330002</v>
      </c>
      <c r="P1507" s="31">
        <v>2.3556498750050001</v>
      </c>
    </row>
    <row r="1508" spans="2:16" x14ac:dyDescent="0.2">
      <c r="D1508" s="102"/>
      <c r="E1508" s="5" t="s">
        <v>42</v>
      </c>
      <c r="F1508" s="6"/>
      <c r="G1508" s="7">
        <v>147</v>
      </c>
      <c r="H1508" s="46">
        <v>35.374149659864003</v>
      </c>
      <c r="I1508" s="12">
        <v>18.367346938775999</v>
      </c>
      <c r="J1508" s="12">
        <v>14.285714285714</v>
      </c>
      <c r="K1508" s="12">
        <v>7.4829931972789998</v>
      </c>
      <c r="L1508" s="12">
        <v>6.1224489795919999</v>
      </c>
      <c r="M1508" s="12">
        <v>1.360544217687</v>
      </c>
      <c r="N1508" s="12">
        <v>17.006802721088</v>
      </c>
      <c r="O1508" s="12">
        <v>2.6393442622949999</v>
      </c>
      <c r="P1508" s="31">
        <v>2.5384439979370002</v>
      </c>
    </row>
    <row r="1509" spans="2:16" x14ac:dyDescent="0.2">
      <c r="D1509" s="102"/>
      <c r="E1509" s="5" t="s">
        <v>43</v>
      </c>
      <c r="F1509" s="6"/>
      <c r="G1509" s="7">
        <v>38</v>
      </c>
      <c r="H1509" s="46">
        <v>36.842105263157997</v>
      </c>
      <c r="I1509" s="12">
        <v>18.421052631578998</v>
      </c>
      <c r="J1509" s="12">
        <v>10.526315789473999</v>
      </c>
      <c r="K1509" s="12">
        <v>13.157894736842</v>
      </c>
      <c r="L1509" s="12">
        <v>7.8947368421049999</v>
      </c>
      <c r="M1509" s="21">
        <v>0</v>
      </c>
      <c r="N1509" s="12">
        <v>13.157894736842</v>
      </c>
      <c r="O1509" s="12">
        <v>2.636363636364</v>
      </c>
      <c r="P1509" s="31">
        <v>2.1716936808690002</v>
      </c>
    </row>
    <row r="1510" spans="2:16" x14ac:dyDescent="0.2">
      <c r="D1510" s="103"/>
      <c r="E1510" s="50" t="s">
        <v>44</v>
      </c>
      <c r="F1510" s="53"/>
      <c r="G1510" s="49">
        <v>57</v>
      </c>
      <c r="H1510" s="67">
        <v>33.333333333333002</v>
      </c>
      <c r="I1510" s="23">
        <v>12.280701754386</v>
      </c>
      <c r="J1510" s="23">
        <v>15.789473684211</v>
      </c>
      <c r="K1510" s="23">
        <v>12.280701754386</v>
      </c>
      <c r="L1510" s="23">
        <v>8.7719298245609991</v>
      </c>
      <c r="M1510" s="73">
        <v>0</v>
      </c>
      <c r="N1510" s="23">
        <v>17.543859649123</v>
      </c>
      <c r="O1510" s="23">
        <v>2.8510638297869999</v>
      </c>
      <c r="P1510" s="64">
        <v>2.369834570079</v>
      </c>
    </row>
    <row r="1512" spans="2:16" x14ac:dyDescent="0.2">
      <c r="B1512" s="34" t="str">
        <f xml:space="preserve"> HYPERLINK("#'目次'!B65", "[59]")</f>
        <v>[59]</v>
      </c>
      <c r="C1512" s="27" t="s">
        <v>565</v>
      </c>
    </row>
    <row r="1513" spans="2:16" x14ac:dyDescent="0.2">
      <c r="C1513" s="84" t="s">
        <v>566</v>
      </c>
    </row>
    <row r="1515" spans="2:16" x14ac:dyDescent="0.2">
      <c r="C1515" s="27" t="s">
        <v>13</v>
      </c>
    </row>
    <row r="1516" spans="2:16" ht="60" x14ac:dyDescent="0.2">
      <c r="D1516" s="97"/>
      <c r="E1516" s="98"/>
      <c r="F1516" s="98"/>
      <c r="G1516" s="38" t="s">
        <v>14</v>
      </c>
      <c r="H1516" s="36" t="s">
        <v>567</v>
      </c>
      <c r="I1516" s="4" t="s">
        <v>568</v>
      </c>
      <c r="J1516" s="4" t="s">
        <v>569</v>
      </c>
      <c r="K1516" s="4" t="s">
        <v>570</v>
      </c>
      <c r="L1516" s="4" t="s">
        <v>571</v>
      </c>
      <c r="M1516" s="4" t="s">
        <v>22</v>
      </c>
      <c r="N1516" s="35" t="s">
        <v>24</v>
      </c>
    </row>
    <row r="1517" spans="2:16" x14ac:dyDescent="0.2">
      <c r="D1517" s="99"/>
      <c r="E1517" s="100"/>
      <c r="F1517" s="100"/>
      <c r="G1517" s="40"/>
      <c r="H1517" s="42"/>
      <c r="I1517" s="8"/>
      <c r="J1517" s="8"/>
      <c r="K1517" s="8"/>
      <c r="L1517" s="8"/>
      <c r="M1517" s="8"/>
      <c r="N1517" s="39"/>
    </row>
    <row r="1518" spans="2:16" x14ac:dyDescent="0.2">
      <c r="D1518" s="48"/>
      <c r="E1518" s="47" t="s">
        <v>14</v>
      </c>
      <c r="F1518" s="51"/>
      <c r="G1518" s="37">
        <v>1009</v>
      </c>
      <c r="H1518" s="20">
        <v>31.714568880079</v>
      </c>
      <c r="I1518" s="20">
        <v>20.614469772052001</v>
      </c>
      <c r="J1518" s="20">
        <v>43.706640237858998</v>
      </c>
      <c r="K1518" s="20">
        <v>9.9108027750249992</v>
      </c>
      <c r="L1518" s="20">
        <v>7.8295341922699997</v>
      </c>
      <c r="M1518" s="20">
        <v>2.675916749257</v>
      </c>
      <c r="N1518" s="58">
        <v>0.69375619425199997</v>
      </c>
    </row>
    <row r="1519" spans="2:16" x14ac:dyDescent="0.2">
      <c r="D1519" s="101" t="s">
        <v>25</v>
      </c>
      <c r="E1519" s="26" t="s">
        <v>26</v>
      </c>
      <c r="F1519" s="25"/>
      <c r="G1519" s="28">
        <v>19</v>
      </c>
      <c r="H1519" s="55">
        <v>42.105263157895003</v>
      </c>
      <c r="I1519" s="19">
        <v>10.526315789473999</v>
      </c>
      <c r="J1519" s="19">
        <v>42.105263157895003</v>
      </c>
      <c r="K1519" s="19">
        <v>5.2631578947369997</v>
      </c>
      <c r="L1519" s="19">
        <v>10.526315789473999</v>
      </c>
      <c r="M1519" s="44">
        <v>0</v>
      </c>
      <c r="N1519" s="71">
        <v>0</v>
      </c>
    </row>
    <row r="1520" spans="2:16" x14ac:dyDescent="0.2">
      <c r="D1520" s="102"/>
      <c r="E1520" s="5" t="s">
        <v>27</v>
      </c>
      <c r="F1520" s="6"/>
      <c r="G1520" s="7">
        <v>63</v>
      </c>
      <c r="H1520" s="46">
        <v>26.984126984126998</v>
      </c>
      <c r="I1520" s="12">
        <v>19.047619047619001</v>
      </c>
      <c r="J1520" s="12">
        <v>63.492063492062996</v>
      </c>
      <c r="K1520" s="12">
        <v>7.9365079365079998</v>
      </c>
      <c r="L1520" s="12">
        <v>3.1746031746029999</v>
      </c>
      <c r="M1520" s="21">
        <v>0</v>
      </c>
      <c r="N1520" s="45">
        <v>0</v>
      </c>
    </row>
    <row r="1521" spans="4:14" x14ac:dyDescent="0.2">
      <c r="D1521" s="102"/>
      <c r="E1521" s="5" t="s">
        <v>28</v>
      </c>
      <c r="F1521" s="6"/>
      <c r="G1521" s="7">
        <v>245</v>
      </c>
      <c r="H1521" s="46">
        <v>27.346938775510001</v>
      </c>
      <c r="I1521" s="12">
        <v>19.591836734693999</v>
      </c>
      <c r="J1521" s="12">
        <v>43.673469387754999</v>
      </c>
      <c r="K1521" s="12">
        <v>11.020408163265</v>
      </c>
      <c r="L1521" s="12">
        <v>10.204081632653001</v>
      </c>
      <c r="M1521" s="12">
        <v>2.040816326531</v>
      </c>
      <c r="N1521" s="31">
        <v>1.2244897959179999</v>
      </c>
    </row>
    <row r="1522" spans="4:14" x14ac:dyDescent="0.2">
      <c r="D1522" s="102"/>
      <c r="E1522" s="5" t="s">
        <v>29</v>
      </c>
      <c r="F1522" s="6"/>
      <c r="G1522" s="7">
        <v>132</v>
      </c>
      <c r="H1522" s="46">
        <v>37.878787878788003</v>
      </c>
      <c r="I1522" s="12">
        <v>36.363636363635997</v>
      </c>
      <c r="J1522" s="12">
        <v>29.545454545455001</v>
      </c>
      <c r="K1522" s="12">
        <v>9.8484848484850005</v>
      </c>
      <c r="L1522" s="12">
        <v>6.8181818181820004</v>
      </c>
      <c r="M1522" s="12">
        <v>3.7878787878789999</v>
      </c>
      <c r="N1522" s="45">
        <v>0</v>
      </c>
    </row>
    <row r="1523" spans="4:14" x14ac:dyDescent="0.2">
      <c r="D1523" s="102"/>
      <c r="E1523" s="5" t="s">
        <v>30</v>
      </c>
      <c r="F1523" s="6"/>
      <c r="G1523" s="7">
        <v>29</v>
      </c>
      <c r="H1523" s="46">
        <v>20.689655172414</v>
      </c>
      <c r="I1523" s="12">
        <v>10.344827586207</v>
      </c>
      <c r="J1523" s="12">
        <v>51.724137931034001</v>
      </c>
      <c r="K1523" s="12">
        <v>13.793103448276</v>
      </c>
      <c r="L1523" s="12">
        <v>10.344827586207</v>
      </c>
      <c r="M1523" s="12">
        <v>3.4482758620689999</v>
      </c>
      <c r="N1523" s="45">
        <v>0</v>
      </c>
    </row>
    <row r="1524" spans="4:14" x14ac:dyDescent="0.2">
      <c r="D1524" s="102"/>
      <c r="E1524" s="5" t="s">
        <v>31</v>
      </c>
      <c r="F1524" s="6"/>
      <c r="G1524" s="7">
        <v>27</v>
      </c>
      <c r="H1524" s="46">
        <v>44.444444444444002</v>
      </c>
      <c r="I1524" s="12">
        <v>25.925925925925998</v>
      </c>
      <c r="J1524" s="12">
        <v>48.148148148148003</v>
      </c>
      <c r="K1524" s="12">
        <v>7.4074074074069998</v>
      </c>
      <c r="L1524" s="21">
        <v>0</v>
      </c>
      <c r="M1524" s="21">
        <v>0</v>
      </c>
      <c r="N1524" s="45">
        <v>0</v>
      </c>
    </row>
    <row r="1525" spans="4:14" x14ac:dyDescent="0.2">
      <c r="D1525" s="102"/>
      <c r="E1525" s="5" t="s">
        <v>32</v>
      </c>
      <c r="F1525" s="6"/>
      <c r="G1525" s="7">
        <v>113</v>
      </c>
      <c r="H1525" s="46">
        <v>35.398230088496</v>
      </c>
      <c r="I1525" s="12">
        <v>19.469026548673</v>
      </c>
      <c r="J1525" s="12">
        <v>38.053097345132997</v>
      </c>
      <c r="K1525" s="12">
        <v>7.964601769912</v>
      </c>
      <c r="L1525" s="12">
        <v>8.8495575221239999</v>
      </c>
      <c r="M1525" s="12">
        <v>6.194690265487</v>
      </c>
      <c r="N1525" s="31">
        <v>1.769911504425</v>
      </c>
    </row>
    <row r="1526" spans="4:14" x14ac:dyDescent="0.2">
      <c r="D1526" s="102"/>
      <c r="E1526" s="5" t="s">
        <v>33</v>
      </c>
      <c r="F1526" s="6"/>
      <c r="G1526" s="7">
        <v>107</v>
      </c>
      <c r="H1526" s="46">
        <v>36.448598130840999</v>
      </c>
      <c r="I1526" s="12">
        <v>10.280373831776</v>
      </c>
      <c r="J1526" s="12">
        <v>56.07476635514</v>
      </c>
      <c r="K1526" s="12">
        <v>8.4112149532709992</v>
      </c>
      <c r="L1526" s="12">
        <v>7.4766355140189997</v>
      </c>
      <c r="M1526" s="12">
        <v>0.93457943925200004</v>
      </c>
      <c r="N1526" s="31">
        <v>0.93457943925200004</v>
      </c>
    </row>
    <row r="1527" spans="4:14" x14ac:dyDescent="0.2">
      <c r="D1527" s="102"/>
      <c r="E1527" s="5" t="s">
        <v>34</v>
      </c>
      <c r="F1527" s="6"/>
      <c r="G1527" s="7">
        <v>80</v>
      </c>
      <c r="H1527" s="46">
        <v>30</v>
      </c>
      <c r="I1527" s="12">
        <v>23.75</v>
      </c>
      <c r="J1527" s="12">
        <v>43.75</v>
      </c>
      <c r="K1527" s="12">
        <v>10</v>
      </c>
      <c r="L1527" s="12">
        <v>7.5</v>
      </c>
      <c r="M1527" s="12">
        <v>2.5</v>
      </c>
      <c r="N1527" s="45">
        <v>0</v>
      </c>
    </row>
    <row r="1528" spans="4:14" x14ac:dyDescent="0.2">
      <c r="D1528" s="102"/>
      <c r="E1528" s="5" t="s">
        <v>35</v>
      </c>
      <c r="F1528" s="6"/>
      <c r="G1528" s="7">
        <v>72</v>
      </c>
      <c r="H1528" s="46">
        <v>31.944444444443999</v>
      </c>
      <c r="I1528" s="12">
        <v>15.277777777778001</v>
      </c>
      <c r="J1528" s="12">
        <v>50</v>
      </c>
      <c r="K1528" s="12">
        <v>5.5555555555560003</v>
      </c>
      <c r="L1528" s="12">
        <v>1.3888888888890001</v>
      </c>
      <c r="M1528" s="12">
        <v>4.166666666667</v>
      </c>
      <c r="N1528" s="45">
        <v>0</v>
      </c>
    </row>
    <row r="1529" spans="4:14" x14ac:dyDescent="0.2">
      <c r="D1529" s="102"/>
      <c r="E1529" s="5" t="s">
        <v>36</v>
      </c>
      <c r="F1529" s="6"/>
      <c r="G1529" s="7">
        <v>36</v>
      </c>
      <c r="H1529" s="46">
        <v>30.555555555556001</v>
      </c>
      <c r="I1529" s="12">
        <v>19.444444444443999</v>
      </c>
      <c r="J1529" s="12">
        <v>38.888888888888999</v>
      </c>
      <c r="K1529" s="12">
        <v>13.888888888888999</v>
      </c>
      <c r="L1529" s="12">
        <v>5.5555555555560003</v>
      </c>
      <c r="M1529" s="12">
        <v>2.7777777777780002</v>
      </c>
      <c r="N1529" s="45">
        <v>0</v>
      </c>
    </row>
    <row r="1530" spans="4:14" x14ac:dyDescent="0.2">
      <c r="D1530" s="102"/>
      <c r="E1530" s="5" t="s">
        <v>37</v>
      </c>
      <c r="F1530" s="6"/>
      <c r="G1530" s="7">
        <v>80</v>
      </c>
      <c r="H1530" s="46">
        <v>26.25</v>
      </c>
      <c r="I1530" s="12">
        <v>21.25</v>
      </c>
      <c r="J1530" s="12">
        <v>36.25</v>
      </c>
      <c r="K1530" s="12">
        <v>16.25</v>
      </c>
      <c r="L1530" s="12">
        <v>11.25</v>
      </c>
      <c r="M1530" s="12">
        <v>2.5</v>
      </c>
      <c r="N1530" s="31">
        <v>1.25</v>
      </c>
    </row>
    <row r="1531" spans="4:14" x14ac:dyDescent="0.2">
      <c r="D1531" s="102"/>
      <c r="E1531" s="5" t="s">
        <v>38</v>
      </c>
      <c r="F1531" s="6"/>
      <c r="G1531" s="7">
        <v>6</v>
      </c>
      <c r="H1531" s="46">
        <v>33.333333333333002</v>
      </c>
      <c r="I1531" s="12">
        <v>16.666666666666998</v>
      </c>
      <c r="J1531" s="12">
        <v>33.333333333333002</v>
      </c>
      <c r="K1531" s="21">
        <v>0</v>
      </c>
      <c r="L1531" s="12">
        <v>33.333333333333002</v>
      </c>
      <c r="M1531" s="21">
        <v>0</v>
      </c>
      <c r="N1531" s="45">
        <v>0</v>
      </c>
    </row>
    <row r="1532" spans="4:14" x14ac:dyDescent="0.2">
      <c r="D1532" s="101" t="s">
        <v>39</v>
      </c>
      <c r="E1532" s="26" t="s">
        <v>40</v>
      </c>
      <c r="F1532" s="25"/>
      <c r="G1532" s="28">
        <v>331</v>
      </c>
      <c r="H1532" s="55">
        <v>30.815709969789001</v>
      </c>
      <c r="I1532" s="19">
        <v>25.981873111782001</v>
      </c>
      <c r="J1532" s="19">
        <v>38.972809667673999</v>
      </c>
      <c r="K1532" s="19">
        <v>12.386706948640001</v>
      </c>
      <c r="L1532" s="19">
        <v>8.4592145015109992</v>
      </c>
      <c r="M1532" s="19">
        <v>3.021148036254</v>
      </c>
      <c r="N1532" s="71">
        <v>0</v>
      </c>
    </row>
    <row r="1533" spans="4:14" x14ac:dyDescent="0.2">
      <c r="D1533" s="102"/>
      <c r="E1533" s="5" t="s">
        <v>41</v>
      </c>
      <c r="F1533" s="6"/>
      <c r="G1533" s="7">
        <v>320</v>
      </c>
      <c r="H1533" s="46">
        <v>31.5625</v>
      </c>
      <c r="I1533" s="12">
        <v>17.8125</v>
      </c>
      <c r="J1533" s="12">
        <v>45</v>
      </c>
      <c r="K1533" s="12">
        <v>8.75</v>
      </c>
      <c r="L1533" s="12">
        <v>8.4375</v>
      </c>
      <c r="M1533" s="12">
        <v>3.4375</v>
      </c>
      <c r="N1533" s="31">
        <v>0.625</v>
      </c>
    </row>
    <row r="1534" spans="4:14" x14ac:dyDescent="0.2">
      <c r="D1534" s="102"/>
      <c r="E1534" s="5" t="s">
        <v>42</v>
      </c>
      <c r="F1534" s="6"/>
      <c r="G1534" s="7">
        <v>218</v>
      </c>
      <c r="H1534" s="46">
        <v>33.486238532110001</v>
      </c>
      <c r="I1534" s="12">
        <v>19.266055045872001</v>
      </c>
      <c r="J1534" s="12">
        <v>42.660550458716003</v>
      </c>
      <c r="K1534" s="12">
        <v>10.091743119266001</v>
      </c>
      <c r="L1534" s="12">
        <v>6.4220183486240003</v>
      </c>
      <c r="M1534" s="12">
        <v>2.7522935779819999</v>
      </c>
      <c r="N1534" s="31">
        <v>1.834862385321</v>
      </c>
    </row>
    <row r="1535" spans="4:14" x14ac:dyDescent="0.2">
      <c r="D1535" s="102"/>
      <c r="E1535" s="5" t="s">
        <v>43</v>
      </c>
      <c r="F1535" s="6"/>
      <c r="G1535" s="7">
        <v>66</v>
      </c>
      <c r="H1535" s="46">
        <v>30.303030303029999</v>
      </c>
      <c r="I1535" s="12">
        <v>10.606060606061</v>
      </c>
      <c r="J1535" s="12">
        <v>62.121212121211997</v>
      </c>
      <c r="K1535" s="12">
        <v>4.5454545454549997</v>
      </c>
      <c r="L1535" s="12">
        <v>7.5757575757579998</v>
      </c>
      <c r="M1535" s="21">
        <v>0</v>
      </c>
      <c r="N1535" s="45">
        <v>0</v>
      </c>
    </row>
    <row r="1536" spans="4:14" x14ac:dyDescent="0.2">
      <c r="D1536" s="103"/>
      <c r="E1536" s="50" t="s">
        <v>44</v>
      </c>
      <c r="F1536" s="53"/>
      <c r="G1536" s="49">
        <v>74</v>
      </c>
      <c r="H1536" s="67">
        <v>32.432432432432002</v>
      </c>
      <c r="I1536" s="23">
        <v>21.621621621622001</v>
      </c>
      <c r="J1536" s="23">
        <v>45.945945945946001</v>
      </c>
      <c r="K1536" s="23">
        <v>8.1081081081080004</v>
      </c>
      <c r="L1536" s="23">
        <v>6.7567567567570004</v>
      </c>
      <c r="M1536" s="73">
        <v>0</v>
      </c>
      <c r="N1536" s="64">
        <v>1.351351351351</v>
      </c>
    </row>
    <row r="1538" spans="2:18" x14ac:dyDescent="0.2">
      <c r="B1538" s="34" t="str">
        <f xml:space="preserve"> HYPERLINK("#'目次'!B66", "[60]")</f>
        <v>[60]</v>
      </c>
      <c r="C1538" s="27" t="s">
        <v>575</v>
      </c>
    </row>
    <row r="1539" spans="2:18" x14ac:dyDescent="0.2">
      <c r="C1539" s="84" t="s">
        <v>566</v>
      </c>
    </row>
    <row r="1541" spans="2:18" x14ac:dyDescent="0.2">
      <c r="C1541" s="27" t="s">
        <v>13</v>
      </c>
    </row>
    <row r="1542" spans="2:18" ht="36" x14ac:dyDescent="0.2">
      <c r="D1542" s="97"/>
      <c r="E1542" s="98"/>
      <c r="F1542" s="98"/>
      <c r="G1542" s="38" t="s">
        <v>14</v>
      </c>
      <c r="H1542" s="36" t="s">
        <v>576</v>
      </c>
      <c r="I1542" s="4" t="s">
        <v>577</v>
      </c>
      <c r="J1542" s="4" t="s">
        <v>578</v>
      </c>
      <c r="K1542" s="4" t="s">
        <v>579</v>
      </c>
      <c r="L1542" s="4" t="s">
        <v>580</v>
      </c>
      <c r="M1542" s="4" t="s">
        <v>581</v>
      </c>
      <c r="N1542" s="4" t="s">
        <v>582</v>
      </c>
      <c r="O1542" s="4" t="s">
        <v>583</v>
      </c>
      <c r="P1542" s="4" t="s">
        <v>22</v>
      </c>
      <c r="Q1542" s="4" t="s">
        <v>584</v>
      </c>
      <c r="R1542" s="35" t="s">
        <v>24</v>
      </c>
    </row>
    <row r="1543" spans="2:18" x14ac:dyDescent="0.2">
      <c r="D1543" s="99"/>
      <c r="E1543" s="100"/>
      <c r="F1543" s="100"/>
      <c r="G1543" s="40"/>
      <c r="H1543" s="42"/>
      <c r="I1543" s="8"/>
      <c r="J1543" s="8"/>
      <c r="K1543" s="8"/>
      <c r="L1543" s="8"/>
      <c r="M1543" s="8"/>
      <c r="N1543" s="8"/>
      <c r="O1543" s="8"/>
      <c r="P1543" s="8"/>
      <c r="Q1543" s="8"/>
      <c r="R1543" s="39"/>
    </row>
    <row r="1544" spans="2:18" x14ac:dyDescent="0.2">
      <c r="D1544" s="48"/>
      <c r="E1544" s="47" t="s">
        <v>14</v>
      </c>
      <c r="F1544" s="51"/>
      <c r="G1544" s="37">
        <v>1009</v>
      </c>
      <c r="H1544" s="20">
        <v>53.716551040634002</v>
      </c>
      <c r="I1544" s="20">
        <v>64.618434093161994</v>
      </c>
      <c r="J1544" s="20">
        <v>31.813676907830001</v>
      </c>
      <c r="K1544" s="20">
        <v>20.317145688800998</v>
      </c>
      <c r="L1544" s="20">
        <v>10.109018830525001</v>
      </c>
      <c r="M1544" s="20">
        <v>22.794846382557001</v>
      </c>
      <c r="N1544" s="20">
        <v>10.406342913775999</v>
      </c>
      <c r="O1544" s="20">
        <v>8.8206144697719999</v>
      </c>
      <c r="P1544" s="20">
        <v>1.0901883052529999</v>
      </c>
      <c r="Q1544" s="20">
        <v>6.2438057482660003</v>
      </c>
      <c r="R1544" s="58">
        <v>0.59464816650100005</v>
      </c>
    </row>
    <row r="1545" spans="2:18" x14ac:dyDescent="0.2">
      <c r="D1545" s="101" t="s">
        <v>25</v>
      </c>
      <c r="E1545" s="26" t="s">
        <v>26</v>
      </c>
      <c r="F1545" s="25"/>
      <c r="G1545" s="28">
        <v>19</v>
      </c>
      <c r="H1545" s="55">
        <v>42.105263157895003</v>
      </c>
      <c r="I1545" s="19">
        <v>84.210526315788996</v>
      </c>
      <c r="J1545" s="19">
        <v>47.368421052632002</v>
      </c>
      <c r="K1545" s="19">
        <v>10.526315789473999</v>
      </c>
      <c r="L1545" s="19">
        <v>5.2631578947369997</v>
      </c>
      <c r="M1545" s="19">
        <v>36.842105263157997</v>
      </c>
      <c r="N1545" s="19">
        <v>5.2631578947369997</v>
      </c>
      <c r="O1545" s="19">
        <v>5.2631578947369997</v>
      </c>
      <c r="P1545" s="44">
        <v>0</v>
      </c>
      <c r="Q1545" s="19">
        <v>5.2631578947369997</v>
      </c>
      <c r="R1545" s="71">
        <v>0</v>
      </c>
    </row>
    <row r="1546" spans="2:18" x14ac:dyDescent="0.2">
      <c r="D1546" s="102"/>
      <c r="E1546" s="5" t="s">
        <v>27</v>
      </c>
      <c r="F1546" s="6"/>
      <c r="G1546" s="7">
        <v>63</v>
      </c>
      <c r="H1546" s="46">
        <v>58.730158730158998</v>
      </c>
      <c r="I1546" s="12">
        <v>76.190476190476005</v>
      </c>
      <c r="J1546" s="12">
        <v>28.571428571428999</v>
      </c>
      <c r="K1546" s="12">
        <v>19.047619047619001</v>
      </c>
      <c r="L1546" s="12">
        <v>11.111111111111001</v>
      </c>
      <c r="M1546" s="12">
        <v>17.460317460317</v>
      </c>
      <c r="N1546" s="12">
        <v>12.698412698413</v>
      </c>
      <c r="O1546" s="12">
        <v>7.9365079365079998</v>
      </c>
      <c r="P1546" s="21">
        <v>0</v>
      </c>
      <c r="Q1546" s="21">
        <v>0</v>
      </c>
      <c r="R1546" s="31">
        <v>1.587301587302</v>
      </c>
    </row>
    <row r="1547" spans="2:18" x14ac:dyDescent="0.2">
      <c r="D1547" s="102"/>
      <c r="E1547" s="5" t="s">
        <v>28</v>
      </c>
      <c r="F1547" s="6"/>
      <c r="G1547" s="7">
        <v>245</v>
      </c>
      <c r="H1547" s="46">
        <v>50.612244897959002</v>
      </c>
      <c r="I1547" s="12">
        <v>64.081632653061007</v>
      </c>
      <c r="J1547" s="12">
        <v>31.020408163265</v>
      </c>
      <c r="K1547" s="12">
        <v>21.224489795918</v>
      </c>
      <c r="L1547" s="12">
        <v>10.204081632653001</v>
      </c>
      <c r="M1547" s="12">
        <v>23.265306122449001</v>
      </c>
      <c r="N1547" s="12">
        <v>9.7959183673469994</v>
      </c>
      <c r="O1547" s="12">
        <v>7.34693877551</v>
      </c>
      <c r="P1547" s="12">
        <v>0.816326530612</v>
      </c>
      <c r="Q1547" s="12">
        <v>5.3061224489800001</v>
      </c>
      <c r="R1547" s="31">
        <v>0.408163265306</v>
      </c>
    </row>
    <row r="1548" spans="2:18" x14ac:dyDescent="0.2">
      <c r="D1548" s="102"/>
      <c r="E1548" s="5" t="s">
        <v>29</v>
      </c>
      <c r="F1548" s="6"/>
      <c r="G1548" s="7">
        <v>132</v>
      </c>
      <c r="H1548" s="46">
        <v>48.484848484848001</v>
      </c>
      <c r="I1548" s="12">
        <v>62.121212121211997</v>
      </c>
      <c r="J1548" s="12">
        <v>36.363636363635997</v>
      </c>
      <c r="K1548" s="12">
        <v>25.757575757575999</v>
      </c>
      <c r="L1548" s="12">
        <v>16.666666666666998</v>
      </c>
      <c r="M1548" s="12">
        <v>30.303030303029999</v>
      </c>
      <c r="N1548" s="12">
        <v>14.393939393939</v>
      </c>
      <c r="O1548" s="12">
        <v>11.363636363635999</v>
      </c>
      <c r="P1548" s="12">
        <v>0.75757575757600004</v>
      </c>
      <c r="Q1548" s="12">
        <v>7.5757575757579998</v>
      </c>
      <c r="R1548" s="45">
        <v>0</v>
      </c>
    </row>
    <row r="1549" spans="2:18" x14ac:dyDescent="0.2">
      <c r="D1549" s="102"/>
      <c r="E1549" s="5" t="s">
        <v>30</v>
      </c>
      <c r="F1549" s="6"/>
      <c r="G1549" s="7">
        <v>29</v>
      </c>
      <c r="H1549" s="46">
        <v>51.724137931034001</v>
      </c>
      <c r="I1549" s="12">
        <v>55.172413793102997</v>
      </c>
      <c r="J1549" s="12">
        <v>44.827586206897003</v>
      </c>
      <c r="K1549" s="12">
        <v>17.241379310345</v>
      </c>
      <c r="L1549" s="12">
        <v>10.344827586207</v>
      </c>
      <c r="M1549" s="12">
        <v>27.586206896552</v>
      </c>
      <c r="N1549" s="12">
        <v>20.689655172414</v>
      </c>
      <c r="O1549" s="12">
        <v>6.8965517241379999</v>
      </c>
      <c r="P1549" s="21">
        <v>0</v>
      </c>
      <c r="Q1549" s="12">
        <v>6.8965517241379999</v>
      </c>
      <c r="R1549" s="31">
        <v>6.8965517241379999</v>
      </c>
    </row>
    <row r="1550" spans="2:18" x14ac:dyDescent="0.2">
      <c r="D1550" s="102"/>
      <c r="E1550" s="5" t="s">
        <v>31</v>
      </c>
      <c r="F1550" s="6"/>
      <c r="G1550" s="7">
        <v>27</v>
      </c>
      <c r="H1550" s="46">
        <v>59.259259259258997</v>
      </c>
      <c r="I1550" s="12">
        <v>70.370370370369997</v>
      </c>
      <c r="J1550" s="12">
        <v>22.222222222222001</v>
      </c>
      <c r="K1550" s="12">
        <v>22.222222222222001</v>
      </c>
      <c r="L1550" s="12">
        <v>7.4074074074069998</v>
      </c>
      <c r="M1550" s="12">
        <v>11.111111111111001</v>
      </c>
      <c r="N1550" s="12">
        <v>7.4074074074069998</v>
      </c>
      <c r="O1550" s="12">
        <v>3.7037037037039999</v>
      </c>
      <c r="P1550" s="21">
        <v>0</v>
      </c>
      <c r="Q1550" s="12">
        <v>7.4074074074069998</v>
      </c>
      <c r="R1550" s="45">
        <v>0</v>
      </c>
    </row>
    <row r="1551" spans="2:18" x14ac:dyDescent="0.2">
      <c r="D1551" s="102"/>
      <c r="E1551" s="5" t="s">
        <v>32</v>
      </c>
      <c r="F1551" s="6"/>
      <c r="G1551" s="7">
        <v>113</v>
      </c>
      <c r="H1551" s="46">
        <v>54.867256637167998</v>
      </c>
      <c r="I1551" s="12">
        <v>66.371681415929004</v>
      </c>
      <c r="J1551" s="12">
        <v>28.318584070796</v>
      </c>
      <c r="K1551" s="12">
        <v>18.584070796460001</v>
      </c>
      <c r="L1551" s="12">
        <v>7.0796460176989999</v>
      </c>
      <c r="M1551" s="12">
        <v>20.353982300885001</v>
      </c>
      <c r="N1551" s="12">
        <v>10.619469026549</v>
      </c>
      <c r="O1551" s="12">
        <v>8.8495575221239999</v>
      </c>
      <c r="P1551" s="12">
        <v>2.654867256637</v>
      </c>
      <c r="Q1551" s="12">
        <v>7.0796460176989999</v>
      </c>
      <c r="R1551" s="45">
        <v>0</v>
      </c>
    </row>
    <row r="1552" spans="2:18" x14ac:dyDescent="0.2">
      <c r="D1552" s="102"/>
      <c r="E1552" s="5" t="s">
        <v>33</v>
      </c>
      <c r="F1552" s="6"/>
      <c r="G1552" s="7">
        <v>107</v>
      </c>
      <c r="H1552" s="46">
        <v>62.616822429907003</v>
      </c>
      <c r="I1552" s="12">
        <v>70.093457943925003</v>
      </c>
      <c r="J1552" s="12">
        <v>33.644859813083997</v>
      </c>
      <c r="K1552" s="12">
        <v>17.757009345794</v>
      </c>
      <c r="L1552" s="12">
        <v>9.3457943925230005</v>
      </c>
      <c r="M1552" s="12">
        <v>20.560747663550998</v>
      </c>
      <c r="N1552" s="12">
        <v>10.280373831776</v>
      </c>
      <c r="O1552" s="12">
        <v>8.4112149532709992</v>
      </c>
      <c r="P1552" s="12">
        <v>0.93457943925200004</v>
      </c>
      <c r="Q1552" s="12">
        <v>6.5420560747660002</v>
      </c>
      <c r="R1552" s="45">
        <v>0</v>
      </c>
    </row>
    <row r="1553" spans="2:21" x14ac:dyDescent="0.2">
      <c r="D1553" s="102"/>
      <c r="E1553" s="5" t="s">
        <v>34</v>
      </c>
      <c r="F1553" s="6"/>
      <c r="G1553" s="7">
        <v>80</v>
      </c>
      <c r="H1553" s="46">
        <v>58.75</v>
      </c>
      <c r="I1553" s="12">
        <v>70</v>
      </c>
      <c r="J1553" s="12">
        <v>30</v>
      </c>
      <c r="K1553" s="12">
        <v>15</v>
      </c>
      <c r="L1553" s="12">
        <v>11.25</v>
      </c>
      <c r="M1553" s="12">
        <v>25</v>
      </c>
      <c r="N1553" s="12">
        <v>15</v>
      </c>
      <c r="O1553" s="12">
        <v>8.75</v>
      </c>
      <c r="P1553" s="21">
        <v>0</v>
      </c>
      <c r="Q1553" s="12">
        <v>5</v>
      </c>
      <c r="R1553" s="45">
        <v>0</v>
      </c>
    </row>
    <row r="1554" spans="2:21" x14ac:dyDescent="0.2">
      <c r="D1554" s="102"/>
      <c r="E1554" s="5" t="s">
        <v>35</v>
      </c>
      <c r="F1554" s="6"/>
      <c r="G1554" s="7">
        <v>72</v>
      </c>
      <c r="H1554" s="46">
        <v>48.611111111111001</v>
      </c>
      <c r="I1554" s="12">
        <v>61.111111111111001</v>
      </c>
      <c r="J1554" s="12">
        <v>31.944444444443999</v>
      </c>
      <c r="K1554" s="12">
        <v>16.666666666666998</v>
      </c>
      <c r="L1554" s="12">
        <v>2.7777777777780002</v>
      </c>
      <c r="M1554" s="12">
        <v>16.666666666666998</v>
      </c>
      <c r="N1554" s="12">
        <v>5.5555555555560003</v>
      </c>
      <c r="O1554" s="12">
        <v>8.333333333333</v>
      </c>
      <c r="P1554" s="12">
        <v>1.3888888888890001</v>
      </c>
      <c r="Q1554" s="12">
        <v>9.7222222222219994</v>
      </c>
      <c r="R1554" s="31">
        <v>1.3888888888890001</v>
      </c>
    </row>
    <row r="1555" spans="2:21" x14ac:dyDescent="0.2">
      <c r="D1555" s="102"/>
      <c r="E1555" s="5" t="s">
        <v>36</v>
      </c>
      <c r="F1555" s="6"/>
      <c r="G1555" s="7">
        <v>36</v>
      </c>
      <c r="H1555" s="46">
        <v>55.555555555555998</v>
      </c>
      <c r="I1555" s="12">
        <v>41.666666666666998</v>
      </c>
      <c r="J1555" s="12">
        <v>25</v>
      </c>
      <c r="K1555" s="12">
        <v>22.222222222222001</v>
      </c>
      <c r="L1555" s="12">
        <v>16.666666666666998</v>
      </c>
      <c r="M1555" s="12">
        <v>22.222222222222001</v>
      </c>
      <c r="N1555" s="12">
        <v>8.333333333333</v>
      </c>
      <c r="O1555" s="12">
        <v>8.333333333333</v>
      </c>
      <c r="P1555" s="12">
        <v>2.7777777777780002</v>
      </c>
      <c r="Q1555" s="12">
        <v>2.7777777777780002</v>
      </c>
      <c r="R1555" s="31">
        <v>2.7777777777780002</v>
      </c>
    </row>
    <row r="1556" spans="2:21" x14ac:dyDescent="0.2">
      <c r="D1556" s="102"/>
      <c r="E1556" s="5" t="s">
        <v>37</v>
      </c>
      <c r="F1556" s="6"/>
      <c r="G1556" s="7">
        <v>80</v>
      </c>
      <c r="H1556" s="46">
        <v>55</v>
      </c>
      <c r="I1556" s="12">
        <v>56.25</v>
      </c>
      <c r="J1556" s="12">
        <v>30</v>
      </c>
      <c r="K1556" s="12">
        <v>25</v>
      </c>
      <c r="L1556" s="12">
        <v>7.5</v>
      </c>
      <c r="M1556" s="12">
        <v>22.5</v>
      </c>
      <c r="N1556" s="12">
        <v>3.75</v>
      </c>
      <c r="O1556" s="12">
        <v>13.75</v>
      </c>
      <c r="P1556" s="12">
        <v>2.5</v>
      </c>
      <c r="Q1556" s="12">
        <v>10</v>
      </c>
      <c r="R1556" s="45">
        <v>0</v>
      </c>
    </row>
    <row r="1557" spans="2:21" x14ac:dyDescent="0.2">
      <c r="D1557" s="102"/>
      <c r="E1557" s="5" t="s">
        <v>38</v>
      </c>
      <c r="F1557" s="6"/>
      <c r="G1557" s="7">
        <v>6</v>
      </c>
      <c r="H1557" s="46">
        <v>50</v>
      </c>
      <c r="I1557" s="12">
        <v>66.666666666666998</v>
      </c>
      <c r="J1557" s="12">
        <v>50</v>
      </c>
      <c r="K1557" s="12">
        <v>33.333333333333002</v>
      </c>
      <c r="L1557" s="12">
        <v>16.666666666666998</v>
      </c>
      <c r="M1557" s="12">
        <v>16.666666666666998</v>
      </c>
      <c r="N1557" s="21">
        <v>0</v>
      </c>
      <c r="O1557" s="12">
        <v>16.666666666666998</v>
      </c>
      <c r="P1557" s="21">
        <v>0</v>
      </c>
      <c r="Q1557" s="21">
        <v>0</v>
      </c>
      <c r="R1557" s="45">
        <v>0</v>
      </c>
    </row>
    <row r="1558" spans="2:21" x14ac:dyDescent="0.2">
      <c r="D1558" s="101" t="s">
        <v>39</v>
      </c>
      <c r="E1558" s="26" t="s">
        <v>40</v>
      </c>
      <c r="F1558" s="25"/>
      <c r="G1558" s="28">
        <v>331</v>
      </c>
      <c r="H1558" s="55">
        <v>49.848942598187001</v>
      </c>
      <c r="I1558" s="19">
        <v>62.839879154079</v>
      </c>
      <c r="J1558" s="19">
        <v>32.024169184290002</v>
      </c>
      <c r="K1558" s="19">
        <v>21.450151057402</v>
      </c>
      <c r="L1558" s="19">
        <v>12.386706948640001</v>
      </c>
      <c r="M1558" s="19">
        <v>27.492447129908999</v>
      </c>
      <c r="N1558" s="19">
        <v>10.876132930514</v>
      </c>
      <c r="O1558" s="19">
        <v>9.3655589123869998</v>
      </c>
      <c r="P1558" s="19">
        <v>0.30211480362499998</v>
      </c>
      <c r="Q1558" s="19">
        <v>6.9486404833839996</v>
      </c>
      <c r="R1558" s="71">
        <v>0</v>
      </c>
    </row>
    <row r="1559" spans="2:21" x14ac:dyDescent="0.2">
      <c r="D1559" s="102"/>
      <c r="E1559" s="5" t="s">
        <v>41</v>
      </c>
      <c r="F1559" s="6"/>
      <c r="G1559" s="7">
        <v>320</v>
      </c>
      <c r="H1559" s="46">
        <v>56.5625</v>
      </c>
      <c r="I1559" s="12">
        <v>64.6875</v>
      </c>
      <c r="J1559" s="12">
        <v>29.0625</v>
      </c>
      <c r="K1559" s="12">
        <v>17.5</v>
      </c>
      <c r="L1559" s="12">
        <v>8.4375</v>
      </c>
      <c r="M1559" s="12">
        <v>23.125</v>
      </c>
      <c r="N1559" s="12">
        <v>10</v>
      </c>
      <c r="O1559" s="12">
        <v>8.75</v>
      </c>
      <c r="P1559" s="12">
        <v>1.5625</v>
      </c>
      <c r="Q1559" s="12">
        <v>5.9375</v>
      </c>
      <c r="R1559" s="31">
        <v>1.25</v>
      </c>
    </row>
    <row r="1560" spans="2:21" x14ac:dyDescent="0.2">
      <c r="D1560" s="102"/>
      <c r="E1560" s="5" t="s">
        <v>42</v>
      </c>
      <c r="F1560" s="6"/>
      <c r="G1560" s="7">
        <v>218</v>
      </c>
      <c r="H1560" s="46">
        <v>58.256880733945003</v>
      </c>
      <c r="I1560" s="12">
        <v>65.137614678898998</v>
      </c>
      <c r="J1560" s="12">
        <v>34.403669724770999</v>
      </c>
      <c r="K1560" s="12">
        <v>23.394495412844002</v>
      </c>
      <c r="L1560" s="12">
        <v>11.467889908257</v>
      </c>
      <c r="M1560" s="12">
        <v>22.018348623853001</v>
      </c>
      <c r="N1560" s="12">
        <v>9.1743119266060003</v>
      </c>
      <c r="O1560" s="12">
        <v>10.091743119266001</v>
      </c>
      <c r="P1560" s="12">
        <v>1.376146788991</v>
      </c>
      <c r="Q1560" s="12">
        <v>5.0458715596330004</v>
      </c>
      <c r="R1560" s="31">
        <v>0.91743119266100004</v>
      </c>
    </row>
    <row r="1561" spans="2:21" x14ac:dyDescent="0.2">
      <c r="D1561" s="102"/>
      <c r="E1561" s="5" t="s">
        <v>43</v>
      </c>
      <c r="F1561" s="6"/>
      <c r="G1561" s="7">
        <v>66</v>
      </c>
      <c r="H1561" s="46">
        <v>50</v>
      </c>
      <c r="I1561" s="12">
        <v>68.181818181818002</v>
      </c>
      <c r="J1561" s="12">
        <v>22.727272727273</v>
      </c>
      <c r="K1561" s="12">
        <v>15.151515151515</v>
      </c>
      <c r="L1561" s="12">
        <v>7.5757575757579998</v>
      </c>
      <c r="M1561" s="12">
        <v>13.636363636364001</v>
      </c>
      <c r="N1561" s="12">
        <v>15.151515151515</v>
      </c>
      <c r="O1561" s="12">
        <v>7.5757575757579998</v>
      </c>
      <c r="P1561" s="12">
        <v>1.5151515151520001</v>
      </c>
      <c r="Q1561" s="12">
        <v>10.606060606061</v>
      </c>
      <c r="R1561" s="45">
        <v>0</v>
      </c>
    </row>
    <row r="1562" spans="2:21" x14ac:dyDescent="0.2">
      <c r="D1562" s="103"/>
      <c r="E1562" s="50" t="s">
        <v>44</v>
      </c>
      <c r="F1562" s="53"/>
      <c r="G1562" s="49">
        <v>74</v>
      </c>
      <c r="H1562" s="67">
        <v>48.648648648649001</v>
      </c>
      <c r="I1562" s="23">
        <v>67.567567567568005</v>
      </c>
      <c r="J1562" s="23">
        <v>43.243243243243001</v>
      </c>
      <c r="K1562" s="23">
        <v>22.972972972973</v>
      </c>
      <c r="L1562" s="23">
        <v>5.4054054054050003</v>
      </c>
      <c r="M1562" s="23">
        <v>10.810810810811001</v>
      </c>
      <c r="N1562" s="23">
        <v>9.4594594594589996</v>
      </c>
      <c r="O1562" s="23">
        <v>4.0540540540540002</v>
      </c>
      <c r="P1562" s="23">
        <v>1.351351351351</v>
      </c>
      <c r="Q1562" s="23">
        <v>4.0540540540540002</v>
      </c>
      <c r="R1562" s="81">
        <v>0</v>
      </c>
    </row>
    <row r="1564" spans="2:21" x14ac:dyDescent="0.2">
      <c r="B1564" s="34" t="str">
        <f xml:space="preserve"> HYPERLINK("#'目次'!B67", "[61]")</f>
        <v>[61]</v>
      </c>
      <c r="C1564" s="27" t="s">
        <v>587</v>
      </c>
    </row>
    <row r="1565" spans="2:21" x14ac:dyDescent="0.2">
      <c r="C1565" s="84" t="s">
        <v>566</v>
      </c>
    </row>
    <row r="1567" spans="2:21" x14ac:dyDescent="0.2">
      <c r="C1567" s="27" t="s">
        <v>13</v>
      </c>
    </row>
    <row r="1568" spans="2:21" ht="48" x14ac:dyDescent="0.2">
      <c r="D1568" s="97"/>
      <c r="E1568" s="98"/>
      <c r="F1568" s="98"/>
      <c r="G1568" s="38" t="s">
        <v>14</v>
      </c>
      <c r="H1568" s="36" t="s">
        <v>588</v>
      </c>
      <c r="I1568" s="4" t="s">
        <v>589</v>
      </c>
      <c r="J1568" s="4" t="s">
        <v>590</v>
      </c>
      <c r="K1568" s="4" t="s">
        <v>591</v>
      </c>
      <c r="L1568" s="4" t="s">
        <v>592</v>
      </c>
      <c r="M1568" s="4" t="s">
        <v>593</v>
      </c>
      <c r="N1568" s="4" t="s">
        <v>594</v>
      </c>
      <c r="O1568" s="4" t="s">
        <v>595</v>
      </c>
      <c r="P1568" s="4" t="s">
        <v>596</v>
      </c>
      <c r="Q1568" s="4" t="s">
        <v>597</v>
      </c>
      <c r="R1568" s="4" t="s">
        <v>598</v>
      </c>
      <c r="S1568" s="4" t="s">
        <v>599</v>
      </c>
      <c r="T1568" s="4" t="s">
        <v>22</v>
      </c>
      <c r="U1568" s="35" t="s">
        <v>24</v>
      </c>
    </row>
    <row r="1569" spans="4:21" x14ac:dyDescent="0.2">
      <c r="D1569" s="99"/>
      <c r="E1569" s="100"/>
      <c r="F1569" s="100"/>
      <c r="G1569" s="40"/>
      <c r="H1569" s="42"/>
      <c r="I1569" s="8"/>
      <c r="J1569" s="8"/>
      <c r="K1569" s="8"/>
      <c r="L1569" s="8"/>
      <c r="M1569" s="8"/>
      <c r="N1569" s="8"/>
      <c r="O1569" s="8"/>
      <c r="P1569" s="8"/>
      <c r="Q1569" s="8"/>
      <c r="R1569" s="8"/>
      <c r="S1569" s="8"/>
      <c r="T1569" s="8"/>
      <c r="U1569" s="39"/>
    </row>
    <row r="1570" spans="4:21" x14ac:dyDescent="0.2">
      <c r="D1570" s="48"/>
      <c r="E1570" s="47" t="s">
        <v>14</v>
      </c>
      <c r="F1570" s="51"/>
      <c r="G1570" s="37">
        <v>1009</v>
      </c>
      <c r="H1570" s="20">
        <v>16.551040634290999</v>
      </c>
      <c r="I1570" s="20">
        <v>54.013875123885001</v>
      </c>
      <c r="J1570" s="20">
        <v>32.606541129832003</v>
      </c>
      <c r="K1570" s="20">
        <v>21.110009910803001</v>
      </c>
      <c r="L1570" s="20">
        <v>30.921704658077001</v>
      </c>
      <c r="M1570" s="20">
        <v>20.713577799802</v>
      </c>
      <c r="N1570" s="20">
        <v>2.1803766105050002</v>
      </c>
      <c r="O1570" s="20">
        <v>9.4152626362740008</v>
      </c>
      <c r="P1570" s="20">
        <v>5.6491575817640003</v>
      </c>
      <c r="Q1570" s="20">
        <v>15.559960356789</v>
      </c>
      <c r="R1570" s="20">
        <v>14.568880079286</v>
      </c>
      <c r="S1570" s="20">
        <v>3.766105054509</v>
      </c>
      <c r="T1570" s="20">
        <v>6.6402378592669997</v>
      </c>
      <c r="U1570" s="58">
        <v>0.69375619425199997</v>
      </c>
    </row>
    <row r="1571" spans="4:21" x14ac:dyDescent="0.2">
      <c r="D1571" s="101" t="s">
        <v>25</v>
      </c>
      <c r="E1571" s="26" t="s">
        <v>26</v>
      </c>
      <c r="F1571" s="25"/>
      <c r="G1571" s="28">
        <v>19</v>
      </c>
      <c r="H1571" s="55">
        <v>10.526315789473999</v>
      </c>
      <c r="I1571" s="19">
        <v>78.947368421053</v>
      </c>
      <c r="J1571" s="19">
        <v>36.842105263157997</v>
      </c>
      <c r="K1571" s="19">
        <v>15.789473684211</v>
      </c>
      <c r="L1571" s="19">
        <v>21.052631578947</v>
      </c>
      <c r="M1571" s="19">
        <v>26.315789473683999</v>
      </c>
      <c r="N1571" s="44">
        <v>0</v>
      </c>
      <c r="O1571" s="19">
        <v>10.526315789473999</v>
      </c>
      <c r="P1571" s="44">
        <v>0</v>
      </c>
      <c r="Q1571" s="19">
        <v>36.842105263157997</v>
      </c>
      <c r="R1571" s="19">
        <v>15.789473684211</v>
      </c>
      <c r="S1571" s="19">
        <v>10.526315789473999</v>
      </c>
      <c r="T1571" s="19">
        <v>5.2631578947369997</v>
      </c>
      <c r="U1571" s="71">
        <v>0</v>
      </c>
    </row>
    <row r="1572" spans="4:21" x14ac:dyDescent="0.2">
      <c r="D1572" s="102"/>
      <c r="E1572" s="5" t="s">
        <v>27</v>
      </c>
      <c r="F1572" s="6"/>
      <c r="G1572" s="7">
        <v>63</v>
      </c>
      <c r="H1572" s="46">
        <v>22.222222222222001</v>
      </c>
      <c r="I1572" s="12">
        <v>47.619047619047997</v>
      </c>
      <c r="J1572" s="12">
        <v>25.396825396825001</v>
      </c>
      <c r="K1572" s="12">
        <v>25.396825396825001</v>
      </c>
      <c r="L1572" s="12">
        <v>41.269841269841002</v>
      </c>
      <c r="M1572" s="12">
        <v>28.571428571428999</v>
      </c>
      <c r="N1572" s="12">
        <v>4.7619047619049999</v>
      </c>
      <c r="O1572" s="12">
        <v>12.698412698413</v>
      </c>
      <c r="P1572" s="12">
        <v>3.1746031746029999</v>
      </c>
      <c r="Q1572" s="12">
        <v>17.460317460317</v>
      </c>
      <c r="R1572" s="12">
        <v>14.285714285714</v>
      </c>
      <c r="S1572" s="12">
        <v>4.7619047619049999</v>
      </c>
      <c r="T1572" s="12">
        <v>4.7619047619049999</v>
      </c>
      <c r="U1572" s="31">
        <v>1.587301587302</v>
      </c>
    </row>
    <row r="1573" spans="4:21" x14ac:dyDescent="0.2">
      <c r="D1573" s="102"/>
      <c r="E1573" s="5" t="s">
        <v>28</v>
      </c>
      <c r="F1573" s="6"/>
      <c r="G1573" s="7">
        <v>245</v>
      </c>
      <c r="H1573" s="46">
        <v>14.69387755102</v>
      </c>
      <c r="I1573" s="12">
        <v>51.020408163265003</v>
      </c>
      <c r="J1573" s="12">
        <v>31.020408163265</v>
      </c>
      <c r="K1573" s="12">
        <v>24.081632653061</v>
      </c>
      <c r="L1573" s="12">
        <v>28.571428571428999</v>
      </c>
      <c r="M1573" s="12">
        <v>20.408163265306001</v>
      </c>
      <c r="N1573" s="12">
        <v>2.8571428571430002</v>
      </c>
      <c r="O1573" s="12">
        <v>9.7959183673469994</v>
      </c>
      <c r="P1573" s="12">
        <v>7.34693877551</v>
      </c>
      <c r="Q1573" s="12">
        <v>12.653061224489999</v>
      </c>
      <c r="R1573" s="12">
        <v>12.653061224489999</v>
      </c>
      <c r="S1573" s="12">
        <v>2.4489795918369999</v>
      </c>
      <c r="T1573" s="12">
        <v>6.5306122448980002</v>
      </c>
      <c r="U1573" s="31">
        <v>0.816326530612</v>
      </c>
    </row>
    <row r="1574" spans="4:21" x14ac:dyDescent="0.2">
      <c r="D1574" s="102"/>
      <c r="E1574" s="5" t="s">
        <v>29</v>
      </c>
      <c r="F1574" s="6"/>
      <c r="G1574" s="7">
        <v>132</v>
      </c>
      <c r="H1574" s="46">
        <v>12.878787878788</v>
      </c>
      <c r="I1574" s="12">
        <v>62.878787878788003</v>
      </c>
      <c r="J1574" s="12">
        <v>33.333333333333002</v>
      </c>
      <c r="K1574" s="12">
        <v>20.454545454544999</v>
      </c>
      <c r="L1574" s="12">
        <v>34.848484848485</v>
      </c>
      <c r="M1574" s="12">
        <v>25.757575757575999</v>
      </c>
      <c r="N1574" s="12">
        <v>3.7878787878789999</v>
      </c>
      <c r="O1574" s="12">
        <v>14.393939393939</v>
      </c>
      <c r="P1574" s="12">
        <v>12.121212121212</v>
      </c>
      <c r="Q1574" s="12">
        <v>18.939393939394002</v>
      </c>
      <c r="R1574" s="12">
        <v>15.909090909091001</v>
      </c>
      <c r="S1574" s="12">
        <v>4.5454545454549997</v>
      </c>
      <c r="T1574" s="12">
        <v>7.5757575757579998</v>
      </c>
      <c r="U1574" s="31">
        <v>0.75757575757600004</v>
      </c>
    </row>
    <row r="1575" spans="4:21" x14ac:dyDescent="0.2">
      <c r="D1575" s="102"/>
      <c r="E1575" s="5" t="s">
        <v>30</v>
      </c>
      <c r="F1575" s="6"/>
      <c r="G1575" s="7">
        <v>29</v>
      </c>
      <c r="H1575" s="46">
        <v>24.137931034483</v>
      </c>
      <c r="I1575" s="12">
        <v>55.172413793102997</v>
      </c>
      <c r="J1575" s="12">
        <v>27.586206896552</v>
      </c>
      <c r="K1575" s="12">
        <v>20.689655172414</v>
      </c>
      <c r="L1575" s="12">
        <v>41.379310344827999</v>
      </c>
      <c r="M1575" s="12">
        <v>10.344827586207</v>
      </c>
      <c r="N1575" s="21">
        <v>0</v>
      </c>
      <c r="O1575" s="12">
        <v>3.4482758620689999</v>
      </c>
      <c r="P1575" s="21">
        <v>0</v>
      </c>
      <c r="Q1575" s="12">
        <v>13.793103448276</v>
      </c>
      <c r="R1575" s="12">
        <v>17.241379310345</v>
      </c>
      <c r="S1575" s="12">
        <v>6.8965517241379999</v>
      </c>
      <c r="T1575" s="12">
        <v>3.4482758620689999</v>
      </c>
      <c r="U1575" s="31">
        <v>3.4482758620689999</v>
      </c>
    </row>
    <row r="1576" spans="4:21" x14ac:dyDescent="0.2">
      <c r="D1576" s="102"/>
      <c r="E1576" s="5" t="s">
        <v>31</v>
      </c>
      <c r="F1576" s="6"/>
      <c r="G1576" s="7">
        <v>27</v>
      </c>
      <c r="H1576" s="46">
        <v>14.814814814815</v>
      </c>
      <c r="I1576" s="12">
        <v>48.148148148148003</v>
      </c>
      <c r="J1576" s="12">
        <v>37.037037037037003</v>
      </c>
      <c r="K1576" s="12">
        <v>18.518518518518999</v>
      </c>
      <c r="L1576" s="12">
        <v>29.629629629629999</v>
      </c>
      <c r="M1576" s="12">
        <v>14.814814814815</v>
      </c>
      <c r="N1576" s="21">
        <v>0</v>
      </c>
      <c r="O1576" s="12">
        <v>11.111111111111001</v>
      </c>
      <c r="P1576" s="12">
        <v>3.7037037037039999</v>
      </c>
      <c r="Q1576" s="12">
        <v>18.518518518518999</v>
      </c>
      <c r="R1576" s="12">
        <v>14.814814814815</v>
      </c>
      <c r="S1576" s="12">
        <v>3.7037037037039999</v>
      </c>
      <c r="T1576" s="21">
        <v>0</v>
      </c>
      <c r="U1576" s="45">
        <v>0</v>
      </c>
    </row>
    <row r="1577" spans="4:21" x14ac:dyDescent="0.2">
      <c r="D1577" s="102"/>
      <c r="E1577" s="5" t="s">
        <v>32</v>
      </c>
      <c r="F1577" s="6"/>
      <c r="G1577" s="7">
        <v>113</v>
      </c>
      <c r="H1577" s="46">
        <v>16.814159292035001</v>
      </c>
      <c r="I1577" s="12">
        <v>57.522123893805002</v>
      </c>
      <c r="J1577" s="12">
        <v>34.513274336282997</v>
      </c>
      <c r="K1577" s="12">
        <v>23.008849557522002</v>
      </c>
      <c r="L1577" s="12">
        <v>27.433628318583999</v>
      </c>
      <c r="M1577" s="12">
        <v>21.238938053097002</v>
      </c>
      <c r="N1577" s="12">
        <v>0.88495575221199996</v>
      </c>
      <c r="O1577" s="12">
        <v>7.0796460176989999</v>
      </c>
      <c r="P1577" s="12">
        <v>2.654867256637</v>
      </c>
      <c r="Q1577" s="12">
        <v>14.159292035398</v>
      </c>
      <c r="R1577" s="12">
        <v>16.814159292035001</v>
      </c>
      <c r="S1577" s="12">
        <v>6.194690265487</v>
      </c>
      <c r="T1577" s="12">
        <v>7.0796460176989999</v>
      </c>
      <c r="U1577" s="45">
        <v>0</v>
      </c>
    </row>
    <row r="1578" spans="4:21" x14ac:dyDescent="0.2">
      <c r="D1578" s="102"/>
      <c r="E1578" s="5" t="s">
        <v>33</v>
      </c>
      <c r="F1578" s="6"/>
      <c r="G1578" s="7">
        <v>107</v>
      </c>
      <c r="H1578" s="46">
        <v>24.299065420561</v>
      </c>
      <c r="I1578" s="12">
        <v>57.943925233644997</v>
      </c>
      <c r="J1578" s="12">
        <v>38.317757009346003</v>
      </c>
      <c r="K1578" s="12">
        <v>14.953271028036999</v>
      </c>
      <c r="L1578" s="12">
        <v>28.971962616822001</v>
      </c>
      <c r="M1578" s="12">
        <v>17.757009345794</v>
      </c>
      <c r="N1578" s="12">
        <v>1.869158878505</v>
      </c>
      <c r="O1578" s="12">
        <v>13.084112149533</v>
      </c>
      <c r="P1578" s="12">
        <v>6.5420560747660002</v>
      </c>
      <c r="Q1578" s="12">
        <v>16.822429906541998</v>
      </c>
      <c r="R1578" s="12">
        <v>9.3457943925230005</v>
      </c>
      <c r="S1578" s="12">
        <v>2.8037383177569999</v>
      </c>
      <c r="T1578" s="12">
        <v>6.5420560747660002</v>
      </c>
      <c r="U1578" s="31">
        <v>0.93457943925200004</v>
      </c>
    </row>
    <row r="1579" spans="4:21" x14ac:dyDescent="0.2">
      <c r="D1579" s="102"/>
      <c r="E1579" s="5" t="s">
        <v>34</v>
      </c>
      <c r="F1579" s="6"/>
      <c r="G1579" s="7">
        <v>80</v>
      </c>
      <c r="H1579" s="46">
        <v>13.75</v>
      </c>
      <c r="I1579" s="12">
        <v>53.75</v>
      </c>
      <c r="J1579" s="12">
        <v>38.75</v>
      </c>
      <c r="K1579" s="12">
        <v>22.5</v>
      </c>
      <c r="L1579" s="12">
        <v>33.75</v>
      </c>
      <c r="M1579" s="12">
        <v>27.5</v>
      </c>
      <c r="N1579" s="12">
        <v>1.25</v>
      </c>
      <c r="O1579" s="12">
        <v>6.25</v>
      </c>
      <c r="P1579" s="12">
        <v>3.75</v>
      </c>
      <c r="Q1579" s="12">
        <v>12.5</v>
      </c>
      <c r="R1579" s="12">
        <v>15</v>
      </c>
      <c r="S1579" s="12">
        <v>5</v>
      </c>
      <c r="T1579" s="12">
        <v>7.5</v>
      </c>
      <c r="U1579" s="45">
        <v>0</v>
      </c>
    </row>
    <row r="1580" spans="4:21" x14ac:dyDescent="0.2">
      <c r="D1580" s="102"/>
      <c r="E1580" s="5" t="s">
        <v>35</v>
      </c>
      <c r="F1580" s="6"/>
      <c r="G1580" s="7">
        <v>72</v>
      </c>
      <c r="H1580" s="46">
        <v>11.111111111111001</v>
      </c>
      <c r="I1580" s="12">
        <v>47.222222222222001</v>
      </c>
      <c r="J1580" s="12">
        <v>29.166666666666998</v>
      </c>
      <c r="K1580" s="12">
        <v>11.111111111111001</v>
      </c>
      <c r="L1580" s="12">
        <v>31.944444444443999</v>
      </c>
      <c r="M1580" s="12">
        <v>12.5</v>
      </c>
      <c r="N1580" s="21">
        <v>0</v>
      </c>
      <c r="O1580" s="12">
        <v>4.166666666667</v>
      </c>
      <c r="P1580" s="12">
        <v>1.3888888888890001</v>
      </c>
      <c r="Q1580" s="12">
        <v>8.333333333333</v>
      </c>
      <c r="R1580" s="12">
        <v>16.666666666666998</v>
      </c>
      <c r="S1580" s="21">
        <v>0</v>
      </c>
      <c r="T1580" s="12">
        <v>13.888888888888999</v>
      </c>
      <c r="U1580" s="31">
        <v>1.3888888888890001</v>
      </c>
    </row>
    <row r="1581" spans="4:21" x14ac:dyDescent="0.2">
      <c r="D1581" s="102"/>
      <c r="E1581" s="5" t="s">
        <v>36</v>
      </c>
      <c r="F1581" s="6"/>
      <c r="G1581" s="7">
        <v>36</v>
      </c>
      <c r="H1581" s="46">
        <v>22.222222222222001</v>
      </c>
      <c r="I1581" s="12">
        <v>38.888888888888999</v>
      </c>
      <c r="J1581" s="12">
        <v>22.222222222222001</v>
      </c>
      <c r="K1581" s="12">
        <v>19.444444444443999</v>
      </c>
      <c r="L1581" s="12">
        <v>25</v>
      </c>
      <c r="M1581" s="12">
        <v>13.888888888888999</v>
      </c>
      <c r="N1581" s="21">
        <v>0</v>
      </c>
      <c r="O1581" s="12">
        <v>11.111111111111001</v>
      </c>
      <c r="P1581" s="12">
        <v>2.7777777777780002</v>
      </c>
      <c r="Q1581" s="12">
        <v>22.222222222222001</v>
      </c>
      <c r="R1581" s="12">
        <v>11.111111111111001</v>
      </c>
      <c r="S1581" s="21">
        <v>0</v>
      </c>
      <c r="T1581" s="21">
        <v>0</v>
      </c>
      <c r="U1581" s="45">
        <v>0</v>
      </c>
    </row>
    <row r="1582" spans="4:21" x14ac:dyDescent="0.2">
      <c r="D1582" s="102"/>
      <c r="E1582" s="5" t="s">
        <v>37</v>
      </c>
      <c r="F1582" s="6"/>
      <c r="G1582" s="7">
        <v>80</v>
      </c>
      <c r="H1582" s="46">
        <v>16.25</v>
      </c>
      <c r="I1582" s="12">
        <v>52.5</v>
      </c>
      <c r="J1582" s="12">
        <v>31.25</v>
      </c>
      <c r="K1582" s="12">
        <v>27.5</v>
      </c>
      <c r="L1582" s="12">
        <v>28.75</v>
      </c>
      <c r="M1582" s="12">
        <v>18.75</v>
      </c>
      <c r="N1582" s="12">
        <v>3.75</v>
      </c>
      <c r="O1582" s="12">
        <v>3.75</v>
      </c>
      <c r="P1582" s="12">
        <v>6.25</v>
      </c>
      <c r="Q1582" s="12">
        <v>18.75</v>
      </c>
      <c r="R1582" s="12">
        <v>20</v>
      </c>
      <c r="S1582" s="12">
        <v>5</v>
      </c>
      <c r="T1582" s="12">
        <v>6.25</v>
      </c>
      <c r="U1582" s="45">
        <v>0</v>
      </c>
    </row>
    <row r="1583" spans="4:21" x14ac:dyDescent="0.2">
      <c r="D1583" s="102"/>
      <c r="E1583" s="5" t="s">
        <v>38</v>
      </c>
      <c r="F1583" s="6"/>
      <c r="G1583" s="7">
        <v>6</v>
      </c>
      <c r="H1583" s="46">
        <v>33.333333333333002</v>
      </c>
      <c r="I1583" s="12">
        <v>50</v>
      </c>
      <c r="J1583" s="12">
        <v>50</v>
      </c>
      <c r="K1583" s="21">
        <v>0</v>
      </c>
      <c r="L1583" s="12">
        <v>33.333333333333002</v>
      </c>
      <c r="M1583" s="12">
        <v>16.666666666666998</v>
      </c>
      <c r="N1583" s="21">
        <v>0</v>
      </c>
      <c r="O1583" s="12">
        <v>16.666666666666998</v>
      </c>
      <c r="P1583" s="21">
        <v>0</v>
      </c>
      <c r="Q1583" s="12">
        <v>16.666666666666998</v>
      </c>
      <c r="R1583" s="12">
        <v>16.666666666666998</v>
      </c>
      <c r="S1583" s="21">
        <v>0</v>
      </c>
      <c r="T1583" s="21">
        <v>0</v>
      </c>
      <c r="U1583" s="45">
        <v>0</v>
      </c>
    </row>
    <row r="1584" spans="4:21" x14ac:dyDescent="0.2">
      <c r="D1584" s="101" t="s">
        <v>39</v>
      </c>
      <c r="E1584" s="26" t="s">
        <v>40</v>
      </c>
      <c r="F1584" s="25"/>
      <c r="G1584" s="28">
        <v>331</v>
      </c>
      <c r="H1584" s="55">
        <v>12.386706948640001</v>
      </c>
      <c r="I1584" s="19">
        <v>58.610271903323003</v>
      </c>
      <c r="J1584" s="19">
        <v>30.815709969789001</v>
      </c>
      <c r="K1584" s="19">
        <v>22.658610271903001</v>
      </c>
      <c r="L1584" s="19">
        <v>34.138972809667997</v>
      </c>
      <c r="M1584" s="19">
        <v>20.543806646526001</v>
      </c>
      <c r="N1584" s="19">
        <v>2.1148036253779998</v>
      </c>
      <c r="O1584" s="19">
        <v>9.9697885196369995</v>
      </c>
      <c r="P1584" s="19">
        <v>7.5528700906340003</v>
      </c>
      <c r="Q1584" s="19">
        <v>17.220543806647001</v>
      </c>
      <c r="R1584" s="19">
        <v>16.012084592145001</v>
      </c>
      <c r="S1584" s="19">
        <v>3.9274924471300001</v>
      </c>
      <c r="T1584" s="19">
        <v>6.9486404833839996</v>
      </c>
      <c r="U1584" s="56">
        <v>0.30211480362499998</v>
      </c>
    </row>
    <row r="1585" spans="2:21" x14ac:dyDescent="0.2">
      <c r="D1585" s="102"/>
      <c r="E1585" s="5" t="s">
        <v>41</v>
      </c>
      <c r="F1585" s="6"/>
      <c r="G1585" s="7">
        <v>320</v>
      </c>
      <c r="H1585" s="46">
        <v>17.1875</v>
      </c>
      <c r="I1585" s="12">
        <v>51.25</v>
      </c>
      <c r="J1585" s="12">
        <v>35</v>
      </c>
      <c r="K1585" s="12">
        <v>22.5</v>
      </c>
      <c r="L1585" s="12">
        <v>29.6875</v>
      </c>
      <c r="M1585" s="12">
        <v>20.625</v>
      </c>
      <c r="N1585" s="12">
        <v>1.5625</v>
      </c>
      <c r="O1585" s="12">
        <v>9.375</v>
      </c>
      <c r="P1585" s="12">
        <v>5</v>
      </c>
      <c r="Q1585" s="12">
        <v>14.375</v>
      </c>
      <c r="R1585" s="12">
        <v>15</v>
      </c>
      <c r="S1585" s="12">
        <v>3.75</v>
      </c>
      <c r="T1585" s="12">
        <v>6.875</v>
      </c>
      <c r="U1585" s="31">
        <v>1.25</v>
      </c>
    </row>
    <row r="1586" spans="2:21" x14ac:dyDescent="0.2">
      <c r="D1586" s="102"/>
      <c r="E1586" s="5" t="s">
        <v>42</v>
      </c>
      <c r="F1586" s="6"/>
      <c r="G1586" s="7">
        <v>218</v>
      </c>
      <c r="H1586" s="46">
        <v>18.348623853210999</v>
      </c>
      <c r="I1586" s="12">
        <v>56.422018348624</v>
      </c>
      <c r="J1586" s="12">
        <v>35.321100917431004</v>
      </c>
      <c r="K1586" s="12">
        <v>17.43119266055</v>
      </c>
      <c r="L1586" s="12">
        <v>27.064220183486</v>
      </c>
      <c r="M1586" s="12">
        <v>19.266055045872001</v>
      </c>
      <c r="N1586" s="12">
        <v>3.2110091743120002</v>
      </c>
      <c r="O1586" s="12">
        <v>7.7981651376150003</v>
      </c>
      <c r="P1586" s="12">
        <v>5.5045871559629997</v>
      </c>
      <c r="Q1586" s="12">
        <v>14.220183486239</v>
      </c>
      <c r="R1586" s="12">
        <v>12.844036697248001</v>
      </c>
      <c r="S1586" s="12">
        <v>3.669724770642</v>
      </c>
      <c r="T1586" s="12">
        <v>4.5871559633030001</v>
      </c>
      <c r="U1586" s="31">
        <v>0.45871559632999998</v>
      </c>
    </row>
    <row r="1587" spans="2:21" x14ac:dyDescent="0.2">
      <c r="D1587" s="102"/>
      <c r="E1587" s="5" t="s">
        <v>43</v>
      </c>
      <c r="F1587" s="6"/>
      <c r="G1587" s="7">
        <v>66</v>
      </c>
      <c r="H1587" s="46">
        <v>19.696969696970001</v>
      </c>
      <c r="I1587" s="12">
        <v>42.424242424242003</v>
      </c>
      <c r="J1587" s="12">
        <v>30.303030303029999</v>
      </c>
      <c r="K1587" s="12">
        <v>15.151515151515</v>
      </c>
      <c r="L1587" s="12">
        <v>27.272727272727</v>
      </c>
      <c r="M1587" s="12">
        <v>15.151515151515</v>
      </c>
      <c r="N1587" s="12">
        <v>1.5151515151520001</v>
      </c>
      <c r="O1587" s="12">
        <v>6.0606060606060002</v>
      </c>
      <c r="P1587" s="12">
        <v>1.5151515151520001</v>
      </c>
      <c r="Q1587" s="12">
        <v>16.666666666666998</v>
      </c>
      <c r="R1587" s="12">
        <v>13.636363636364001</v>
      </c>
      <c r="S1587" s="12">
        <v>3.0303030303030001</v>
      </c>
      <c r="T1587" s="12">
        <v>10.606060606061</v>
      </c>
      <c r="U1587" s="45">
        <v>0</v>
      </c>
    </row>
    <row r="1588" spans="2:21" x14ac:dyDescent="0.2">
      <c r="D1588" s="103"/>
      <c r="E1588" s="50" t="s">
        <v>44</v>
      </c>
      <c r="F1588" s="53"/>
      <c r="G1588" s="49">
        <v>74</v>
      </c>
      <c r="H1588" s="67">
        <v>24.324324324323999</v>
      </c>
      <c r="I1588" s="23">
        <v>48.648648648649001</v>
      </c>
      <c r="J1588" s="23">
        <v>24.324324324323999</v>
      </c>
      <c r="K1588" s="23">
        <v>24.324324324323999</v>
      </c>
      <c r="L1588" s="23">
        <v>36.486486486486001</v>
      </c>
      <c r="M1588" s="23">
        <v>31.081081081080999</v>
      </c>
      <c r="N1588" s="23">
        <v>2.7027027027030002</v>
      </c>
      <c r="O1588" s="23">
        <v>14.864864864865</v>
      </c>
      <c r="P1588" s="23">
        <v>4.0540540540540002</v>
      </c>
      <c r="Q1588" s="23">
        <v>16.216216216216001</v>
      </c>
      <c r="R1588" s="23">
        <v>12.162162162162</v>
      </c>
      <c r="S1588" s="23">
        <v>4.0540540540540002</v>
      </c>
      <c r="T1588" s="23">
        <v>6.7567567567570004</v>
      </c>
      <c r="U1588" s="64">
        <v>1.351351351351</v>
      </c>
    </row>
    <row r="1590" spans="2:21" x14ac:dyDescent="0.2">
      <c r="B1590" s="34" t="str">
        <f xml:space="preserve"> HYPERLINK("#'目次'!B68", "[62]")</f>
        <v>[62]</v>
      </c>
      <c r="C1590" s="27" t="s">
        <v>602</v>
      </c>
    </row>
    <row r="1591" spans="2:21" x14ac:dyDescent="0.2">
      <c r="C1591" s="84" t="s">
        <v>566</v>
      </c>
    </row>
    <row r="1593" spans="2:21" x14ac:dyDescent="0.2">
      <c r="C1593" s="27" t="s">
        <v>13</v>
      </c>
    </row>
    <row r="1594" spans="2:21" ht="48" x14ac:dyDescent="0.2">
      <c r="D1594" s="97"/>
      <c r="E1594" s="98"/>
      <c r="F1594" s="98"/>
      <c r="G1594" s="38" t="s">
        <v>14</v>
      </c>
      <c r="H1594" s="36" t="s">
        <v>603</v>
      </c>
      <c r="I1594" s="4" t="s">
        <v>604</v>
      </c>
      <c r="J1594" s="4" t="s">
        <v>605</v>
      </c>
      <c r="K1594" s="4" t="s">
        <v>606</v>
      </c>
      <c r="L1594" s="4" t="s">
        <v>517</v>
      </c>
      <c r="M1594" s="4" t="s">
        <v>518</v>
      </c>
      <c r="N1594" s="4" t="s">
        <v>607</v>
      </c>
      <c r="O1594" s="4" t="s">
        <v>519</v>
      </c>
      <c r="P1594" s="4" t="s">
        <v>608</v>
      </c>
      <c r="Q1594" s="4" t="s">
        <v>609</v>
      </c>
      <c r="R1594" s="4" t="s">
        <v>22</v>
      </c>
      <c r="S1594" s="4" t="s">
        <v>522</v>
      </c>
      <c r="T1594" s="35" t="s">
        <v>24</v>
      </c>
    </row>
    <row r="1595" spans="2:21" x14ac:dyDescent="0.2">
      <c r="D1595" s="99"/>
      <c r="E1595" s="100"/>
      <c r="F1595" s="100"/>
      <c r="G1595" s="40"/>
      <c r="H1595" s="42"/>
      <c r="I1595" s="8"/>
      <c r="J1595" s="8"/>
      <c r="K1595" s="8"/>
      <c r="L1595" s="8"/>
      <c r="M1595" s="8"/>
      <c r="N1595" s="8"/>
      <c r="O1595" s="8"/>
      <c r="P1595" s="8"/>
      <c r="Q1595" s="8"/>
      <c r="R1595" s="8"/>
      <c r="S1595" s="8"/>
      <c r="T1595" s="39"/>
    </row>
    <row r="1596" spans="2:21" x14ac:dyDescent="0.2">
      <c r="D1596" s="48"/>
      <c r="E1596" s="47" t="s">
        <v>14</v>
      </c>
      <c r="F1596" s="51"/>
      <c r="G1596" s="37">
        <v>1009</v>
      </c>
      <c r="H1596" s="20">
        <v>42.220019821606002</v>
      </c>
      <c r="I1596" s="20">
        <v>11.298315163528001</v>
      </c>
      <c r="J1596" s="20">
        <v>3.4687809712590001</v>
      </c>
      <c r="K1596" s="20">
        <v>24.777006937562</v>
      </c>
      <c r="L1596" s="20">
        <v>8.3250743310209998</v>
      </c>
      <c r="M1596" s="20">
        <v>16.551040634290999</v>
      </c>
      <c r="N1596" s="20">
        <v>1.9821605550050001</v>
      </c>
      <c r="O1596" s="20">
        <v>22.596630327056001</v>
      </c>
      <c r="P1596" s="20">
        <v>1.189296333003</v>
      </c>
      <c r="Q1596" s="20">
        <v>15.758176412289</v>
      </c>
      <c r="R1596" s="20">
        <v>1.6848364717540001</v>
      </c>
      <c r="S1596" s="20">
        <v>21.506442021803998</v>
      </c>
      <c r="T1596" s="58">
        <v>1.288404360753</v>
      </c>
    </row>
    <row r="1597" spans="2:21" x14ac:dyDescent="0.2">
      <c r="D1597" s="101" t="s">
        <v>25</v>
      </c>
      <c r="E1597" s="26" t="s">
        <v>26</v>
      </c>
      <c r="F1597" s="25"/>
      <c r="G1597" s="28">
        <v>19</v>
      </c>
      <c r="H1597" s="55">
        <v>57.894736842104997</v>
      </c>
      <c r="I1597" s="19">
        <v>26.315789473683999</v>
      </c>
      <c r="J1597" s="19">
        <v>5.2631578947369997</v>
      </c>
      <c r="K1597" s="19">
        <v>36.842105263157997</v>
      </c>
      <c r="L1597" s="19">
        <v>10.526315789473999</v>
      </c>
      <c r="M1597" s="19">
        <v>5.2631578947369997</v>
      </c>
      <c r="N1597" s="44">
        <v>0</v>
      </c>
      <c r="O1597" s="19">
        <v>21.052631578947</v>
      </c>
      <c r="P1597" s="44">
        <v>0</v>
      </c>
      <c r="Q1597" s="19">
        <v>26.315789473683999</v>
      </c>
      <c r="R1597" s="19">
        <v>5.2631578947369997</v>
      </c>
      <c r="S1597" s="19">
        <v>10.526315789473999</v>
      </c>
      <c r="T1597" s="71">
        <v>0</v>
      </c>
    </row>
    <row r="1598" spans="2:21" x14ac:dyDescent="0.2">
      <c r="D1598" s="102"/>
      <c r="E1598" s="5" t="s">
        <v>27</v>
      </c>
      <c r="F1598" s="6"/>
      <c r="G1598" s="7">
        <v>63</v>
      </c>
      <c r="H1598" s="46">
        <v>36.507936507937004</v>
      </c>
      <c r="I1598" s="12">
        <v>9.5238095238099998</v>
      </c>
      <c r="J1598" s="12">
        <v>4.7619047619049999</v>
      </c>
      <c r="K1598" s="12">
        <v>22.222222222222001</v>
      </c>
      <c r="L1598" s="12">
        <v>11.111111111111001</v>
      </c>
      <c r="M1598" s="12">
        <v>20.634920634920999</v>
      </c>
      <c r="N1598" s="12">
        <v>3.1746031746029999</v>
      </c>
      <c r="O1598" s="12">
        <v>23.809523809523998</v>
      </c>
      <c r="P1598" s="21">
        <v>0</v>
      </c>
      <c r="Q1598" s="12">
        <v>15.873015873016</v>
      </c>
      <c r="R1598" s="12">
        <v>1.587301587302</v>
      </c>
      <c r="S1598" s="12">
        <v>26.984126984126998</v>
      </c>
      <c r="T1598" s="31">
        <v>1.587301587302</v>
      </c>
    </row>
    <row r="1599" spans="2:21" x14ac:dyDescent="0.2">
      <c r="D1599" s="102"/>
      <c r="E1599" s="5" t="s">
        <v>28</v>
      </c>
      <c r="F1599" s="6"/>
      <c r="G1599" s="7">
        <v>245</v>
      </c>
      <c r="H1599" s="46">
        <v>39.591836734693999</v>
      </c>
      <c r="I1599" s="12">
        <v>11.836734693878</v>
      </c>
      <c r="J1599" s="12">
        <v>3.2653061224490001</v>
      </c>
      <c r="K1599" s="12">
        <v>21.632653061224001</v>
      </c>
      <c r="L1599" s="12">
        <v>6.1224489795919999</v>
      </c>
      <c r="M1599" s="12">
        <v>15.918367346939</v>
      </c>
      <c r="N1599" s="12">
        <v>3.673469387755</v>
      </c>
      <c r="O1599" s="12">
        <v>19.183673469388001</v>
      </c>
      <c r="P1599" s="12">
        <v>1.2244897959179999</v>
      </c>
      <c r="Q1599" s="12">
        <v>16.734693877550999</v>
      </c>
      <c r="R1599" s="12">
        <v>2.040816326531</v>
      </c>
      <c r="S1599" s="12">
        <v>22.448979591836999</v>
      </c>
      <c r="T1599" s="31">
        <v>2.8571428571430002</v>
      </c>
    </row>
    <row r="1600" spans="2:21" x14ac:dyDescent="0.2">
      <c r="D1600" s="102"/>
      <c r="E1600" s="5" t="s">
        <v>29</v>
      </c>
      <c r="F1600" s="6"/>
      <c r="G1600" s="7">
        <v>132</v>
      </c>
      <c r="H1600" s="46">
        <v>45.454545454544999</v>
      </c>
      <c r="I1600" s="12">
        <v>10.606060606061</v>
      </c>
      <c r="J1600" s="12">
        <v>4.5454545454549997</v>
      </c>
      <c r="K1600" s="12">
        <v>29.545454545455001</v>
      </c>
      <c r="L1600" s="12">
        <v>13.636363636364001</v>
      </c>
      <c r="M1600" s="12">
        <v>18.939393939394002</v>
      </c>
      <c r="N1600" s="21">
        <v>0</v>
      </c>
      <c r="O1600" s="12">
        <v>21.212121212121001</v>
      </c>
      <c r="P1600" s="12">
        <v>1.5151515151520001</v>
      </c>
      <c r="Q1600" s="12">
        <v>18.181818181817999</v>
      </c>
      <c r="R1600" s="12">
        <v>1.5151515151520001</v>
      </c>
      <c r="S1600" s="12">
        <v>23.484848484848001</v>
      </c>
      <c r="T1600" s="45">
        <v>0</v>
      </c>
    </row>
    <row r="1601" spans="2:20" x14ac:dyDescent="0.2">
      <c r="D1601" s="102"/>
      <c r="E1601" s="5" t="s">
        <v>30</v>
      </c>
      <c r="F1601" s="6"/>
      <c r="G1601" s="7">
        <v>29</v>
      </c>
      <c r="H1601" s="46">
        <v>31.034482758620999</v>
      </c>
      <c r="I1601" s="12">
        <v>10.344827586207</v>
      </c>
      <c r="J1601" s="21">
        <v>0</v>
      </c>
      <c r="K1601" s="12">
        <v>27.586206896552</v>
      </c>
      <c r="L1601" s="12">
        <v>10.344827586207</v>
      </c>
      <c r="M1601" s="12">
        <v>10.344827586207</v>
      </c>
      <c r="N1601" s="21">
        <v>0</v>
      </c>
      <c r="O1601" s="12">
        <v>6.8965517241379999</v>
      </c>
      <c r="P1601" s="21">
        <v>0</v>
      </c>
      <c r="Q1601" s="12">
        <v>20.689655172414</v>
      </c>
      <c r="R1601" s="12">
        <v>3.4482758620689999</v>
      </c>
      <c r="S1601" s="12">
        <v>27.586206896552</v>
      </c>
      <c r="T1601" s="31">
        <v>3.4482758620689999</v>
      </c>
    </row>
    <row r="1602" spans="2:20" x14ac:dyDescent="0.2">
      <c r="D1602" s="102"/>
      <c r="E1602" s="5" t="s">
        <v>31</v>
      </c>
      <c r="F1602" s="6"/>
      <c r="G1602" s="7">
        <v>27</v>
      </c>
      <c r="H1602" s="46">
        <v>37.037037037037003</v>
      </c>
      <c r="I1602" s="12">
        <v>7.4074074074069998</v>
      </c>
      <c r="J1602" s="12">
        <v>7.4074074074069998</v>
      </c>
      <c r="K1602" s="12">
        <v>11.111111111111001</v>
      </c>
      <c r="L1602" s="12">
        <v>3.7037037037039999</v>
      </c>
      <c r="M1602" s="12">
        <v>22.222222222222001</v>
      </c>
      <c r="N1602" s="12">
        <v>3.7037037037039999</v>
      </c>
      <c r="O1602" s="12">
        <v>22.222222222222001</v>
      </c>
      <c r="P1602" s="21">
        <v>0</v>
      </c>
      <c r="Q1602" s="12">
        <v>11.111111111111001</v>
      </c>
      <c r="R1602" s="21">
        <v>0</v>
      </c>
      <c r="S1602" s="12">
        <v>29.629629629629999</v>
      </c>
      <c r="T1602" s="45">
        <v>0</v>
      </c>
    </row>
    <row r="1603" spans="2:20" x14ac:dyDescent="0.2">
      <c r="D1603" s="102"/>
      <c r="E1603" s="5" t="s">
        <v>32</v>
      </c>
      <c r="F1603" s="6"/>
      <c r="G1603" s="7">
        <v>113</v>
      </c>
      <c r="H1603" s="46">
        <v>42.477876106194998</v>
      </c>
      <c r="I1603" s="12">
        <v>8.8495575221239999</v>
      </c>
      <c r="J1603" s="12">
        <v>3.53982300885</v>
      </c>
      <c r="K1603" s="12">
        <v>22.123893805310001</v>
      </c>
      <c r="L1603" s="12">
        <v>7.964601769912</v>
      </c>
      <c r="M1603" s="12">
        <v>12.389380530973</v>
      </c>
      <c r="N1603" s="12">
        <v>2.654867256637</v>
      </c>
      <c r="O1603" s="12">
        <v>24.778761061947002</v>
      </c>
      <c r="P1603" s="12">
        <v>0.88495575221199996</v>
      </c>
      <c r="Q1603" s="12">
        <v>19.469026548673</v>
      </c>
      <c r="R1603" s="12">
        <v>3.53982300885</v>
      </c>
      <c r="S1603" s="12">
        <v>21.238938053097002</v>
      </c>
      <c r="T1603" s="45">
        <v>0</v>
      </c>
    </row>
    <row r="1604" spans="2:20" x14ac:dyDescent="0.2">
      <c r="D1604" s="102"/>
      <c r="E1604" s="5" t="s">
        <v>33</v>
      </c>
      <c r="F1604" s="6"/>
      <c r="G1604" s="7">
        <v>107</v>
      </c>
      <c r="H1604" s="46">
        <v>46.728971962617003</v>
      </c>
      <c r="I1604" s="12">
        <v>11.214953271028</v>
      </c>
      <c r="J1604" s="12">
        <v>5.6074766355139998</v>
      </c>
      <c r="K1604" s="12">
        <v>28.03738317757</v>
      </c>
      <c r="L1604" s="12">
        <v>10.280373831776</v>
      </c>
      <c r="M1604" s="12">
        <v>21.495327102804001</v>
      </c>
      <c r="N1604" s="12">
        <v>2.8037383177569999</v>
      </c>
      <c r="O1604" s="12">
        <v>26.168224299064999</v>
      </c>
      <c r="P1604" s="12">
        <v>0.93457943925200004</v>
      </c>
      <c r="Q1604" s="12">
        <v>9.3457943925230005</v>
      </c>
      <c r="R1604" s="12">
        <v>1.869158878505</v>
      </c>
      <c r="S1604" s="12">
        <v>15.887850467290001</v>
      </c>
      <c r="T1604" s="31">
        <v>0.93457943925200004</v>
      </c>
    </row>
    <row r="1605" spans="2:20" x14ac:dyDescent="0.2">
      <c r="D1605" s="102"/>
      <c r="E1605" s="5" t="s">
        <v>34</v>
      </c>
      <c r="F1605" s="6"/>
      <c r="G1605" s="7">
        <v>80</v>
      </c>
      <c r="H1605" s="46">
        <v>50</v>
      </c>
      <c r="I1605" s="12">
        <v>16.25</v>
      </c>
      <c r="J1605" s="12">
        <v>1.25</v>
      </c>
      <c r="K1605" s="12">
        <v>30</v>
      </c>
      <c r="L1605" s="12">
        <v>12.5</v>
      </c>
      <c r="M1605" s="12">
        <v>16.25</v>
      </c>
      <c r="N1605" s="21">
        <v>0</v>
      </c>
      <c r="O1605" s="12">
        <v>26.25</v>
      </c>
      <c r="P1605" s="12">
        <v>1.25</v>
      </c>
      <c r="Q1605" s="12">
        <v>13.75</v>
      </c>
      <c r="R1605" s="21">
        <v>0</v>
      </c>
      <c r="S1605" s="12">
        <v>22.5</v>
      </c>
      <c r="T1605" s="45">
        <v>0</v>
      </c>
    </row>
    <row r="1606" spans="2:20" x14ac:dyDescent="0.2">
      <c r="D1606" s="102"/>
      <c r="E1606" s="5" t="s">
        <v>35</v>
      </c>
      <c r="F1606" s="6"/>
      <c r="G1606" s="7">
        <v>72</v>
      </c>
      <c r="H1606" s="46">
        <v>43.055555555555998</v>
      </c>
      <c r="I1606" s="12">
        <v>9.7222222222219994</v>
      </c>
      <c r="J1606" s="12">
        <v>2.7777777777780002</v>
      </c>
      <c r="K1606" s="12">
        <v>26.388888888888999</v>
      </c>
      <c r="L1606" s="12">
        <v>5.5555555555560003</v>
      </c>
      <c r="M1606" s="12">
        <v>9.7222222222219994</v>
      </c>
      <c r="N1606" s="21">
        <v>0</v>
      </c>
      <c r="O1606" s="12">
        <v>25</v>
      </c>
      <c r="P1606" s="12">
        <v>1.3888888888890001</v>
      </c>
      <c r="Q1606" s="12">
        <v>6.9444444444439997</v>
      </c>
      <c r="R1606" s="12">
        <v>1.3888888888890001</v>
      </c>
      <c r="S1606" s="12">
        <v>18.055555555556001</v>
      </c>
      <c r="T1606" s="31">
        <v>2.7777777777780002</v>
      </c>
    </row>
    <row r="1607" spans="2:20" x14ac:dyDescent="0.2">
      <c r="D1607" s="102"/>
      <c r="E1607" s="5" t="s">
        <v>36</v>
      </c>
      <c r="F1607" s="6"/>
      <c r="G1607" s="7">
        <v>36</v>
      </c>
      <c r="H1607" s="46">
        <v>58.333333333333002</v>
      </c>
      <c r="I1607" s="12">
        <v>5.5555555555560003</v>
      </c>
      <c r="J1607" s="12">
        <v>2.7777777777780002</v>
      </c>
      <c r="K1607" s="12">
        <v>22.222222222222001</v>
      </c>
      <c r="L1607" s="12">
        <v>5.5555555555560003</v>
      </c>
      <c r="M1607" s="12">
        <v>8.333333333333</v>
      </c>
      <c r="N1607" s="12">
        <v>2.7777777777780002</v>
      </c>
      <c r="O1607" s="12">
        <v>16.666666666666998</v>
      </c>
      <c r="P1607" s="12">
        <v>2.7777777777780002</v>
      </c>
      <c r="Q1607" s="12">
        <v>16.666666666666998</v>
      </c>
      <c r="R1607" s="21">
        <v>0</v>
      </c>
      <c r="S1607" s="12">
        <v>11.111111111111001</v>
      </c>
      <c r="T1607" s="31">
        <v>2.7777777777780002</v>
      </c>
    </row>
    <row r="1608" spans="2:20" x14ac:dyDescent="0.2">
      <c r="D1608" s="102"/>
      <c r="E1608" s="5" t="s">
        <v>37</v>
      </c>
      <c r="F1608" s="6"/>
      <c r="G1608" s="7">
        <v>80</v>
      </c>
      <c r="H1608" s="46">
        <v>30</v>
      </c>
      <c r="I1608" s="12">
        <v>12.5</v>
      </c>
      <c r="J1608" s="12">
        <v>1.25</v>
      </c>
      <c r="K1608" s="12">
        <v>21.25</v>
      </c>
      <c r="L1608" s="12">
        <v>2.5</v>
      </c>
      <c r="M1608" s="12">
        <v>22.5</v>
      </c>
      <c r="N1608" s="12">
        <v>1.25</v>
      </c>
      <c r="O1608" s="12">
        <v>27.5</v>
      </c>
      <c r="P1608" s="12">
        <v>2.5</v>
      </c>
      <c r="Q1608" s="12">
        <v>18.75</v>
      </c>
      <c r="R1608" s="21">
        <v>0</v>
      </c>
      <c r="S1608" s="12">
        <v>25</v>
      </c>
      <c r="T1608" s="45">
        <v>0</v>
      </c>
    </row>
    <row r="1609" spans="2:20" x14ac:dyDescent="0.2">
      <c r="D1609" s="102"/>
      <c r="E1609" s="5" t="s">
        <v>38</v>
      </c>
      <c r="F1609" s="6"/>
      <c r="G1609" s="7">
        <v>6</v>
      </c>
      <c r="H1609" s="46">
        <v>33.333333333333002</v>
      </c>
      <c r="I1609" s="12">
        <v>16.666666666666998</v>
      </c>
      <c r="J1609" s="21">
        <v>0</v>
      </c>
      <c r="K1609" s="12">
        <v>50</v>
      </c>
      <c r="L1609" s="21">
        <v>0</v>
      </c>
      <c r="M1609" s="12">
        <v>33.333333333333002</v>
      </c>
      <c r="N1609" s="21">
        <v>0</v>
      </c>
      <c r="O1609" s="12">
        <v>50</v>
      </c>
      <c r="P1609" s="21">
        <v>0</v>
      </c>
      <c r="Q1609" s="12">
        <v>16.666666666666998</v>
      </c>
      <c r="R1609" s="21">
        <v>0</v>
      </c>
      <c r="S1609" s="21">
        <v>0</v>
      </c>
      <c r="T1609" s="45">
        <v>0</v>
      </c>
    </row>
    <row r="1610" spans="2:20" x14ac:dyDescent="0.2">
      <c r="D1610" s="101" t="s">
        <v>39</v>
      </c>
      <c r="E1610" s="26" t="s">
        <v>40</v>
      </c>
      <c r="F1610" s="25"/>
      <c r="G1610" s="28">
        <v>331</v>
      </c>
      <c r="H1610" s="55">
        <v>43.202416918429002</v>
      </c>
      <c r="I1610" s="19">
        <v>11.782477341390001</v>
      </c>
      <c r="J1610" s="19">
        <v>2.719033232628</v>
      </c>
      <c r="K1610" s="19">
        <v>29.003021148036002</v>
      </c>
      <c r="L1610" s="19">
        <v>9.0634441087610007</v>
      </c>
      <c r="M1610" s="19">
        <v>17.522658610272</v>
      </c>
      <c r="N1610" s="19">
        <v>0.30211480362499998</v>
      </c>
      <c r="O1610" s="19">
        <v>19.939577039275001</v>
      </c>
      <c r="P1610" s="19">
        <v>1.510574018127</v>
      </c>
      <c r="Q1610" s="19">
        <v>16.918429003021</v>
      </c>
      <c r="R1610" s="19">
        <v>1.2084592145019999</v>
      </c>
      <c r="S1610" s="19">
        <v>22.054380664652999</v>
      </c>
      <c r="T1610" s="71">
        <v>0</v>
      </c>
    </row>
    <row r="1611" spans="2:20" x14ac:dyDescent="0.2">
      <c r="D1611" s="102"/>
      <c r="E1611" s="5" t="s">
        <v>41</v>
      </c>
      <c r="F1611" s="6"/>
      <c r="G1611" s="7">
        <v>320</v>
      </c>
      <c r="H1611" s="46">
        <v>40.9375</v>
      </c>
      <c r="I1611" s="12">
        <v>9.375</v>
      </c>
      <c r="J1611" s="12">
        <v>3.75</v>
      </c>
      <c r="K1611" s="12">
        <v>25</v>
      </c>
      <c r="L1611" s="12">
        <v>7.8125</v>
      </c>
      <c r="M1611" s="12">
        <v>17.5</v>
      </c>
      <c r="N1611" s="12">
        <v>3.4375</v>
      </c>
      <c r="O1611" s="12">
        <v>23.4375</v>
      </c>
      <c r="P1611" s="12">
        <v>0.9375</v>
      </c>
      <c r="Q1611" s="12">
        <v>14.0625</v>
      </c>
      <c r="R1611" s="12">
        <v>0.9375</v>
      </c>
      <c r="S1611" s="12">
        <v>21.875</v>
      </c>
      <c r="T1611" s="31">
        <v>2.1875</v>
      </c>
    </row>
    <row r="1612" spans="2:20" x14ac:dyDescent="0.2">
      <c r="D1612" s="102"/>
      <c r="E1612" s="5" t="s">
        <v>42</v>
      </c>
      <c r="F1612" s="6"/>
      <c r="G1612" s="7">
        <v>218</v>
      </c>
      <c r="H1612" s="46">
        <v>41.284403669725002</v>
      </c>
      <c r="I1612" s="12">
        <v>11.926605504587</v>
      </c>
      <c r="J1612" s="12">
        <v>3.669724770642</v>
      </c>
      <c r="K1612" s="12">
        <v>22.935779816514</v>
      </c>
      <c r="L1612" s="12">
        <v>10.091743119266001</v>
      </c>
      <c r="M1612" s="12">
        <v>14.678899082569</v>
      </c>
      <c r="N1612" s="12">
        <v>2.7522935779819999</v>
      </c>
      <c r="O1612" s="12">
        <v>22.935779816514</v>
      </c>
      <c r="P1612" s="12">
        <v>1.834862385321</v>
      </c>
      <c r="Q1612" s="12">
        <v>16.972477064220001</v>
      </c>
      <c r="R1612" s="12">
        <v>3.2110091743120002</v>
      </c>
      <c r="S1612" s="12">
        <v>20.183486238532002</v>
      </c>
      <c r="T1612" s="31">
        <v>1.376146788991</v>
      </c>
    </row>
    <row r="1613" spans="2:20" x14ac:dyDescent="0.2">
      <c r="D1613" s="102"/>
      <c r="E1613" s="5" t="s">
        <v>43</v>
      </c>
      <c r="F1613" s="6"/>
      <c r="G1613" s="7">
        <v>66</v>
      </c>
      <c r="H1613" s="46">
        <v>46.969696969696997</v>
      </c>
      <c r="I1613" s="12">
        <v>9.0909090909089993</v>
      </c>
      <c r="J1613" s="12">
        <v>3.0303030303030001</v>
      </c>
      <c r="K1613" s="12">
        <v>16.666666666666998</v>
      </c>
      <c r="L1613" s="12">
        <v>3.0303030303030001</v>
      </c>
      <c r="M1613" s="12">
        <v>12.121212121212</v>
      </c>
      <c r="N1613" s="21">
        <v>0</v>
      </c>
      <c r="O1613" s="12">
        <v>25.757575757575999</v>
      </c>
      <c r="P1613" s="21">
        <v>0</v>
      </c>
      <c r="Q1613" s="12">
        <v>18.181818181817999</v>
      </c>
      <c r="R1613" s="12">
        <v>3.0303030303030001</v>
      </c>
      <c r="S1613" s="12">
        <v>19.696969696970001</v>
      </c>
      <c r="T1613" s="31">
        <v>1.5151515151520001</v>
      </c>
    </row>
    <row r="1614" spans="2:20" x14ac:dyDescent="0.2">
      <c r="D1614" s="103"/>
      <c r="E1614" s="50" t="s">
        <v>44</v>
      </c>
      <c r="F1614" s="53"/>
      <c r="G1614" s="49">
        <v>74</v>
      </c>
      <c r="H1614" s="67">
        <v>41.891891891892001</v>
      </c>
      <c r="I1614" s="23">
        <v>17.567567567567998</v>
      </c>
      <c r="J1614" s="23">
        <v>5.4054054054050003</v>
      </c>
      <c r="K1614" s="23">
        <v>17.567567567567998</v>
      </c>
      <c r="L1614" s="23">
        <v>6.7567567567570004</v>
      </c>
      <c r="M1614" s="23">
        <v>17.567567567567998</v>
      </c>
      <c r="N1614" s="23">
        <v>2.7027027027030002</v>
      </c>
      <c r="O1614" s="23">
        <v>27.027027027027</v>
      </c>
      <c r="P1614" s="73">
        <v>0</v>
      </c>
      <c r="Q1614" s="23">
        <v>12.162162162162</v>
      </c>
      <c r="R1614" s="23">
        <v>1.351351351351</v>
      </c>
      <c r="S1614" s="23">
        <v>22.972972972973</v>
      </c>
      <c r="T1614" s="64">
        <v>2.7027027027030002</v>
      </c>
    </row>
    <row r="1616" spans="2:20" x14ac:dyDescent="0.2">
      <c r="B1616" s="34" t="str">
        <f xml:space="preserve"> HYPERLINK("#'目次'!B69", "[63]")</f>
        <v>[63]</v>
      </c>
      <c r="C1616" s="27" t="s">
        <v>612</v>
      </c>
    </row>
    <row r="1617" spans="3:20" x14ac:dyDescent="0.2">
      <c r="C1617" s="84" t="s">
        <v>613</v>
      </c>
    </row>
    <row r="1619" spans="3:20" x14ac:dyDescent="0.2">
      <c r="C1619" s="27" t="s">
        <v>13</v>
      </c>
    </row>
    <row r="1620" spans="3:20" ht="48" x14ac:dyDescent="0.2">
      <c r="D1620" s="97"/>
      <c r="E1620" s="98"/>
      <c r="F1620" s="98"/>
      <c r="G1620" s="38" t="s">
        <v>14</v>
      </c>
      <c r="H1620" s="36" t="s">
        <v>614</v>
      </c>
      <c r="I1620" s="4" t="s">
        <v>533</v>
      </c>
      <c r="J1620" s="4" t="s">
        <v>615</v>
      </c>
      <c r="K1620" s="4" t="s">
        <v>535</v>
      </c>
      <c r="L1620" s="4" t="s">
        <v>616</v>
      </c>
      <c r="M1620" s="4" t="s">
        <v>617</v>
      </c>
      <c r="N1620" s="4" t="s">
        <v>537</v>
      </c>
      <c r="O1620" s="4" t="s">
        <v>618</v>
      </c>
      <c r="P1620" s="4" t="s">
        <v>540</v>
      </c>
      <c r="Q1620" s="4" t="s">
        <v>180</v>
      </c>
      <c r="R1620" s="4" t="s">
        <v>22</v>
      </c>
      <c r="S1620" s="4" t="s">
        <v>619</v>
      </c>
      <c r="T1620" s="35" t="s">
        <v>24</v>
      </c>
    </row>
    <row r="1621" spans="3:20" x14ac:dyDescent="0.2">
      <c r="D1621" s="99"/>
      <c r="E1621" s="100"/>
      <c r="F1621" s="100"/>
      <c r="G1621" s="40"/>
      <c r="H1621" s="42"/>
      <c r="I1621" s="8"/>
      <c r="J1621" s="8"/>
      <c r="K1621" s="8"/>
      <c r="L1621" s="8"/>
      <c r="M1621" s="8"/>
      <c r="N1621" s="8"/>
      <c r="O1621" s="8"/>
      <c r="P1621" s="8"/>
      <c r="Q1621" s="8"/>
      <c r="R1621" s="8"/>
      <c r="S1621" s="8"/>
      <c r="T1621" s="39"/>
    </row>
    <row r="1622" spans="3:20" x14ac:dyDescent="0.2">
      <c r="D1622" s="48"/>
      <c r="E1622" s="47" t="s">
        <v>14</v>
      </c>
      <c r="F1622" s="51"/>
      <c r="G1622" s="37">
        <v>5941</v>
      </c>
      <c r="H1622" s="20">
        <v>1.6327217640130001</v>
      </c>
      <c r="I1622" s="20">
        <v>16.815350951018001</v>
      </c>
      <c r="J1622" s="20">
        <v>9.7290018515399996</v>
      </c>
      <c r="K1622" s="20">
        <v>9.0725467093079999</v>
      </c>
      <c r="L1622" s="20">
        <v>16.461875105200999</v>
      </c>
      <c r="M1622" s="20">
        <v>7.5239858609660004</v>
      </c>
      <c r="N1622" s="20">
        <v>22.201649553947</v>
      </c>
      <c r="O1622" s="20">
        <v>1.817875778488</v>
      </c>
      <c r="P1622" s="20">
        <v>7.8774617067830004</v>
      </c>
      <c r="Q1622" s="20">
        <v>16.882679683555001</v>
      </c>
      <c r="R1622" s="20">
        <v>1.7337148628179999</v>
      </c>
      <c r="S1622" s="20">
        <v>64.702911967681999</v>
      </c>
      <c r="T1622" s="58">
        <v>0.185154014476</v>
      </c>
    </row>
    <row r="1623" spans="3:20" x14ac:dyDescent="0.2">
      <c r="D1623" s="101" t="s">
        <v>25</v>
      </c>
      <c r="E1623" s="26" t="s">
        <v>26</v>
      </c>
      <c r="F1623" s="25"/>
      <c r="G1623" s="28">
        <v>287</v>
      </c>
      <c r="H1623" s="55">
        <v>1.3937282229970001</v>
      </c>
      <c r="I1623" s="19">
        <v>17.073170731706998</v>
      </c>
      <c r="J1623" s="19">
        <v>10.104529616724999</v>
      </c>
      <c r="K1623" s="19">
        <v>9.7560975609760003</v>
      </c>
      <c r="L1623" s="19">
        <v>13.240418118467</v>
      </c>
      <c r="M1623" s="19">
        <v>7.6655052264809997</v>
      </c>
      <c r="N1623" s="19">
        <v>19.8606271777</v>
      </c>
      <c r="O1623" s="19">
        <v>2.0905923344950001</v>
      </c>
      <c r="P1623" s="19">
        <v>8.3623693379790005</v>
      </c>
      <c r="Q1623" s="19">
        <v>18.118466898954999</v>
      </c>
      <c r="R1623" s="44">
        <v>0</v>
      </c>
      <c r="S1623" s="19">
        <v>71.080139372822003</v>
      </c>
      <c r="T1623" s="71">
        <v>0</v>
      </c>
    </row>
    <row r="1624" spans="3:20" x14ac:dyDescent="0.2">
      <c r="D1624" s="102"/>
      <c r="E1624" s="5" t="s">
        <v>27</v>
      </c>
      <c r="F1624" s="6"/>
      <c r="G1624" s="7">
        <v>438</v>
      </c>
      <c r="H1624" s="46">
        <v>1.5981735159820001</v>
      </c>
      <c r="I1624" s="12">
        <v>11.872146118721</v>
      </c>
      <c r="J1624" s="12">
        <v>6.1643835616439997</v>
      </c>
      <c r="K1624" s="12">
        <v>8.2191780821920002</v>
      </c>
      <c r="L1624" s="12">
        <v>15.068493150685001</v>
      </c>
      <c r="M1624" s="12">
        <v>7.5342465753420003</v>
      </c>
      <c r="N1624" s="12">
        <v>18.721461187214999</v>
      </c>
      <c r="O1624" s="12">
        <v>0.91324200913200004</v>
      </c>
      <c r="P1624" s="12">
        <v>5.7077625570780004</v>
      </c>
      <c r="Q1624" s="12">
        <v>15.753424657534</v>
      </c>
      <c r="R1624" s="12">
        <v>1.826484018265</v>
      </c>
      <c r="S1624" s="12">
        <v>68.493150684932004</v>
      </c>
      <c r="T1624" s="31">
        <v>0.22831050228300001</v>
      </c>
    </row>
    <row r="1625" spans="3:20" x14ac:dyDescent="0.2">
      <c r="D1625" s="102"/>
      <c r="E1625" s="5" t="s">
        <v>28</v>
      </c>
      <c r="F1625" s="6"/>
      <c r="G1625" s="7">
        <v>1296</v>
      </c>
      <c r="H1625" s="46">
        <v>2.0061728395060001</v>
      </c>
      <c r="I1625" s="12">
        <v>17.978395061728001</v>
      </c>
      <c r="J1625" s="12">
        <v>10.570987654321</v>
      </c>
      <c r="K1625" s="12">
        <v>9.0277777777780006</v>
      </c>
      <c r="L1625" s="12">
        <v>18.595679012346</v>
      </c>
      <c r="M1625" s="12">
        <v>7.2530864197530001</v>
      </c>
      <c r="N1625" s="12">
        <v>23.070987654321002</v>
      </c>
      <c r="O1625" s="12">
        <v>1.697530864198</v>
      </c>
      <c r="P1625" s="12">
        <v>8.6419753086419995</v>
      </c>
      <c r="Q1625" s="12">
        <v>15.895061728395</v>
      </c>
      <c r="R1625" s="12">
        <v>2.3919753086419999</v>
      </c>
      <c r="S1625" s="12">
        <v>62.808641975309001</v>
      </c>
      <c r="T1625" s="31">
        <v>0.23148148148100001</v>
      </c>
    </row>
    <row r="1626" spans="3:20" x14ac:dyDescent="0.2">
      <c r="D1626" s="102"/>
      <c r="E1626" s="5" t="s">
        <v>29</v>
      </c>
      <c r="F1626" s="6"/>
      <c r="G1626" s="7">
        <v>702</v>
      </c>
      <c r="H1626" s="46">
        <v>1.851851851852</v>
      </c>
      <c r="I1626" s="12">
        <v>17.236467236467</v>
      </c>
      <c r="J1626" s="12">
        <v>10.25641025641</v>
      </c>
      <c r="K1626" s="12">
        <v>10.968660968661</v>
      </c>
      <c r="L1626" s="12">
        <v>17.806267806268</v>
      </c>
      <c r="M1626" s="12">
        <v>9.2592592592590002</v>
      </c>
      <c r="N1626" s="12">
        <v>29.344729344729</v>
      </c>
      <c r="O1626" s="12">
        <v>2.9914529914529999</v>
      </c>
      <c r="P1626" s="12">
        <v>7.6923076923079998</v>
      </c>
      <c r="Q1626" s="12">
        <v>16.951566951566999</v>
      </c>
      <c r="R1626" s="12">
        <v>2.1367521367519999</v>
      </c>
      <c r="S1626" s="12">
        <v>56.695156695157003</v>
      </c>
      <c r="T1626" s="45">
        <v>0</v>
      </c>
    </row>
    <row r="1627" spans="3:20" x14ac:dyDescent="0.2">
      <c r="D1627" s="102"/>
      <c r="E1627" s="5" t="s">
        <v>30</v>
      </c>
      <c r="F1627" s="6"/>
      <c r="G1627" s="7">
        <v>246</v>
      </c>
      <c r="H1627" s="46">
        <v>1.6260162601629999</v>
      </c>
      <c r="I1627" s="12">
        <v>13.821138211381999</v>
      </c>
      <c r="J1627" s="12">
        <v>10.162601626016</v>
      </c>
      <c r="K1627" s="12">
        <v>9.7560975609760003</v>
      </c>
      <c r="L1627" s="12">
        <v>17.886178861788999</v>
      </c>
      <c r="M1627" s="12">
        <v>7.7235772357719998</v>
      </c>
      <c r="N1627" s="12">
        <v>21.951219512194999</v>
      </c>
      <c r="O1627" s="12">
        <v>2.4390243902440001</v>
      </c>
      <c r="P1627" s="12">
        <v>6.5040650406499996</v>
      </c>
      <c r="Q1627" s="12">
        <v>13.008130081300999</v>
      </c>
      <c r="R1627" s="12">
        <v>1.219512195122</v>
      </c>
      <c r="S1627" s="12">
        <v>64.634146341462994</v>
      </c>
      <c r="T1627" s="31">
        <v>0.40650406504100001</v>
      </c>
    </row>
    <row r="1628" spans="3:20" x14ac:dyDescent="0.2">
      <c r="D1628" s="102"/>
      <c r="E1628" s="5" t="s">
        <v>31</v>
      </c>
      <c r="F1628" s="6"/>
      <c r="G1628" s="7">
        <v>126</v>
      </c>
      <c r="H1628" s="76">
        <v>0</v>
      </c>
      <c r="I1628" s="12">
        <v>15.079365079364999</v>
      </c>
      <c r="J1628" s="12">
        <v>10.31746031746</v>
      </c>
      <c r="K1628" s="12">
        <v>11.904761904761999</v>
      </c>
      <c r="L1628" s="12">
        <v>16.666666666666998</v>
      </c>
      <c r="M1628" s="12">
        <v>13.492063492063</v>
      </c>
      <c r="N1628" s="12">
        <v>22.222222222222001</v>
      </c>
      <c r="O1628" s="12">
        <v>3.1746031746029999</v>
      </c>
      <c r="P1628" s="12">
        <v>10.31746031746</v>
      </c>
      <c r="Q1628" s="12">
        <v>11.904761904761999</v>
      </c>
      <c r="R1628" s="12">
        <v>0.793650793651</v>
      </c>
      <c r="S1628" s="12">
        <v>67.460317460317</v>
      </c>
      <c r="T1628" s="45">
        <v>0</v>
      </c>
    </row>
    <row r="1629" spans="3:20" x14ac:dyDescent="0.2">
      <c r="D1629" s="102"/>
      <c r="E1629" s="5" t="s">
        <v>32</v>
      </c>
      <c r="F1629" s="6"/>
      <c r="G1629" s="7">
        <v>708</v>
      </c>
      <c r="H1629" s="46">
        <v>1.271186440678</v>
      </c>
      <c r="I1629" s="12">
        <v>18.079096045198</v>
      </c>
      <c r="J1629" s="12">
        <v>11.016949152542001</v>
      </c>
      <c r="K1629" s="12">
        <v>8.6158192090399996</v>
      </c>
      <c r="L1629" s="12">
        <v>18.220338983051001</v>
      </c>
      <c r="M1629" s="12">
        <v>7.9096045197739997</v>
      </c>
      <c r="N1629" s="12">
        <v>23.022598870056001</v>
      </c>
      <c r="O1629" s="12">
        <v>1.412429378531</v>
      </c>
      <c r="P1629" s="12">
        <v>8.7570621468930003</v>
      </c>
      <c r="Q1629" s="12">
        <v>18.361581920904001</v>
      </c>
      <c r="R1629" s="12">
        <v>1.5536723163840001</v>
      </c>
      <c r="S1629" s="12">
        <v>62.853107344633003</v>
      </c>
      <c r="T1629" s="45">
        <v>0</v>
      </c>
    </row>
    <row r="1630" spans="3:20" x14ac:dyDescent="0.2">
      <c r="D1630" s="102"/>
      <c r="E1630" s="5" t="s">
        <v>33</v>
      </c>
      <c r="F1630" s="6"/>
      <c r="G1630" s="7">
        <v>561</v>
      </c>
      <c r="H1630" s="46">
        <v>1.6042780748659999</v>
      </c>
      <c r="I1630" s="12">
        <v>16.577540106952</v>
      </c>
      <c r="J1630" s="12">
        <v>8.9126559714799996</v>
      </c>
      <c r="K1630" s="12">
        <v>7.6648841354719996</v>
      </c>
      <c r="L1630" s="12">
        <v>14.260249554367</v>
      </c>
      <c r="M1630" s="12">
        <v>6.238859180036</v>
      </c>
      <c r="N1630" s="12">
        <v>19.251336898396001</v>
      </c>
      <c r="O1630" s="12">
        <v>1.6042780748659999</v>
      </c>
      <c r="P1630" s="12">
        <v>9.4474153297680008</v>
      </c>
      <c r="Q1630" s="12">
        <v>17.468805704099999</v>
      </c>
      <c r="R1630" s="12">
        <v>1.069518716578</v>
      </c>
      <c r="S1630" s="12">
        <v>65.418894830659994</v>
      </c>
      <c r="T1630" s="31">
        <v>0.71301247771800003</v>
      </c>
    </row>
    <row r="1631" spans="3:20" x14ac:dyDescent="0.2">
      <c r="D1631" s="102"/>
      <c r="E1631" s="5" t="s">
        <v>34</v>
      </c>
      <c r="F1631" s="6"/>
      <c r="G1631" s="7">
        <v>381</v>
      </c>
      <c r="H1631" s="46">
        <v>1.574803149606</v>
      </c>
      <c r="I1631" s="12">
        <v>21.522309711285999</v>
      </c>
      <c r="J1631" s="12">
        <v>14.435695538058001</v>
      </c>
      <c r="K1631" s="12">
        <v>10.761154855642999</v>
      </c>
      <c r="L1631" s="12">
        <v>16.535433070865999</v>
      </c>
      <c r="M1631" s="12">
        <v>8.6614173228349998</v>
      </c>
      <c r="N1631" s="12">
        <v>24.934383202100001</v>
      </c>
      <c r="O1631" s="12">
        <v>1.0498687664040001</v>
      </c>
      <c r="P1631" s="12">
        <v>8.3989501312340007</v>
      </c>
      <c r="Q1631" s="12">
        <v>18.372703412073001</v>
      </c>
      <c r="R1631" s="12">
        <v>1.574803149606</v>
      </c>
      <c r="S1631" s="12">
        <v>61.417322834646001</v>
      </c>
      <c r="T1631" s="45">
        <v>0</v>
      </c>
    </row>
    <row r="1632" spans="3:20" x14ac:dyDescent="0.2">
      <c r="D1632" s="102"/>
      <c r="E1632" s="5" t="s">
        <v>35</v>
      </c>
      <c r="F1632" s="6"/>
      <c r="G1632" s="7">
        <v>330</v>
      </c>
      <c r="H1632" s="46">
        <v>1.818181818182</v>
      </c>
      <c r="I1632" s="12">
        <v>20.606060606061</v>
      </c>
      <c r="J1632" s="12">
        <v>11.515151515152001</v>
      </c>
      <c r="K1632" s="12">
        <v>10.303030303030001</v>
      </c>
      <c r="L1632" s="12">
        <v>16.969696969697001</v>
      </c>
      <c r="M1632" s="12">
        <v>6.9696969696969999</v>
      </c>
      <c r="N1632" s="12">
        <v>22.727272727273</v>
      </c>
      <c r="O1632" s="12">
        <v>2.1212121212119999</v>
      </c>
      <c r="P1632" s="12">
        <v>7.2727272727269998</v>
      </c>
      <c r="Q1632" s="12">
        <v>19.090909090909001</v>
      </c>
      <c r="R1632" s="12">
        <v>0.90909090909099999</v>
      </c>
      <c r="S1632" s="12">
        <v>61.212121212120998</v>
      </c>
      <c r="T1632" s="45">
        <v>0</v>
      </c>
    </row>
    <row r="1633" spans="2:20" x14ac:dyDescent="0.2">
      <c r="D1633" s="102"/>
      <c r="E1633" s="5" t="s">
        <v>36</v>
      </c>
      <c r="F1633" s="6"/>
      <c r="G1633" s="7">
        <v>170</v>
      </c>
      <c r="H1633" s="46">
        <v>0.58823529411800002</v>
      </c>
      <c r="I1633" s="12">
        <v>14.117647058824</v>
      </c>
      <c r="J1633" s="12">
        <v>5.8823529411760003</v>
      </c>
      <c r="K1633" s="12">
        <v>8.2352941176469994</v>
      </c>
      <c r="L1633" s="12">
        <v>14.705882352941</v>
      </c>
      <c r="M1633" s="12">
        <v>5.2941176470590001</v>
      </c>
      <c r="N1633" s="12">
        <v>21.176470588234999</v>
      </c>
      <c r="O1633" s="12">
        <v>1.764705882353</v>
      </c>
      <c r="P1633" s="12">
        <v>7.647058823529</v>
      </c>
      <c r="Q1633" s="12">
        <v>17.058823529411999</v>
      </c>
      <c r="R1633" s="12">
        <v>2.352941176471</v>
      </c>
      <c r="S1633" s="12">
        <v>70</v>
      </c>
      <c r="T1633" s="31">
        <v>1.1764705882349999</v>
      </c>
    </row>
    <row r="1634" spans="2:20" x14ac:dyDescent="0.2">
      <c r="D1634" s="102"/>
      <c r="E1634" s="5" t="s">
        <v>37</v>
      </c>
      <c r="F1634" s="6"/>
      <c r="G1634" s="7">
        <v>633</v>
      </c>
      <c r="H1634" s="46">
        <v>1.7377567140600001</v>
      </c>
      <c r="I1634" s="12">
        <v>13.586097946288</v>
      </c>
      <c r="J1634" s="12">
        <v>5.8451816745659997</v>
      </c>
      <c r="K1634" s="12">
        <v>6.3191153238549997</v>
      </c>
      <c r="L1634" s="12">
        <v>12.480252764613001</v>
      </c>
      <c r="M1634" s="12">
        <v>5.5292259083730002</v>
      </c>
      <c r="N1634" s="12">
        <v>15.481832543444</v>
      </c>
      <c r="O1634" s="12">
        <v>1.579778830964</v>
      </c>
      <c r="P1634" s="12">
        <v>6.0031595576620003</v>
      </c>
      <c r="Q1634" s="12">
        <v>17.3775671406</v>
      </c>
      <c r="R1634" s="12">
        <v>2.3696682464449998</v>
      </c>
      <c r="S1634" s="12">
        <v>74.565560821484993</v>
      </c>
      <c r="T1634" s="45">
        <v>0</v>
      </c>
    </row>
    <row r="1635" spans="2:20" x14ac:dyDescent="0.2">
      <c r="D1635" s="102"/>
      <c r="E1635" s="5" t="s">
        <v>38</v>
      </c>
      <c r="F1635" s="6"/>
      <c r="G1635" s="7">
        <v>63</v>
      </c>
      <c r="H1635" s="46">
        <v>1.587301587302</v>
      </c>
      <c r="I1635" s="12">
        <v>15.873015873016</v>
      </c>
      <c r="J1635" s="12">
        <v>11.111111111111001</v>
      </c>
      <c r="K1635" s="12">
        <v>14.285714285714</v>
      </c>
      <c r="L1635" s="12">
        <v>17.460317460317</v>
      </c>
      <c r="M1635" s="12">
        <v>9.5238095238099998</v>
      </c>
      <c r="N1635" s="12">
        <v>28.571428571428999</v>
      </c>
      <c r="O1635" s="12">
        <v>3.1746031746029999</v>
      </c>
      <c r="P1635" s="12">
        <v>3.1746031746029999</v>
      </c>
      <c r="Q1635" s="12">
        <v>15.873015873016</v>
      </c>
      <c r="R1635" s="21">
        <v>0</v>
      </c>
      <c r="S1635" s="12">
        <v>71.428571428571004</v>
      </c>
      <c r="T1635" s="45">
        <v>0</v>
      </c>
    </row>
    <row r="1636" spans="2:20" x14ac:dyDescent="0.2">
      <c r="D1636" s="101" t="s">
        <v>39</v>
      </c>
      <c r="E1636" s="26" t="s">
        <v>40</v>
      </c>
      <c r="F1636" s="25"/>
      <c r="G1636" s="28">
        <v>1694</v>
      </c>
      <c r="H1636" s="55">
        <v>2.1841794569070001</v>
      </c>
      <c r="I1636" s="19">
        <v>19.303423848878001</v>
      </c>
      <c r="J1636" s="19">
        <v>11.334120425029999</v>
      </c>
      <c r="K1636" s="19">
        <v>10.212514757969</v>
      </c>
      <c r="L1636" s="19">
        <v>17.296340023612998</v>
      </c>
      <c r="M1636" s="19">
        <v>8.8547815820540006</v>
      </c>
      <c r="N1636" s="19">
        <v>26.210153482881001</v>
      </c>
      <c r="O1636" s="19">
        <v>2.538370720189</v>
      </c>
      <c r="P1636" s="19">
        <v>8.5596221959859999</v>
      </c>
      <c r="Q1636" s="19">
        <v>17.532467532468001</v>
      </c>
      <c r="R1636" s="19">
        <v>1.770956316411</v>
      </c>
      <c r="S1636" s="19">
        <v>60.271546635183</v>
      </c>
      <c r="T1636" s="71">
        <v>0</v>
      </c>
    </row>
    <row r="1637" spans="2:20" x14ac:dyDescent="0.2">
      <c r="D1637" s="102"/>
      <c r="E1637" s="5" t="s">
        <v>41</v>
      </c>
      <c r="F1637" s="6"/>
      <c r="G1637" s="7">
        <v>1822</v>
      </c>
      <c r="H1637" s="46">
        <v>1.2623490669590001</v>
      </c>
      <c r="I1637" s="12">
        <v>17.233809001097999</v>
      </c>
      <c r="J1637" s="12">
        <v>9.7145993413829999</v>
      </c>
      <c r="K1637" s="12">
        <v>9.7694840834250005</v>
      </c>
      <c r="L1637" s="12">
        <v>18.496158068056999</v>
      </c>
      <c r="M1637" s="12">
        <v>7.0801317233810002</v>
      </c>
      <c r="N1637" s="12">
        <v>22.886937431393999</v>
      </c>
      <c r="O1637" s="12">
        <v>1.481888035126</v>
      </c>
      <c r="P1637" s="12">
        <v>8.0680570801320002</v>
      </c>
      <c r="Q1637" s="12">
        <v>16.300768386388999</v>
      </c>
      <c r="R1637" s="12">
        <v>2.0307354555430002</v>
      </c>
      <c r="S1637" s="12">
        <v>63.282107574093999</v>
      </c>
      <c r="T1637" s="31">
        <v>0.27442371020900003</v>
      </c>
    </row>
    <row r="1638" spans="2:20" x14ac:dyDescent="0.2">
      <c r="D1638" s="102"/>
      <c r="E1638" s="5" t="s">
        <v>42</v>
      </c>
      <c r="F1638" s="6"/>
      <c r="G1638" s="7">
        <v>1451</v>
      </c>
      <c r="H1638" s="46">
        <v>1.3094417643</v>
      </c>
      <c r="I1638" s="12">
        <v>14.886285320469</v>
      </c>
      <c r="J1638" s="12">
        <v>8.9593383873190007</v>
      </c>
      <c r="K1638" s="12">
        <v>7.9944865609919997</v>
      </c>
      <c r="L1638" s="12">
        <v>14.4727773949</v>
      </c>
      <c r="M1638" s="12">
        <v>7.1674707098550003</v>
      </c>
      <c r="N1638" s="12">
        <v>20.468642315644001</v>
      </c>
      <c r="O1638" s="12">
        <v>1.240523776706</v>
      </c>
      <c r="P1638" s="12">
        <v>7.9944865609919997</v>
      </c>
      <c r="Q1638" s="12">
        <v>17.918676774638001</v>
      </c>
      <c r="R1638" s="12">
        <v>1.5161957270849999</v>
      </c>
      <c r="S1638" s="12">
        <v>66.368022053755993</v>
      </c>
      <c r="T1638" s="31">
        <v>0.344589937974</v>
      </c>
    </row>
    <row r="1639" spans="2:20" x14ac:dyDescent="0.2">
      <c r="D1639" s="102"/>
      <c r="E1639" s="5" t="s">
        <v>43</v>
      </c>
      <c r="F1639" s="6"/>
      <c r="G1639" s="7">
        <v>450</v>
      </c>
      <c r="H1639" s="46">
        <v>1.333333333333</v>
      </c>
      <c r="I1639" s="12">
        <v>12.888888888888999</v>
      </c>
      <c r="J1639" s="12">
        <v>8.666666666667</v>
      </c>
      <c r="K1639" s="12">
        <v>6.2222222222220003</v>
      </c>
      <c r="L1639" s="12">
        <v>14</v>
      </c>
      <c r="M1639" s="12">
        <v>6.8888888888890003</v>
      </c>
      <c r="N1639" s="12">
        <v>14.222222222221999</v>
      </c>
      <c r="O1639" s="12">
        <v>1.5555555555559999</v>
      </c>
      <c r="P1639" s="12">
        <v>6.8888888888890003</v>
      </c>
      <c r="Q1639" s="12">
        <v>15.333333333333</v>
      </c>
      <c r="R1639" s="12">
        <v>1.333333333333</v>
      </c>
      <c r="S1639" s="12">
        <v>73.555555555555998</v>
      </c>
      <c r="T1639" s="45">
        <v>0</v>
      </c>
    </row>
    <row r="1640" spans="2:20" x14ac:dyDescent="0.2">
      <c r="D1640" s="103"/>
      <c r="E1640" s="50" t="s">
        <v>44</v>
      </c>
      <c r="F1640" s="53"/>
      <c r="G1640" s="49">
        <v>524</v>
      </c>
      <c r="H1640" s="67">
        <v>2.2900763358780001</v>
      </c>
      <c r="I1640" s="23">
        <v>16.030534351145</v>
      </c>
      <c r="J1640" s="23">
        <v>7.6335877862599997</v>
      </c>
      <c r="K1640" s="23">
        <v>8.3969465648850008</v>
      </c>
      <c r="L1640" s="23">
        <v>14.312977099236999</v>
      </c>
      <c r="M1640" s="23">
        <v>6.2977099236639997</v>
      </c>
      <c r="N1640" s="23">
        <v>18.511450381679001</v>
      </c>
      <c r="O1640" s="23">
        <v>2.4809160305339999</v>
      </c>
      <c r="P1640" s="23">
        <v>5.5343511450380003</v>
      </c>
      <c r="Q1640" s="23">
        <v>15.267175572518999</v>
      </c>
      <c r="R1640" s="23">
        <v>1.526717557252</v>
      </c>
      <c r="S1640" s="23">
        <v>71.755725190839996</v>
      </c>
      <c r="T1640" s="64">
        <v>0.19083969465600001</v>
      </c>
    </row>
    <row r="1642" spans="2:20" x14ac:dyDescent="0.2">
      <c r="B1642" s="34" t="str">
        <f xml:space="preserve"> HYPERLINK("#'目次'!B70", "[64]")</f>
        <v>[64]</v>
      </c>
      <c r="C1642" s="27" t="s">
        <v>623</v>
      </c>
    </row>
    <row r="1645" spans="2:20" x14ac:dyDescent="0.2">
      <c r="C1645" s="27" t="s">
        <v>13</v>
      </c>
    </row>
    <row r="1646" spans="2:20" ht="48" x14ac:dyDescent="0.2">
      <c r="D1646" s="97"/>
      <c r="E1646" s="98"/>
      <c r="F1646" s="98"/>
      <c r="G1646" s="38" t="s">
        <v>14</v>
      </c>
      <c r="H1646" s="36" t="s">
        <v>624</v>
      </c>
      <c r="I1646" s="4" t="s">
        <v>625</v>
      </c>
      <c r="J1646" s="4" t="s">
        <v>626</v>
      </c>
      <c r="K1646" s="4" t="s">
        <v>627</v>
      </c>
      <c r="L1646" s="4" t="s">
        <v>628</v>
      </c>
      <c r="M1646" s="4" t="s">
        <v>370</v>
      </c>
      <c r="N1646" s="35" t="s">
        <v>24</v>
      </c>
    </row>
    <row r="1647" spans="2:20" x14ac:dyDescent="0.2">
      <c r="D1647" s="99"/>
      <c r="E1647" s="100"/>
      <c r="F1647" s="100"/>
      <c r="G1647" s="40"/>
      <c r="H1647" s="42"/>
      <c r="I1647" s="8"/>
      <c r="J1647" s="8"/>
      <c r="K1647" s="8"/>
      <c r="L1647" s="8"/>
      <c r="M1647" s="8"/>
      <c r="N1647" s="39"/>
    </row>
    <row r="1648" spans="2:20" x14ac:dyDescent="0.2">
      <c r="D1648" s="48"/>
      <c r="E1648" s="47" t="s">
        <v>14</v>
      </c>
      <c r="F1648" s="51"/>
      <c r="G1648" s="37">
        <v>7000</v>
      </c>
      <c r="H1648" s="20">
        <v>44.328571428571003</v>
      </c>
      <c r="I1648" s="20">
        <v>15.528571428571</v>
      </c>
      <c r="J1648" s="20">
        <v>6.5571428571429999</v>
      </c>
      <c r="K1648" s="20">
        <v>15.314285714285999</v>
      </c>
      <c r="L1648" s="20">
        <v>3.0571428571429999</v>
      </c>
      <c r="M1648" s="20">
        <v>52.714285714286</v>
      </c>
      <c r="N1648" s="58">
        <v>0.242857142857</v>
      </c>
    </row>
    <row r="1649" spans="4:14" x14ac:dyDescent="0.2">
      <c r="D1649" s="101" t="s">
        <v>25</v>
      </c>
      <c r="E1649" s="26" t="s">
        <v>26</v>
      </c>
      <c r="F1649" s="25"/>
      <c r="G1649" s="28">
        <v>308</v>
      </c>
      <c r="H1649" s="55">
        <v>40.259740259739999</v>
      </c>
      <c r="I1649" s="19">
        <v>13.636363636364001</v>
      </c>
      <c r="J1649" s="19">
        <v>3.5714285714290002</v>
      </c>
      <c r="K1649" s="19">
        <v>13.961038961039</v>
      </c>
      <c r="L1649" s="19">
        <v>0.974025974026</v>
      </c>
      <c r="M1649" s="19">
        <v>57.467532467532003</v>
      </c>
      <c r="N1649" s="71">
        <v>0</v>
      </c>
    </row>
    <row r="1650" spans="4:14" x14ac:dyDescent="0.2">
      <c r="D1650" s="102"/>
      <c r="E1650" s="5" t="s">
        <v>27</v>
      </c>
      <c r="F1650" s="6"/>
      <c r="G1650" s="7">
        <v>504</v>
      </c>
      <c r="H1650" s="46">
        <v>40.079365079364997</v>
      </c>
      <c r="I1650" s="12">
        <v>14.880952380951999</v>
      </c>
      <c r="J1650" s="12">
        <v>5.7539682539679999</v>
      </c>
      <c r="K1650" s="12">
        <v>13.690476190476</v>
      </c>
      <c r="L1650" s="12">
        <v>2.9761904761900002</v>
      </c>
      <c r="M1650" s="12">
        <v>58.333333333333002</v>
      </c>
      <c r="N1650" s="31">
        <v>0.19841269841299999</v>
      </c>
    </row>
    <row r="1651" spans="4:14" x14ac:dyDescent="0.2">
      <c r="D1651" s="102"/>
      <c r="E1651" s="5" t="s">
        <v>28</v>
      </c>
      <c r="F1651" s="6"/>
      <c r="G1651" s="7">
        <v>1554</v>
      </c>
      <c r="H1651" s="46">
        <v>46.911196911197003</v>
      </c>
      <c r="I1651" s="12">
        <v>15.958815958816</v>
      </c>
      <c r="J1651" s="12">
        <v>7.7220077220079997</v>
      </c>
      <c r="K1651" s="12">
        <v>16.988416988417001</v>
      </c>
      <c r="L1651" s="12">
        <v>3.5392535392540001</v>
      </c>
      <c r="M1651" s="12">
        <v>50.321750321750002</v>
      </c>
      <c r="N1651" s="31">
        <v>6.435006435E-2</v>
      </c>
    </row>
    <row r="1652" spans="4:14" x14ac:dyDescent="0.2">
      <c r="D1652" s="102"/>
      <c r="E1652" s="5" t="s">
        <v>29</v>
      </c>
      <c r="F1652" s="6"/>
      <c r="G1652" s="7">
        <v>840</v>
      </c>
      <c r="H1652" s="46">
        <v>50.714285714286</v>
      </c>
      <c r="I1652" s="12">
        <v>18.809523809523998</v>
      </c>
      <c r="J1652" s="12">
        <v>8.4523809523810005</v>
      </c>
      <c r="K1652" s="12">
        <v>18.095238095237999</v>
      </c>
      <c r="L1652" s="12">
        <v>4.0476190476190004</v>
      </c>
      <c r="M1652" s="12">
        <v>46.547619047619001</v>
      </c>
      <c r="N1652" s="31">
        <v>0.23809523809499999</v>
      </c>
    </row>
    <row r="1653" spans="4:14" x14ac:dyDescent="0.2">
      <c r="D1653" s="102"/>
      <c r="E1653" s="5" t="s">
        <v>30</v>
      </c>
      <c r="F1653" s="6"/>
      <c r="G1653" s="7">
        <v>280</v>
      </c>
      <c r="H1653" s="46">
        <v>47.857142857143003</v>
      </c>
      <c r="I1653" s="12">
        <v>12.5</v>
      </c>
      <c r="J1653" s="12">
        <v>6.7857142857139996</v>
      </c>
      <c r="K1653" s="12">
        <v>15</v>
      </c>
      <c r="L1653" s="12">
        <v>2.5</v>
      </c>
      <c r="M1653" s="12">
        <v>48.571428571429003</v>
      </c>
      <c r="N1653" s="31">
        <v>1.0714285714289999</v>
      </c>
    </row>
    <row r="1654" spans="4:14" x14ac:dyDescent="0.2">
      <c r="D1654" s="102"/>
      <c r="E1654" s="5" t="s">
        <v>31</v>
      </c>
      <c r="F1654" s="6"/>
      <c r="G1654" s="7">
        <v>154</v>
      </c>
      <c r="H1654" s="46">
        <v>44.155844155844001</v>
      </c>
      <c r="I1654" s="12">
        <v>16.883116883117001</v>
      </c>
      <c r="J1654" s="12">
        <v>7.792207792208</v>
      </c>
      <c r="K1654" s="12">
        <v>14.935064935065</v>
      </c>
      <c r="L1654" s="12">
        <v>3.2467532467529998</v>
      </c>
      <c r="M1654" s="12">
        <v>52.597402597402997</v>
      </c>
      <c r="N1654" s="31">
        <v>0.64935064935099995</v>
      </c>
    </row>
    <row r="1655" spans="4:14" x14ac:dyDescent="0.2">
      <c r="D1655" s="102"/>
      <c r="E1655" s="5" t="s">
        <v>32</v>
      </c>
      <c r="F1655" s="6"/>
      <c r="G1655" s="7">
        <v>826</v>
      </c>
      <c r="H1655" s="46">
        <v>43.583535108958998</v>
      </c>
      <c r="I1655" s="12">
        <v>16.222760290557002</v>
      </c>
      <c r="J1655" s="12">
        <v>6.2953995157379996</v>
      </c>
      <c r="K1655" s="12">
        <v>13.438256658596</v>
      </c>
      <c r="L1655" s="12">
        <v>2.7845036319609999</v>
      </c>
      <c r="M1655" s="12">
        <v>53.874092009685</v>
      </c>
      <c r="N1655" s="45">
        <v>0</v>
      </c>
    </row>
    <row r="1656" spans="4:14" x14ac:dyDescent="0.2">
      <c r="D1656" s="102"/>
      <c r="E1656" s="5" t="s">
        <v>33</v>
      </c>
      <c r="F1656" s="6"/>
      <c r="G1656" s="7">
        <v>672</v>
      </c>
      <c r="H1656" s="46">
        <v>43.75</v>
      </c>
      <c r="I1656" s="12">
        <v>16.369047619048001</v>
      </c>
      <c r="J1656" s="12">
        <v>6.6964285714290002</v>
      </c>
      <c r="K1656" s="12">
        <v>16.666666666666998</v>
      </c>
      <c r="L1656" s="12">
        <v>3.4226190476189999</v>
      </c>
      <c r="M1656" s="12">
        <v>52.083333333333002</v>
      </c>
      <c r="N1656" s="31">
        <v>0.59523809523799998</v>
      </c>
    </row>
    <row r="1657" spans="4:14" x14ac:dyDescent="0.2">
      <c r="D1657" s="102"/>
      <c r="E1657" s="5" t="s">
        <v>34</v>
      </c>
      <c r="F1657" s="6"/>
      <c r="G1657" s="7">
        <v>462</v>
      </c>
      <c r="H1657" s="46">
        <v>45.670995670996</v>
      </c>
      <c r="I1657" s="12">
        <v>13.852813852814</v>
      </c>
      <c r="J1657" s="12">
        <v>4.9783549783550001</v>
      </c>
      <c r="K1657" s="12">
        <v>16.450216450216001</v>
      </c>
      <c r="L1657" s="12">
        <v>2.8138528138529999</v>
      </c>
      <c r="M1657" s="12">
        <v>52.164502164501997</v>
      </c>
      <c r="N1657" s="45">
        <v>0</v>
      </c>
    </row>
    <row r="1658" spans="4:14" x14ac:dyDescent="0.2">
      <c r="D1658" s="102"/>
      <c r="E1658" s="5" t="s">
        <v>35</v>
      </c>
      <c r="F1658" s="6"/>
      <c r="G1658" s="7">
        <v>406</v>
      </c>
      <c r="H1658" s="46">
        <v>46.79802955665</v>
      </c>
      <c r="I1658" s="12">
        <v>16.009852216749</v>
      </c>
      <c r="J1658" s="12">
        <v>4.9261083743840004</v>
      </c>
      <c r="K1658" s="12">
        <v>15.024630541872</v>
      </c>
      <c r="L1658" s="12">
        <v>2.7093596059110001</v>
      </c>
      <c r="M1658" s="12">
        <v>47.783251231526997</v>
      </c>
      <c r="N1658" s="31">
        <v>0.246305418719</v>
      </c>
    </row>
    <row r="1659" spans="4:14" x14ac:dyDescent="0.2">
      <c r="D1659" s="102"/>
      <c r="E1659" s="5" t="s">
        <v>36</v>
      </c>
      <c r="F1659" s="6"/>
      <c r="G1659" s="7">
        <v>210</v>
      </c>
      <c r="H1659" s="46">
        <v>38.571428571429003</v>
      </c>
      <c r="I1659" s="12">
        <v>14.761904761905001</v>
      </c>
      <c r="J1659" s="12">
        <v>7.1428571428570002</v>
      </c>
      <c r="K1659" s="12">
        <v>12.380952380951999</v>
      </c>
      <c r="L1659" s="12">
        <v>2.8571428571430002</v>
      </c>
      <c r="M1659" s="12">
        <v>59.047619047619001</v>
      </c>
      <c r="N1659" s="31">
        <v>0.47619047618999999</v>
      </c>
    </row>
    <row r="1660" spans="4:14" x14ac:dyDescent="0.2">
      <c r="D1660" s="102"/>
      <c r="E1660" s="5" t="s">
        <v>37</v>
      </c>
      <c r="F1660" s="6"/>
      <c r="G1660" s="7">
        <v>714</v>
      </c>
      <c r="H1660" s="46">
        <v>36.834733893557001</v>
      </c>
      <c r="I1660" s="12">
        <v>13.305322128852</v>
      </c>
      <c r="J1660" s="12">
        <v>5.6022408963589996</v>
      </c>
      <c r="K1660" s="12">
        <v>12.324929971989</v>
      </c>
      <c r="L1660" s="12">
        <v>2.240896358543</v>
      </c>
      <c r="M1660" s="12">
        <v>59.943977591036003</v>
      </c>
      <c r="N1660" s="31">
        <v>0.42016806722700001</v>
      </c>
    </row>
    <row r="1661" spans="4:14" x14ac:dyDescent="0.2">
      <c r="D1661" s="102"/>
      <c r="E1661" s="5" t="s">
        <v>38</v>
      </c>
      <c r="F1661" s="6"/>
      <c r="G1661" s="7">
        <v>70</v>
      </c>
      <c r="H1661" s="46">
        <v>30</v>
      </c>
      <c r="I1661" s="12">
        <v>5.7142857142860004</v>
      </c>
      <c r="J1661" s="12">
        <v>2.8571428571430002</v>
      </c>
      <c r="K1661" s="12">
        <v>7.1428571428570002</v>
      </c>
      <c r="L1661" s="12">
        <v>4.2857142857139996</v>
      </c>
      <c r="M1661" s="12">
        <v>67.142857142856997</v>
      </c>
      <c r="N1661" s="45">
        <v>0</v>
      </c>
    </row>
    <row r="1662" spans="4:14" x14ac:dyDescent="0.2">
      <c r="D1662" s="101" t="s">
        <v>39</v>
      </c>
      <c r="E1662" s="26" t="s">
        <v>40</v>
      </c>
      <c r="F1662" s="25"/>
      <c r="G1662" s="28">
        <v>2044</v>
      </c>
      <c r="H1662" s="55">
        <v>48.287671232877003</v>
      </c>
      <c r="I1662" s="19">
        <v>17.172211350293999</v>
      </c>
      <c r="J1662" s="19">
        <v>6.9960861056750003</v>
      </c>
      <c r="K1662" s="19">
        <v>17.221135029353999</v>
      </c>
      <c r="L1662" s="19">
        <v>3.131115459883</v>
      </c>
      <c r="M1662" s="19">
        <v>48.630136986300997</v>
      </c>
      <c r="N1662" s="56">
        <v>0.14677103718199999</v>
      </c>
    </row>
    <row r="1663" spans="4:14" x14ac:dyDescent="0.2">
      <c r="D1663" s="102"/>
      <c r="E1663" s="5" t="s">
        <v>41</v>
      </c>
      <c r="F1663" s="6"/>
      <c r="G1663" s="7">
        <v>2156</v>
      </c>
      <c r="H1663" s="46">
        <v>45.176252319108997</v>
      </c>
      <c r="I1663" s="12">
        <v>15.584415584416</v>
      </c>
      <c r="J1663" s="12">
        <v>7.560296846011</v>
      </c>
      <c r="K1663" s="12">
        <v>15.630797773655001</v>
      </c>
      <c r="L1663" s="12">
        <v>3.7105751391470001</v>
      </c>
      <c r="M1663" s="12">
        <v>51.901669758813</v>
      </c>
      <c r="N1663" s="31">
        <v>0.13914656771799999</v>
      </c>
    </row>
    <row r="1664" spans="4:14" x14ac:dyDescent="0.2">
      <c r="D1664" s="102"/>
      <c r="E1664" s="5" t="s">
        <v>42</v>
      </c>
      <c r="F1664" s="6"/>
      <c r="G1664" s="7">
        <v>1680</v>
      </c>
      <c r="H1664" s="46">
        <v>42.559523809524002</v>
      </c>
      <c r="I1664" s="12">
        <v>14.642857142857</v>
      </c>
      <c r="J1664" s="12">
        <v>5.8928571428570002</v>
      </c>
      <c r="K1664" s="12">
        <v>14.940476190476</v>
      </c>
      <c r="L1664" s="12">
        <v>2.7976190476189999</v>
      </c>
      <c r="M1664" s="12">
        <v>54.166666666666998</v>
      </c>
      <c r="N1664" s="31">
        <v>0.47619047618999999</v>
      </c>
    </row>
    <row r="1665" spans="2:14" x14ac:dyDescent="0.2">
      <c r="D1665" s="102"/>
      <c r="E1665" s="5" t="s">
        <v>43</v>
      </c>
      <c r="F1665" s="6"/>
      <c r="G1665" s="7">
        <v>518</v>
      </c>
      <c r="H1665" s="46">
        <v>34.942084942085003</v>
      </c>
      <c r="I1665" s="12">
        <v>11.196911196911</v>
      </c>
      <c r="J1665" s="12">
        <v>3.4749034749029999</v>
      </c>
      <c r="K1665" s="12">
        <v>11.776061776062001</v>
      </c>
      <c r="L1665" s="12">
        <v>1.5444015444020001</v>
      </c>
      <c r="M1665" s="12">
        <v>62.741312741313003</v>
      </c>
      <c r="N1665" s="45">
        <v>0</v>
      </c>
    </row>
    <row r="1666" spans="2:14" x14ac:dyDescent="0.2">
      <c r="D1666" s="103"/>
      <c r="E1666" s="50" t="s">
        <v>44</v>
      </c>
      <c r="F1666" s="53"/>
      <c r="G1666" s="49">
        <v>602</v>
      </c>
      <c r="H1666" s="67">
        <v>40.863787375415001</v>
      </c>
      <c r="I1666" s="23">
        <v>15.946843853820999</v>
      </c>
      <c r="J1666" s="23">
        <v>5.9800664451829997</v>
      </c>
      <c r="K1666" s="23">
        <v>11.794019933554999</v>
      </c>
      <c r="L1666" s="23">
        <v>2.491694352159</v>
      </c>
      <c r="M1666" s="23">
        <v>56.810631229236002</v>
      </c>
      <c r="N1666" s="64">
        <v>0.49833887043199998</v>
      </c>
    </row>
    <row r="1668" spans="2:14" x14ac:dyDescent="0.2">
      <c r="B1668" s="34" t="str">
        <f xml:space="preserve"> HYPERLINK("#'目次'!B71", "[65]")</f>
        <v>[65]</v>
      </c>
      <c r="C1668" s="27" t="s">
        <v>631</v>
      </c>
    </row>
    <row r="1671" spans="2:14" x14ac:dyDescent="0.2">
      <c r="C1671" s="27" t="s">
        <v>13</v>
      </c>
    </row>
    <row r="1672" spans="2:14" ht="36" x14ac:dyDescent="0.2">
      <c r="D1672" s="97"/>
      <c r="E1672" s="98"/>
      <c r="F1672" s="98"/>
      <c r="G1672" s="38" t="s">
        <v>14</v>
      </c>
      <c r="H1672" s="36" t="s">
        <v>462</v>
      </c>
      <c r="I1672" s="4" t="s">
        <v>463</v>
      </c>
      <c r="J1672" s="4" t="s">
        <v>464</v>
      </c>
      <c r="K1672" s="35" t="s">
        <v>24</v>
      </c>
    </row>
    <row r="1673" spans="2:14" x14ac:dyDescent="0.2">
      <c r="D1673" s="99"/>
      <c r="E1673" s="100"/>
      <c r="F1673" s="100"/>
      <c r="G1673" s="40"/>
      <c r="H1673" s="42"/>
      <c r="I1673" s="8"/>
      <c r="J1673" s="8"/>
      <c r="K1673" s="39"/>
    </row>
    <row r="1674" spans="2:14" x14ac:dyDescent="0.2">
      <c r="D1674" s="48"/>
      <c r="E1674" s="47" t="s">
        <v>14</v>
      </c>
      <c r="F1674" s="51"/>
      <c r="G1674" s="37">
        <v>7000</v>
      </c>
      <c r="H1674" s="20">
        <v>2.0857142857139999</v>
      </c>
      <c r="I1674" s="20">
        <v>4.5571428571429999</v>
      </c>
      <c r="J1674" s="20">
        <v>93.228571428571001</v>
      </c>
      <c r="K1674" s="58">
        <v>0.12857142857100001</v>
      </c>
    </row>
    <row r="1675" spans="2:14" x14ac:dyDescent="0.2">
      <c r="D1675" s="101" t="s">
        <v>25</v>
      </c>
      <c r="E1675" s="26" t="s">
        <v>26</v>
      </c>
      <c r="F1675" s="25"/>
      <c r="G1675" s="28">
        <v>308</v>
      </c>
      <c r="H1675" s="55">
        <v>1.6233766233769999</v>
      </c>
      <c r="I1675" s="19">
        <v>2.922077922078</v>
      </c>
      <c r="J1675" s="19">
        <v>95.454545454544999</v>
      </c>
      <c r="K1675" s="71">
        <v>0</v>
      </c>
    </row>
    <row r="1676" spans="2:14" x14ac:dyDescent="0.2">
      <c r="D1676" s="102"/>
      <c r="E1676" s="5" t="s">
        <v>27</v>
      </c>
      <c r="F1676" s="6"/>
      <c r="G1676" s="7">
        <v>504</v>
      </c>
      <c r="H1676" s="46">
        <v>0.793650793651</v>
      </c>
      <c r="I1676" s="12">
        <v>2.7777777777780002</v>
      </c>
      <c r="J1676" s="12">
        <v>96.428571428571004</v>
      </c>
      <c r="K1676" s="45">
        <v>0</v>
      </c>
    </row>
    <row r="1677" spans="2:14" x14ac:dyDescent="0.2">
      <c r="D1677" s="102"/>
      <c r="E1677" s="5" t="s">
        <v>28</v>
      </c>
      <c r="F1677" s="6"/>
      <c r="G1677" s="7">
        <v>1554</v>
      </c>
      <c r="H1677" s="46">
        <v>2.3166023166019998</v>
      </c>
      <c r="I1677" s="12">
        <v>4.7619047619049999</v>
      </c>
      <c r="J1677" s="12">
        <v>92.728442728443</v>
      </c>
      <c r="K1677" s="31">
        <v>0.19305019305000001</v>
      </c>
    </row>
    <row r="1678" spans="2:14" x14ac:dyDescent="0.2">
      <c r="D1678" s="102"/>
      <c r="E1678" s="5" t="s">
        <v>29</v>
      </c>
      <c r="F1678" s="6"/>
      <c r="G1678" s="7">
        <v>840</v>
      </c>
      <c r="H1678" s="46">
        <v>3.0952380952379999</v>
      </c>
      <c r="I1678" s="12">
        <v>4.7619047619049999</v>
      </c>
      <c r="J1678" s="12">
        <v>91.785714285713993</v>
      </c>
      <c r="K1678" s="31">
        <v>0.35714285714299998</v>
      </c>
    </row>
    <row r="1679" spans="2:14" x14ac:dyDescent="0.2">
      <c r="D1679" s="102"/>
      <c r="E1679" s="5" t="s">
        <v>30</v>
      </c>
      <c r="F1679" s="6"/>
      <c r="G1679" s="7">
        <v>280</v>
      </c>
      <c r="H1679" s="46">
        <v>2.8571428571430002</v>
      </c>
      <c r="I1679" s="12">
        <v>2.1428571428569998</v>
      </c>
      <c r="J1679" s="12">
        <v>95</v>
      </c>
      <c r="K1679" s="45">
        <v>0</v>
      </c>
    </row>
    <row r="1680" spans="2:14" x14ac:dyDescent="0.2">
      <c r="D1680" s="102"/>
      <c r="E1680" s="5" t="s">
        <v>31</v>
      </c>
      <c r="F1680" s="6"/>
      <c r="G1680" s="7">
        <v>154</v>
      </c>
      <c r="H1680" s="46">
        <v>3.2467532467529998</v>
      </c>
      <c r="I1680" s="12">
        <v>5.844155844156</v>
      </c>
      <c r="J1680" s="12">
        <v>90.909090909091006</v>
      </c>
      <c r="K1680" s="45">
        <v>0</v>
      </c>
    </row>
    <row r="1681" spans="2:11" x14ac:dyDescent="0.2">
      <c r="D1681" s="102"/>
      <c r="E1681" s="5" t="s">
        <v>32</v>
      </c>
      <c r="F1681" s="6"/>
      <c r="G1681" s="7">
        <v>826</v>
      </c>
      <c r="H1681" s="46">
        <v>2.7845036319609999</v>
      </c>
      <c r="I1681" s="12">
        <v>6.2953995157379996</v>
      </c>
      <c r="J1681" s="12">
        <v>90.799031476997996</v>
      </c>
      <c r="K1681" s="31">
        <v>0.121065375303</v>
      </c>
    </row>
    <row r="1682" spans="2:11" x14ac:dyDescent="0.2">
      <c r="D1682" s="102"/>
      <c r="E1682" s="5" t="s">
        <v>33</v>
      </c>
      <c r="F1682" s="6"/>
      <c r="G1682" s="7">
        <v>672</v>
      </c>
      <c r="H1682" s="46">
        <v>1.785714285714</v>
      </c>
      <c r="I1682" s="12">
        <v>4.0178571428570002</v>
      </c>
      <c r="J1682" s="12">
        <v>94.047619047618994</v>
      </c>
      <c r="K1682" s="31">
        <v>0.14880952381000001</v>
      </c>
    </row>
    <row r="1683" spans="2:11" x14ac:dyDescent="0.2">
      <c r="D1683" s="102"/>
      <c r="E1683" s="5" t="s">
        <v>34</v>
      </c>
      <c r="F1683" s="6"/>
      <c r="G1683" s="7">
        <v>462</v>
      </c>
      <c r="H1683" s="46">
        <v>2.3809523809519999</v>
      </c>
      <c r="I1683" s="12">
        <v>6.9264069264070001</v>
      </c>
      <c r="J1683" s="12">
        <v>90.692640692641007</v>
      </c>
      <c r="K1683" s="45">
        <v>0</v>
      </c>
    </row>
    <row r="1684" spans="2:11" x14ac:dyDescent="0.2">
      <c r="D1684" s="102"/>
      <c r="E1684" s="5" t="s">
        <v>35</v>
      </c>
      <c r="F1684" s="6"/>
      <c r="G1684" s="7">
        <v>406</v>
      </c>
      <c r="H1684" s="46">
        <v>1.477832512315</v>
      </c>
      <c r="I1684" s="12">
        <v>5.9113300492610001</v>
      </c>
      <c r="J1684" s="12">
        <v>92.610837438423999</v>
      </c>
      <c r="K1684" s="45">
        <v>0</v>
      </c>
    </row>
    <row r="1685" spans="2:11" x14ac:dyDescent="0.2">
      <c r="D1685" s="102"/>
      <c r="E1685" s="5" t="s">
        <v>36</v>
      </c>
      <c r="F1685" s="6"/>
      <c r="G1685" s="7">
        <v>210</v>
      </c>
      <c r="H1685" s="46">
        <v>0.95238095238099996</v>
      </c>
      <c r="I1685" s="12">
        <v>5.2380952380950001</v>
      </c>
      <c r="J1685" s="12">
        <v>93.809523809523995</v>
      </c>
      <c r="K1685" s="45">
        <v>0</v>
      </c>
    </row>
    <row r="1686" spans="2:11" x14ac:dyDescent="0.2">
      <c r="D1686" s="102"/>
      <c r="E1686" s="5" t="s">
        <v>37</v>
      </c>
      <c r="F1686" s="6"/>
      <c r="G1686" s="7">
        <v>714</v>
      </c>
      <c r="H1686" s="46">
        <v>0.98039215686299996</v>
      </c>
      <c r="I1686" s="12">
        <v>2.9411764705880001</v>
      </c>
      <c r="J1686" s="12">
        <v>95.938375350140007</v>
      </c>
      <c r="K1686" s="31">
        <v>0.140056022409</v>
      </c>
    </row>
    <row r="1687" spans="2:11" x14ac:dyDescent="0.2">
      <c r="D1687" s="102"/>
      <c r="E1687" s="5" t="s">
        <v>38</v>
      </c>
      <c r="F1687" s="6"/>
      <c r="G1687" s="7">
        <v>70</v>
      </c>
      <c r="H1687" s="46">
        <v>1.4285714285710001</v>
      </c>
      <c r="I1687" s="21">
        <v>0</v>
      </c>
      <c r="J1687" s="12">
        <v>98.571428571428996</v>
      </c>
      <c r="K1687" s="45">
        <v>0</v>
      </c>
    </row>
    <row r="1688" spans="2:11" x14ac:dyDescent="0.2">
      <c r="D1688" s="101" t="s">
        <v>39</v>
      </c>
      <c r="E1688" s="26" t="s">
        <v>40</v>
      </c>
      <c r="F1688" s="25"/>
      <c r="G1688" s="28">
        <v>2044</v>
      </c>
      <c r="H1688" s="55">
        <v>2.592954990215</v>
      </c>
      <c r="I1688" s="19">
        <v>5.8219178082190002</v>
      </c>
      <c r="J1688" s="19">
        <v>91.438356164384004</v>
      </c>
      <c r="K1688" s="56">
        <v>0.14677103718199999</v>
      </c>
    </row>
    <row r="1689" spans="2:11" x14ac:dyDescent="0.2">
      <c r="D1689" s="102"/>
      <c r="E1689" s="5" t="s">
        <v>41</v>
      </c>
      <c r="F1689" s="6"/>
      <c r="G1689" s="7">
        <v>2156</v>
      </c>
      <c r="H1689" s="46">
        <v>2.4118738404450002</v>
      </c>
      <c r="I1689" s="12">
        <v>4.1743970315399999</v>
      </c>
      <c r="J1689" s="12">
        <v>93.367346938775995</v>
      </c>
      <c r="K1689" s="31">
        <v>4.6382189238999998E-2</v>
      </c>
    </row>
    <row r="1690" spans="2:11" x14ac:dyDescent="0.2">
      <c r="D1690" s="102"/>
      <c r="E1690" s="5" t="s">
        <v>42</v>
      </c>
      <c r="F1690" s="6"/>
      <c r="G1690" s="7">
        <v>1680</v>
      </c>
      <c r="H1690" s="46">
        <v>1.607142857143</v>
      </c>
      <c r="I1690" s="12">
        <v>4.0476190476190004</v>
      </c>
      <c r="J1690" s="12">
        <v>94.166666666666998</v>
      </c>
      <c r="K1690" s="31">
        <v>0.178571428571</v>
      </c>
    </row>
    <row r="1691" spans="2:11" x14ac:dyDescent="0.2">
      <c r="D1691" s="102"/>
      <c r="E1691" s="5" t="s">
        <v>43</v>
      </c>
      <c r="F1691" s="6"/>
      <c r="G1691" s="7">
        <v>518</v>
      </c>
      <c r="H1691" s="46">
        <v>1.1583011583009999</v>
      </c>
      <c r="I1691" s="12">
        <v>2.5096525096529998</v>
      </c>
      <c r="J1691" s="12">
        <v>96.138996138996006</v>
      </c>
      <c r="K1691" s="31">
        <v>0.19305019305000001</v>
      </c>
    </row>
    <row r="1692" spans="2:11" x14ac:dyDescent="0.2">
      <c r="D1692" s="103"/>
      <c r="E1692" s="50" t="s">
        <v>44</v>
      </c>
      <c r="F1692" s="53"/>
      <c r="G1692" s="49">
        <v>602</v>
      </c>
      <c r="H1692" s="67">
        <v>1.3289036544849999</v>
      </c>
      <c r="I1692" s="23">
        <v>4.8172757475079999</v>
      </c>
      <c r="J1692" s="23">
        <v>93.687707641195999</v>
      </c>
      <c r="K1692" s="64">
        <v>0.166112956811</v>
      </c>
    </row>
    <row r="1694" spans="2:11" x14ac:dyDescent="0.2">
      <c r="B1694" s="34" t="str">
        <f xml:space="preserve"> HYPERLINK("#'目次'!B72", "[66]")</f>
        <v>[66]</v>
      </c>
      <c r="C1694" s="27" t="s">
        <v>634</v>
      </c>
    </row>
    <row r="1695" spans="2:11" x14ac:dyDescent="0.2">
      <c r="C1695" s="84" t="s">
        <v>635</v>
      </c>
    </row>
    <row r="1697" spans="3:16" x14ac:dyDescent="0.2">
      <c r="C1697" s="27" t="s">
        <v>13</v>
      </c>
    </row>
    <row r="1698" spans="3:16" x14ac:dyDescent="0.2">
      <c r="D1698" s="97"/>
      <c r="E1698" s="98"/>
      <c r="F1698" s="98"/>
      <c r="G1698" s="38" t="s">
        <v>14</v>
      </c>
      <c r="H1698" s="36" t="s">
        <v>469</v>
      </c>
      <c r="I1698" s="4" t="s">
        <v>470</v>
      </c>
      <c r="J1698" s="4" t="s">
        <v>471</v>
      </c>
      <c r="K1698" s="4" t="s">
        <v>472</v>
      </c>
      <c r="L1698" s="4" t="s">
        <v>473</v>
      </c>
      <c r="M1698" s="4" t="s">
        <v>636</v>
      </c>
      <c r="N1698" s="4" t="s">
        <v>24</v>
      </c>
      <c r="O1698" s="4" t="s">
        <v>61</v>
      </c>
      <c r="P1698" s="35" t="s">
        <v>62</v>
      </c>
    </row>
    <row r="1699" spans="3:16" x14ac:dyDescent="0.2">
      <c r="D1699" s="99"/>
      <c r="E1699" s="100"/>
      <c r="F1699" s="100"/>
      <c r="G1699" s="40"/>
      <c r="H1699" s="42"/>
      <c r="I1699" s="8"/>
      <c r="J1699" s="8"/>
      <c r="K1699" s="8"/>
      <c r="L1699" s="8"/>
      <c r="M1699" s="8"/>
      <c r="N1699" s="8"/>
      <c r="O1699" s="8"/>
      <c r="P1699" s="39"/>
    </row>
    <row r="1700" spans="3:16" x14ac:dyDescent="0.2">
      <c r="D1700" s="48"/>
      <c r="E1700" s="47" t="s">
        <v>14</v>
      </c>
      <c r="F1700" s="51"/>
      <c r="G1700" s="37">
        <v>146</v>
      </c>
      <c r="H1700" s="20">
        <v>60.273972602740002</v>
      </c>
      <c r="I1700" s="20">
        <v>16.438356164384</v>
      </c>
      <c r="J1700" s="20">
        <v>6.1643835616439997</v>
      </c>
      <c r="K1700" s="20">
        <v>1.369863013699</v>
      </c>
      <c r="L1700" s="20">
        <v>1.369863013699</v>
      </c>
      <c r="M1700" s="20">
        <v>1.369863013699</v>
      </c>
      <c r="N1700" s="20">
        <v>13.013698630137</v>
      </c>
      <c r="O1700" s="20">
        <v>1.566929133858</v>
      </c>
      <c r="P1700" s="58">
        <v>1.27106224521</v>
      </c>
    </row>
    <row r="1701" spans="3:16" x14ac:dyDescent="0.2">
      <c r="D1701" s="101" t="s">
        <v>25</v>
      </c>
      <c r="E1701" s="26" t="s">
        <v>26</v>
      </c>
      <c r="F1701" s="25"/>
      <c r="G1701" s="28">
        <v>5</v>
      </c>
      <c r="H1701" s="55">
        <v>60</v>
      </c>
      <c r="I1701" s="44">
        <v>0</v>
      </c>
      <c r="J1701" s="19">
        <v>20</v>
      </c>
      <c r="K1701" s="44">
        <v>0</v>
      </c>
      <c r="L1701" s="44">
        <v>0</v>
      </c>
      <c r="M1701" s="44">
        <v>0</v>
      </c>
      <c r="N1701" s="19">
        <v>20</v>
      </c>
      <c r="O1701" s="19">
        <v>1.5</v>
      </c>
      <c r="P1701" s="56">
        <v>0.86602540378399995</v>
      </c>
    </row>
    <row r="1702" spans="3:16" x14ac:dyDescent="0.2">
      <c r="D1702" s="102"/>
      <c r="E1702" s="5" t="s">
        <v>27</v>
      </c>
      <c r="F1702" s="6"/>
      <c r="G1702" s="7">
        <v>4</v>
      </c>
      <c r="H1702" s="46">
        <v>100</v>
      </c>
      <c r="I1702" s="21">
        <v>0</v>
      </c>
      <c r="J1702" s="21">
        <v>0</v>
      </c>
      <c r="K1702" s="21">
        <v>0</v>
      </c>
      <c r="L1702" s="21">
        <v>0</v>
      </c>
      <c r="M1702" s="21">
        <v>0</v>
      </c>
      <c r="N1702" s="21">
        <v>0</v>
      </c>
      <c r="O1702" s="12">
        <v>1</v>
      </c>
      <c r="P1702" s="31">
        <v>0</v>
      </c>
    </row>
    <row r="1703" spans="3:16" x14ac:dyDescent="0.2">
      <c r="D1703" s="102"/>
      <c r="E1703" s="5" t="s">
        <v>28</v>
      </c>
      <c r="F1703" s="6"/>
      <c r="G1703" s="7">
        <v>36</v>
      </c>
      <c r="H1703" s="46">
        <v>61.111111111111001</v>
      </c>
      <c r="I1703" s="12">
        <v>8.333333333333</v>
      </c>
      <c r="J1703" s="12">
        <v>2.7777777777780002</v>
      </c>
      <c r="K1703" s="12">
        <v>5.5555555555560003</v>
      </c>
      <c r="L1703" s="21">
        <v>0</v>
      </c>
      <c r="M1703" s="21">
        <v>0</v>
      </c>
      <c r="N1703" s="12">
        <v>22.222222222222001</v>
      </c>
      <c r="O1703" s="12">
        <v>1.392857142857</v>
      </c>
      <c r="P1703" s="31">
        <v>0.859372101108</v>
      </c>
    </row>
    <row r="1704" spans="3:16" x14ac:dyDescent="0.2">
      <c r="D1704" s="102"/>
      <c r="E1704" s="5" t="s">
        <v>29</v>
      </c>
      <c r="F1704" s="6"/>
      <c r="G1704" s="7">
        <v>26</v>
      </c>
      <c r="H1704" s="46">
        <v>65.384615384615003</v>
      </c>
      <c r="I1704" s="12">
        <v>19.230769230768999</v>
      </c>
      <c r="J1704" s="12">
        <v>3.8461538461539999</v>
      </c>
      <c r="K1704" s="21">
        <v>0</v>
      </c>
      <c r="L1704" s="21">
        <v>0</v>
      </c>
      <c r="M1704" s="12">
        <v>7.6923076923079998</v>
      </c>
      <c r="N1704" s="12">
        <v>3.8461538461539999</v>
      </c>
      <c r="O1704" s="12">
        <v>1.92</v>
      </c>
      <c r="P1704" s="31">
        <v>2.225668438919</v>
      </c>
    </row>
    <row r="1705" spans="3:16" x14ac:dyDescent="0.2">
      <c r="D1705" s="102"/>
      <c r="E1705" s="5" t="s">
        <v>30</v>
      </c>
      <c r="F1705" s="6"/>
      <c r="G1705" s="7">
        <v>8</v>
      </c>
      <c r="H1705" s="46">
        <v>62.5</v>
      </c>
      <c r="I1705" s="12">
        <v>25</v>
      </c>
      <c r="J1705" s="12">
        <v>12.5</v>
      </c>
      <c r="K1705" s="21">
        <v>0</v>
      </c>
      <c r="L1705" s="21">
        <v>0</v>
      </c>
      <c r="M1705" s="21">
        <v>0</v>
      </c>
      <c r="N1705" s="21">
        <v>0</v>
      </c>
      <c r="O1705" s="12">
        <v>1.5</v>
      </c>
      <c r="P1705" s="31">
        <v>0.70710678118699999</v>
      </c>
    </row>
    <row r="1706" spans="3:16" x14ac:dyDescent="0.2">
      <c r="D1706" s="102"/>
      <c r="E1706" s="5" t="s">
        <v>31</v>
      </c>
      <c r="F1706" s="6"/>
      <c r="G1706" s="7">
        <v>5</v>
      </c>
      <c r="H1706" s="46">
        <v>60</v>
      </c>
      <c r="I1706" s="12">
        <v>40</v>
      </c>
      <c r="J1706" s="21">
        <v>0</v>
      </c>
      <c r="K1706" s="21">
        <v>0</v>
      </c>
      <c r="L1706" s="21">
        <v>0</v>
      </c>
      <c r="M1706" s="21">
        <v>0</v>
      </c>
      <c r="N1706" s="21">
        <v>0</v>
      </c>
      <c r="O1706" s="12">
        <v>1.4</v>
      </c>
      <c r="P1706" s="31">
        <v>0.48989794855699997</v>
      </c>
    </row>
    <row r="1707" spans="3:16" x14ac:dyDescent="0.2">
      <c r="D1707" s="102"/>
      <c r="E1707" s="5" t="s">
        <v>32</v>
      </c>
      <c r="F1707" s="6"/>
      <c r="G1707" s="7">
        <v>23</v>
      </c>
      <c r="H1707" s="46">
        <v>52.173913043478002</v>
      </c>
      <c r="I1707" s="12">
        <v>13.04347826087</v>
      </c>
      <c r="J1707" s="12">
        <v>8.6956521739130004</v>
      </c>
      <c r="K1707" s="21">
        <v>0</v>
      </c>
      <c r="L1707" s="12">
        <v>4.3478260869570002</v>
      </c>
      <c r="M1707" s="21">
        <v>0</v>
      </c>
      <c r="N1707" s="12">
        <v>21.739130434783</v>
      </c>
      <c r="O1707" s="12">
        <v>1.6111111111109999</v>
      </c>
      <c r="P1707" s="31">
        <v>1.0613873985860001</v>
      </c>
    </row>
    <row r="1708" spans="3:16" x14ac:dyDescent="0.2">
      <c r="D1708" s="102"/>
      <c r="E1708" s="5" t="s">
        <v>33</v>
      </c>
      <c r="F1708" s="6"/>
      <c r="G1708" s="7">
        <v>12</v>
      </c>
      <c r="H1708" s="46">
        <v>58.333333333333002</v>
      </c>
      <c r="I1708" s="12">
        <v>25</v>
      </c>
      <c r="J1708" s="21">
        <v>0</v>
      </c>
      <c r="K1708" s="21">
        <v>0</v>
      </c>
      <c r="L1708" s="21">
        <v>0</v>
      </c>
      <c r="M1708" s="21">
        <v>0</v>
      </c>
      <c r="N1708" s="12">
        <v>16.666666666666998</v>
      </c>
      <c r="O1708" s="12">
        <v>1.3</v>
      </c>
      <c r="P1708" s="31">
        <v>0.45825756949599999</v>
      </c>
    </row>
    <row r="1709" spans="3:16" x14ac:dyDescent="0.2">
      <c r="D1709" s="102"/>
      <c r="E1709" s="5" t="s">
        <v>34</v>
      </c>
      <c r="F1709" s="6"/>
      <c r="G1709" s="7">
        <v>11</v>
      </c>
      <c r="H1709" s="46">
        <v>72.727272727273004</v>
      </c>
      <c r="I1709" s="12">
        <v>18.181818181817999</v>
      </c>
      <c r="J1709" s="12">
        <v>9.0909090909089993</v>
      </c>
      <c r="K1709" s="21">
        <v>0</v>
      </c>
      <c r="L1709" s="21">
        <v>0</v>
      </c>
      <c r="M1709" s="21">
        <v>0</v>
      </c>
      <c r="N1709" s="21">
        <v>0</v>
      </c>
      <c r="O1709" s="12">
        <v>1.363636363636</v>
      </c>
      <c r="P1709" s="31">
        <v>0.64282434653300002</v>
      </c>
    </row>
    <row r="1710" spans="3:16" x14ac:dyDescent="0.2">
      <c r="D1710" s="102"/>
      <c r="E1710" s="5" t="s">
        <v>35</v>
      </c>
      <c r="F1710" s="6"/>
      <c r="G1710" s="7">
        <v>6</v>
      </c>
      <c r="H1710" s="46">
        <v>66.666666666666998</v>
      </c>
      <c r="I1710" s="12">
        <v>16.666666666666998</v>
      </c>
      <c r="J1710" s="21">
        <v>0</v>
      </c>
      <c r="K1710" s="21">
        <v>0</v>
      </c>
      <c r="L1710" s="12">
        <v>16.666666666666998</v>
      </c>
      <c r="M1710" s="21">
        <v>0</v>
      </c>
      <c r="N1710" s="21">
        <v>0</v>
      </c>
      <c r="O1710" s="12">
        <v>1.833333333333</v>
      </c>
      <c r="P1710" s="31">
        <v>1.462494064565</v>
      </c>
    </row>
    <row r="1711" spans="3:16" x14ac:dyDescent="0.2">
      <c r="D1711" s="102"/>
      <c r="E1711" s="5" t="s">
        <v>36</v>
      </c>
      <c r="F1711" s="6"/>
      <c r="G1711" s="7">
        <v>2</v>
      </c>
      <c r="H1711" s="76">
        <v>0</v>
      </c>
      <c r="I1711" s="12">
        <v>50</v>
      </c>
      <c r="J1711" s="21">
        <v>0</v>
      </c>
      <c r="K1711" s="21">
        <v>0</v>
      </c>
      <c r="L1711" s="21">
        <v>0</v>
      </c>
      <c r="M1711" s="21">
        <v>0</v>
      </c>
      <c r="N1711" s="12">
        <v>50</v>
      </c>
      <c r="O1711" s="12">
        <v>2</v>
      </c>
      <c r="P1711" s="31">
        <v>0</v>
      </c>
    </row>
    <row r="1712" spans="3:16" x14ac:dyDescent="0.2">
      <c r="D1712" s="102"/>
      <c r="E1712" s="5" t="s">
        <v>37</v>
      </c>
      <c r="F1712" s="6"/>
      <c r="G1712" s="7">
        <v>7</v>
      </c>
      <c r="H1712" s="46">
        <v>42.857142857143003</v>
      </c>
      <c r="I1712" s="12">
        <v>28.571428571428999</v>
      </c>
      <c r="J1712" s="12">
        <v>28.571428571428999</v>
      </c>
      <c r="K1712" s="21">
        <v>0</v>
      </c>
      <c r="L1712" s="21">
        <v>0</v>
      </c>
      <c r="M1712" s="21">
        <v>0</v>
      </c>
      <c r="N1712" s="21">
        <v>0</v>
      </c>
      <c r="O1712" s="12">
        <v>1.857142857143</v>
      </c>
      <c r="P1712" s="31">
        <v>0.83299312783500001</v>
      </c>
    </row>
    <row r="1713" spans="2:16" x14ac:dyDescent="0.2">
      <c r="D1713" s="102"/>
      <c r="E1713" s="5" t="s">
        <v>38</v>
      </c>
      <c r="F1713" s="6"/>
      <c r="G1713" s="7">
        <v>1</v>
      </c>
      <c r="H1713" s="76">
        <v>0</v>
      </c>
      <c r="I1713" s="21">
        <v>0</v>
      </c>
      <c r="J1713" s="21">
        <v>0</v>
      </c>
      <c r="K1713" s="21">
        <v>0</v>
      </c>
      <c r="L1713" s="21">
        <v>0</v>
      </c>
      <c r="M1713" s="21">
        <v>0</v>
      </c>
      <c r="N1713" s="12">
        <v>100</v>
      </c>
      <c r="O1713" s="12">
        <v>0</v>
      </c>
      <c r="P1713" s="31">
        <v>0</v>
      </c>
    </row>
    <row r="1714" spans="2:16" x14ac:dyDescent="0.2">
      <c r="D1714" s="101" t="s">
        <v>39</v>
      </c>
      <c r="E1714" s="26" t="s">
        <v>40</v>
      </c>
      <c r="F1714" s="25"/>
      <c r="G1714" s="28">
        <v>53</v>
      </c>
      <c r="H1714" s="55">
        <v>62.264150943395997</v>
      </c>
      <c r="I1714" s="19">
        <v>22.641509433962</v>
      </c>
      <c r="J1714" s="19">
        <v>1.88679245283</v>
      </c>
      <c r="K1714" s="44">
        <v>0</v>
      </c>
      <c r="L1714" s="19">
        <v>1.88679245283</v>
      </c>
      <c r="M1714" s="19">
        <v>3.7735849056599999</v>
      </c>
      <c r="N1714" s="19">
        <v>7.547169811321</v>
      </c>
      <c r="O1714" s="19">
        <v>1.6938775510199999</v>
      </c>
      <c r="P1714" s="56">
        <v>1.716713538352</v>
      </c>
    </row>
    <row r="1715" spans="2:16" x14ac:dyDescent="0.2">
      <c r="D1715" s="102"/>
      <c r="E1715" s="5" t="s">
        <v>41</v>
      </c>
      <c r="F1715" s="6"/>
      <c r="G1715" s="7">
        <v>52</v>
      </c>
      <c r="H1715" s="46">
        <v>57.692307692307999</v>
      </c>
      <c r="I1715" s="12">
        <v>15.384615384615</v>
      </c>
      <c r="J1715" s="12">
        <v>9.6153846153850004</v>
      </c>
      <c r="K1715" s="12">
        <v>3.8461538461539999</v>
      </c>
      <c r="L1715" s="21">
        <v>0</v>
      </c>
      <c r="M1715" s="21">
        <v>0</v>
      </c>
      <c r="N1715" s="12">
        <v>13.461538461538</v>
      </c>
      <c r="O1715" s="12">
        <v>1.5333333333329999</v>
      </c>
      <c r="P1715" s="31">
        <v>0.85893991511500001</v>
      </c>
    </row>
    <row r="1716" spans="2:16" x14ac:dyDescent="0.2">
      <c r="D1716" s="102"/>
      <c r="E1716" s="5" t="s">
        <v>42</v>
      </c>
      <c r="F1716" s="6"/>
      <c r="G1716" s="7">
        <v>27</v>
      </c>
      <c r="H1716" s="46">
        <v>59.259259259258997</v>
      </c>
      <c r="I1716" s="12">
        <v>14.814814814815</v>
      </c>
      <c r="J1716" s="12">
        <v>3.7037037037039999</v>
      </c>
      <c r="K1716" s="21">
        <v>0</v>
      </c>
      <c r="L1716" s="21">
        <v>0</v>
      </c>
      <c r="M1716" s="21">
        <v>0</v>
      </c>
      <c r="N1716" s="12">
        <v>22.222222222222001</v>
      </c>
      <c r="O1716" s="12">
        <v>1.285714285714</v>
      </c>
      <c r="P1716" s="31">
        <v>0.54710120443200005</v>
      </c>
    </row>
    <row r="1717" spans="2:16" x14ac:dyDescent="0.2">
      <c r="D1717" s="102"/>
      <c r="E1717" s="5" t="s">
        <v>43</v>
      </c>
      <c r="F1717" s="6"/>
      <c r="G1717" s="7">
        <v>6</v>
      </c>
      <c r="H1717" s="46">
        <v>66.666666666666998</v>
      </c>
      <c r="I1717" s="21">
        <v>0</v>
      </c>
      <c r="J1717" s="12">
        <v>16.666666666666998</v>
      </c>
      <c r="K1717" s="21">
        <v>0</v>
      </c>
      <c r="L1717" s="21">
        <v>0</v>
      </c>
      <c r="M1717" s="21">
        <v>0</v>
      </c>
      <c r="N1717" s="12">
        <v>16.666666666666998</v>
      </c>
      <c r="O1717" s="12">
        <v>1.4</v>
      </c>
      <c r="P1717" s="31">
        <v>0.8</v>
      </c>
    </row>
    <row r="1718" spans="2:16" x14ac:dyDescent="0.2">
      <c r="D1718" s="103"/>
      <c r="E1718" s="50" t="s">
        <v>44</v>
      </c>
      <c r="F1718" s="53"/>
      <c r="G1718" s="49">
        <v>8</v>
      </c>
      <c r="H1718" s="67">
        <v>62.5</v>
      </c>
      <c r="I1718" s="73">
        <v>0</v>
      </c>
      <c r="J1718" s="23">
        <v>12.5</v>
      </c>
      <c r="K1718" s="73">
        <v>0</v>
      </c>
      <c r="L1718" s="23">
        <v>12.5</v>
      </c>
      <c r="M1718" s="73">
        <v>0</v>
      </c>
      <c r="N1718" s="23">
        <v>12.5</v>
      </c>
      <c r="O1718" s="23">
        <v>1.857142857143</v>
      </c>
      <c r="P1718" s="64">
        <v>1.4568627181689999</v>
      </c>
    </row>
    <row r="1720" spans="2:16" x14ac:dyDescent="0.2">
      <c r="B1720" s="34" t="str">
        <f xml:space="preserve"> HYPERLINK("#'目次'!B73", "[67]")</f>
        <v>[67]</v>
      </c>
      <c r="C1720" s="27" t="s">
        <v>640</v>
      </c>
    </row>
    <row r="1721" spans="2:16" x14ac:dyDescent="0.2">
      <c r="C1721" s="84" t="s">
        <v>641</v>
      </c>
    </row>
    <row r="1723" spans="2:16" x14ac:dyDescent="0.2">
      <c r="C1723" s="27" t="s">
        <v>13</v>
      </c>
    </row>
    <row r="1724" spans="2:16" ht="60" x14ac:dyDescent="0.2">
      <c r="D1724" s="97"/>
      <c r="E1724" s="98"/>
      <c r="F1724" s="98"/>
      <c r="G1724" s="38" t="s">
        <v>14</v>
      </c>
      <c r="H1724" s="36" t="s">
        <v>567</v>
      </c>
      <c r="I1724" s="4" t="s">
        <v>568</v>
      </c>
      <c r="J1724" s="4" t="s">
        <v>569</v>
      </c>
      <c r="K1724" s="4" t="s">
        <v>570</v>
      </c>
      <c r="L1724" s="4" t="s">
        <v>22</v>
      </c>
      <c r="M1724" s="35" t="s">
        <v>24</v>
      </c>
    </row>
    <row r="1725" spans="2:16" x14ac:dyDescent="0.2">
      <c r="D1725" s="99"/>
      <c r="E1725" s="100"/>
      <c r="F1725" s="100"/>
      <c r="G1725" s="40"/>
      <c r="H1725" s="42"/>
      <c r="I1725" s="8"/>
      <c r="J1725" s="8"/>
      <c r="K1725" s="8"/>
      <c r="L1725" s="8"/>
      <c r="M1725" s="39"/>
    </row>
    <row r="1726" spans="2:16" x14ac:dyDescent="0.2">
      <c r="D1726" s="48"/>
      <c r="E1726" s="47" t="s">
        <v>14</v>
      </c>
      <c r="F1726" s="51"/>
      <c r="G1726" s="37">
        <v>465</v>
      </c>
      <c r="H1726" s="20">
        <v>41.720430107527001</v>
      </c>
      <c r="I1726" s="20">
        <v>5.591397849462</v>
      </c>
      <c r="J1726" s="20">
        <v>51.827956989246999</v>
      </c>
      <c r="K1726" s="20">
        <v>2.1505376344089999</v>
      </c>
      <c r="L1726" s="20">
        <v>3.4408602150540002</v>
      </c>
      <c r="M1726" s="58">
        <v>0.64516129032299996</v>
      </c>
    </row>
    <row r="1727" spans="2:16" x14ac:dyDescent="0.2">
      <c r="D1727" s="101" t="s">
        <v>25</v>
      </c>
      <c r="E1727" s="26" t="s">
        <v>26</v>
      </c>
      <c r="F1727" s="25"/>
      <c r="G1727" s="28">
        <v>14</v>
      </c>
      <c r="H1727" s="55">
        <v>35.714285714286</v>
      </c>
      <c r="I1727" s="44">
        <v>0</v>
      </c>
      <c r="J1727" s="19">
        <v>64.285714285713993</v>
      </c>
      <c r="K1727" s="44">
        <v>0</v>
      </c>
      <c r="L1727" s="44">
        <v>0</v>
      </c>
      <c r="M1727" s="71">
        <v>0</v>
      </c>
    </row>
    <row r="1728" spans="2:16" x14ac:dyDescent="0.2">
      <c r="D1728" s="102"/>
      <c r="E1728" s="5" t="s">
        <v>27</v>
      </c>
      <c r="F1728" s="6"/>
      <c r="G1728" s="7">
        <v>18</v>
      </c>
      <c r="H1728" s="46">
        <v>38.888888888888999</v>
      </c>
      <c r="I1728" s="21">
        <v>0</v>
      </c>
      <c r="J1728" s="12">
        <v>44.444444444444002</v>
      </c>
      <c r="K1728" s="12">
        <v>5.5555555555560003</v>
      </c>
      <c r="L1728" s="12">
        <v>11.111111111111001</v>
      </c>
      <c r="M1728" s="45">
        <v>0</v>
      </c>
    </row>
    <row r="1729" spans="4:13" x14ac:dyDescent="0.2">
      <c r="D1729" s="102"/>
      <c r="E1729" s="5" t="s">
        <v>28</v>
      </c>
      <c r="F1729" s="6"/>
      <c r="G1729" s="7">
        <v>110</v>
      </c>
      <c r="H1729" s="46">
        <v>35.454545454544999</v>
      </c>
      <c r="I1729" s="12">
        <v>2.7272727272730002</v>
      </c>
      <c r="J1729" s="12">
        <v>59.090909090909001</v>
      </c>
      <c r="K1729" s="12">
        <v>1.818181818182</v>
      </c>
      <c r="L1729" s="12">
        <v>5.4545454545450003</v>
      </c>
      <c r="M1729" s="45">
        <v>0</v>
      </c>
    </row>
    <row r="1730" spans="4:13" x14ac:dyDescent="0.2">
      <c r="D1730" s="102"/>
      <c r="E1730" s="5" t="s">
        <v>29</v>
      </c>
      <c r="F1730" s="6"/>
      <c r="G1730" s="7">
        <v>66</v>
      </c>
      <c r="H1730" s="46">
        <v>43.939393939394002</v>
      </c>
      <c r="I1730" s="12">
        <v>15.151515151515</v>
      </c>
      <c r="J1730" s="12">
        <v>36.363636363635997</v>
      </c>
      <c r="K1730" s="12">
        <v>7.5757575757579998</v>
      </c>
      <c r="L1730" s="12">
        <v>4.5454545454549997</v>
      </c>
      <c r="M1730" s="45">
        <v>0</v>
      </c>
    </row>
    <row r="1731" spans="4:13" x14ac:dyDescent="0.2">
      <c r="D1731" s="102"/>
      <c r="E1731" s="5" t="s">
        <v>30</v>
      </c>
      <c r="F1731" s="6"/>
      <c r="G1731" s="7">
        <v>14</v>
      </c>
      <c r="H1731" s="46">
        <v>35.714285714286</v>
      </c>
      <c r="I1731" s="21">
        <v>0</v>
      </c>
      <c r="J1731" s="12">
        <v>64.285714285713993</v>
      </c>
      <c r="K1731" s="21">
        <v>0</v>
      </c>
      <c r="L1731" s="21">
        <v>0</v>
      </c>
      <c r="M1731" s="45">
        <v>0</v>
      </c>
    </row>
    <row r="1732" spans="4:13" x14ac:dyDescent="0.2">
      <c r="D1732" s="102"/>
      <c r="E1732" s="5" t="s">
        <v>31</v>
      </c>
      <c r="F1732" s="6"/>
      <c r="G1732" s="7">
        <v>14</v>
      </c>
      <c r="H1732" s="46">
        <v>50</v>
      </c>
      <c r="I1732" s="21">
        <v>0</v>
      </c>
      <c r="J1732" s="12">
        <v>64.285714285713993</v>
      </c>
      <c r="K1732" s="21">
        <v>0</v>
      </c>
      <c r="L1732" s="21">
        <v>0</v>
      </c>
      <c r="M1732" s="45">
        <v>0</v>
      </c>
    </row>
    <row r="1733" spans="4:13" x14ac:dyDescent="0.2">
      <c r="D1733" s="102"/>
      <c r="E1733" s="5" t="s">
        <v>32</v>
      </c>
      <c r="F1733" s="6"/>
      <c r="G1733" s="7">
        <v>75</v>
      </c>
      <c r="H1733" s="46">
        <v>36</v>
      </c>
      <c r="I1733" s="12">
        <v>4</v>
      </c>
      <c r="J1733" s="12">
        <v>60</v>
      </c>
      <c r="K1733" s="21">
        <v>0</v>
      </c>
      <c r="L1733" s="21">
        <v>0</v>
      </c>
      <c r="M1733" s="31">
        <v>1.333333333333</v>
      </c>
    </row>
    <row r="1734" spans="4:13" x14ac:dyDescent="0.2">
      <c r="D1734" s="102"/>
      <c r="E1734" s="5" t="s">
        <v>33</v>
      </c>
      <c r="F1734" s="6"/>
      <c r="G1734" s="7">
        <v>39</v>
      </c>
      <c r="H1734" s="46">
        <v>61.538461538462002</v>
      </c>
      <c r="I1734" s="12">
        <v>10.25641025641</v>
      </c>
      <c r="J1734" s="12">
        <v>33.333333333333002</v>
      </c>
      <c r="K1734" s="21">
        <v>0</v>
      </c>
      <c r="L1734" s="21">
        <v>0</v>
      </c>
      <c r="M1734" s="31">
        <v>2.564102564103</v>
      </c>
    </row>
    <row r="1735" spans="4:13" x14ac:dyDescent="0.2">
      <c r="D1735" s="102"/>
      <c r="E1735" s="5" t="s">
        <v>34</v>
      </c>
      <c r="F1735" s="6"/>
      <c r="G1735" s="7">
        <v>43</v>
      </c>
      <c r="H1735" s="46">
        <v>48.837209302326002</v>
      </c>
      <c r="I1735" s="12">
        <v>4.6511627906979998</v>
      </c>
      <c r="J1735" s="12">
        <v>58.139534883720998</v>
      </c>
      <c r="K1735" s="21">
        <v>0</v>
      </c>
      <c r="L1735" s="12">
        <v>2.3255813953489999</v>
      </c>
      <c r="M1735" s="45">
        <v>0</v>
      </c>
    </row>
    <row r="1736" spans="4:13" x14ac:dyDescent="0.2">
      <c r="D1736" s="102"/>
      <c r="E1736" s="5" t="s">
        <v>35</v>
      </c>
      <c r="F1736" s="6"/>
      <c r="G1736" s="7">
        <v>30</v>
      </c>
      <c r="H1736" s="46">
        <v>53.333333333333002</v>
      </c>
      <c r="I1736" s="21">
        <v>0</v>
      </c>
      <c r="J1736" s="12">
        <v>40</v>
      </c>
      <c r="K1736" s="12">
        <v>3.333333333333</v>
      </c>
      <c r="L1736" s="12">
        <v>3.333333333333</v>
      </c>
      <c r="M1736" s="31">
        <v>3.333333333333</v>
      </c>
    </row>
    <row r="1737" spans="4:13" x14ac:dyDescent="0.2">
      <c r="D1737" s="102"/>
      <c r="E1737" s="5" t="s">
        <v>36</v>
      </c>
      <c r="F1737" s="6"/>
      <c r="G1737" s="7">
        <v>13</v>
      </c>
      <c r="H1737" s="46">
        <v>46.153846153845997</v>
      </c>
      <c r="I1737" s="12">
        <v>7.6923076923079998</v>
      </c>
      <c r="J1737" s="12">
        <v>53.846153846154003</v>
      </c>
      <c r="K1737" s="21">
        <v>0</v>
      </c>
      <c r="L1737" s="21">
        <v>0</v>
      </c>
      <c r="M1737" s="45">
        <v>0</v>
      </c>
    </row>
    <row r="1738" spans="4:13" x14ac:dyDescent="0.2">
      <c r="D1738" s="102"/>
      <c r="E1738" s="5" t="s">
        <v>37</v>
      </c>
      <c r="F1738" s="6"/>
      <c r="G1738" s="7">
        <v>28</v>
      </c>
      <c r="H1738" s="46">
        <v>28.571428571428999</v>
      </c>
      <c r="I1738" s="12">
        <v>10.714285714286</v>
      </c>
      <c r="J1738" s="12">
        <v>50</v>
      </c>
      <c r="K1738" s="12">
        <v>3.5714285714290002</v>
      </c>
      <c r="L1738" s="12">
        <v>10.714285714286</v>
      </c>
      <c r="M1738" s="45">
        <v>0</v>
      </c>
    </row>
    <row r="1739" spans="4:13" x14ac:dyDescent="0.2">
      <c r="D1739" s="102"/>
      <c r="E1739" s="5" t="s">
        <v>38</v>
      </c>
      <c r="F1739" s="6"/>
      <c r="G1739" s="7">
        <v>1</v>
      </c>
      <c r="H1739" s="76">
        <v>0</v>
      </c>
      <c r="I1739" s="21">
        <v>0</v>
      </c>
      <c r="J1739" s="12">
        <v>100</v>
      </c>
      <c r="K1739" s="21">
        <v>0</v>
      </c>
      <c r="L1739" s="21">
        <v>0</v>
      </c>
      <c r="M1739" s="45">
        <v>0</v>
      </c>
    </row>
    <row r="1740" spans="4:13" x14ac:dyDescent="0.2">
      <c r="D1740" s="101" t="s">
        <v>39</v>
      </c>
      <c r="E1740" s="26" t="s">
        <v>40</v>
      </c>
      <c r="F1740" s="25"/>
      <c r="G1740" s="28">
        <v>172</v>
      </c>
      <c r="H1740" s="55">
        <v>45.348837209301998</v>
      </c>
      <c r="I1740" s="19">
        <v>8.1395348837209998</v>
      </c>
      <c r="J1740" s="19">
        <v>45.348837209301998</v>
      </c>
      <c r="K1740" s="19">
        <v>4.0697674418599998</v>
      </c>
      <c r="L1740" s="19">
        <v>3.488372093023</v>
      </c>
      <c r="M1740" s="71">
        <v>0</v>
      </c>
    </row>
    <row r="1741" spans="4:13" x14ac:dyDescent="0.2">
      <c r="D1741" s="102"/>
      <c r="E1741" s="5" t="s">
        <v>41</v>
      </c>
      <c r="F1741" s="6"/>
      <c r="G1741" s="7">
        <v>142</v>
      </c>
      <c r="H1741" s="46">
        <v>42.957746478872998</v>
      </c>
      <c r="I1741" s="12">
        <v>3.5211267605629999</v>
      </c>
      <c r="J1741" s="12">
        <v>54.225352112675999</v>
      </c>
      <c r="K1741" s="12">
        <v>1.4084507042250001</v>
      </c>
      <c r="L1741" s="12">
        <v>2.8169014084509998</v>
      </c>
      <c r="M1741" s="45">
        <v>0</v>
      </c>
    </row>
    <row r="1742" spans="4:13" x14ac:dyDescent="0.2">
      <c r="D1742" s="102"/>
      <c r="E1742" s="5" t="s">
        <v>42</v>
      </c>
      <c r="F1742" s="6"/>
      <c r="G1742" s="7">
        <v>95</v>
      </c>
      <c r="H1742" s="46">
        <v>42.105263157895003</v>
      </c>
      <c r="I1742" s="12">
        <v>3.1578947368420001</v>
      </c>
      <c r="J1742" s="12">
        <v>51.578947368420998</v>
      </c>
      <c r="K1742" s="21">
        <v>0</v>
      </c>
      <c r="L1742" s="12">
        <v>6.3157894736840001</v>
      </c>
      <c r="M1742" s="31">
        <v>2.1052631578950001</v>
      </c>
    </row>
    <row r="1743" spans="4:13" x14ac:dyDescent="0.2">
      <c r="D1743" s="102"/>
      <c r="E1743" s="5" t="s">
        <v>43</v>
      </c>
      <c r="F1743" s="6"/>
      <c r="G1743" s="7">
        <v>19</v>
      </c>
      <c r="H1743" s="46">
        <v>31.578947368421002</v>
      </c>
      <c r="I1743" s="21">
        <v>0</v>
      </c>
      <c r="J1743" s="12">
        <v>63.157894736842003</v>
      </c>
      <c r="K1743" s="12">
        <v>5.2631578947369997</v>
      </c>
      <c r="L1743" s="21">
        <v>0</v>
      </c>
      <c r="M1743" s="45">
        <v>0</v>
      </c>
    </row>
    <row r="1744" spans="4:13" x14ac:dyDescent="0.2">
      <c r="D1744" s="103"/>
      <c r="E1744" s="50" t="s">
        <v>44</v>
      </c>
      <c r="F1744" s="53"/>
      <c r="G1744" s="49">
        <v>37</v>
      </c>
      <c r="H1744" s="67">
        <v>24.324324324323999</v>
      </c>
      <c r="I1744" s="23">
        <v>10.810810810811001</v>
      </c>
      <c r="J1744" s="23">
        <v>67.567567567568005</v>
      </c>
      <c r="K1744" s="73">
        <v>0</v>
      </c>
      <c r="L1744" s="73">
        <v>0</v>
      </c>
      <c r="M1744" s="64">
        <v>2.7027027027030002</v>
      </c>
    </row>
    <row r="1746" spans="2:17" x14ac:dyDescent="0.2">
      <c r="B1746" s="34" t="str">
        <f xml:space="preserve"> HYPERLINK("#'目次'!B74", "[68]")</f>
        <v>[68]</v>
      </c>
      <c r="C1746" s="27" t="s">
        <v>645</v>
      </c>
    </row>
    <row r="1747" spans="2:17" x14ac:dyDescent="0.2">
      <c r="C1747" s="84" t="s">
        <v>641</v>
      </c>
    </row>
    <row r="1749" spans="2:17" x14ac:dyDescent="0.2">
      <c r="C1749" s="27" t="s">
        <v>13</v>
      </c>
    </row>
    <row r="1750" spans="2:17" ht="48" x14ac:dyDescent="0.2">
      <c r="D1750" s="97"/>
      <c r="E1750" s="98"/>
      <c r="F1750" s="98"/>
      <c r="G1750" s="38" t="s">
        <v>14</v>
      </c>
      <c r="H1750" s="36" t="s">
        <v>646</v>
      </c>
      <c r="I1750" s="4" t="s">
        <v>647</v>
      </c>
      <c r="J1750" s="4" t="s">
        <v>648</v>
      </c>
      <c r="K1750" s="4" t="s">
        <v>649</v>
      </c>
      <c r="L1750" s="4" t="s">
        <v>650</v>
      </c>
      <c r="M1750" s="4" t="s">
        <v>651</v>
      </c>
      <c r="N1750" s="4" t="s">
        <v>652</v>
      </c>
      <c r="O1750" s="4" t="s">
        <v>653</v>
      </c>
      <c r="P1750" s="4" t="s">
        <v>22</v>
      </c>
      <c r="Q1750" s="35" t="s">
        <v>24</v>
      </c>
    </row>
    <row r="1751" spans="2:17" x14ac:dyDescent="0.2">
      <c r="D1751" s="99"/>
      <c r="E1751" s="100"/>
      <c r="F1751" s="100"/>
      <c r="G1751" s="40"/>
      <c r="H1751" s="42"/>
      <c r="I1751" s="8"/>
      <c r="J1751" s="8"/>
      <c r="K1751" s="8"/>
      <c r="L1751" s="8"/>
      <c r="M1751" s="8"/>
      <c r="N1751" s="8"/>
      <c r="O1751" s="8"/>
      <c r="P1751" s="8"/>
      <c r="Q1751" s="39"/>
    </row>
    <row r="1752" spans="2:17" x14ac:dyDescent="0.2">
      <c r="D1752" s="48"/>
      <c r="E1752" s="47" t="s">
        <v>14</v>
      </c>
      <c r="F1752" s="51"/>
      <c r="G1752" s="37">
        <v>465</v>
      </c>
      <c r="H1752" s="20">
        <v>57.419354838709999</v>
      </c>
      <c r="I1752" s="20">
        <v>69.247311827957006</v>
      </c>
      <c r="J1752" s="20">
        <v>17.204301075269001</v>
      </c>
      <c r="K1752" s="20">
        <v>12.47311827957</v>
      </c>
      <c r="L1752" s="20">
        <v>25.591397849461998</v>
      </c>
      <c r="M1752" s="20">
        <v>4.3010752688169998</v>
      </c>
      <c r="N1752" s="20">
        <v>8.6021505376339995</v>
      </c>
      <c r="O1752" s="20">
        <v>2.795698924731</v>
      </c>
      <c r="P1752" s="20">
        <v>5.8064516129030004</v>
      </c>
      <c r="Q1752" s="58">
        <v>0.43010752688199999</v>
      </c>
    </row>
    <row r="1753" spans="2:17" x14ac:dyDescent="0.2">
      <c r="D1753" s="101" t="s">
        <v>25</v>
      </c>
      <c r="E1753" s="26" t="s">
        <v>26</v>
      </c>
      <c r="F1753" s="25"/>
      <c r="G1753" s="28">
        <v>14</v>
      </c>
      <c r="H1753" s="55">
        <v>57.142857142856997</v>
      </c>
      <c r="I1753" s="19">
        <v>78.571428571428996</v>
      </c>
      <c r="J1753" s="19">
        <v>21.428571428571001</v>
      </c>
      <c r="K1753" s="19">
        <v>7.1428571428570002</v>
      </c>
      <c r="L1753" s="19">
        <v>42.857142857143003</v>
      </c>
      <c r="M1753" s="44">
        <v>0</v>
      </c>
      <c r="N1753" s="44">
        <v>0</v>
      </c>
      <c r="O1753" s="44">
        <v>0</v>
      </c>
      <c r="P1753" s="44">
        <v>0</v>
      </c>
      <c r="Q1753" s="71">
        <v>0</v>
      </c>
    </row>
    <row r="1754" spans="2:17" x14ac:dyDescent="0.2">
      <c r="D1754" s="102"/>
      <c r="E1754" s="5" t="s">
        <v>27</v>
      </c>
      <c r="F1754" s="6"/>
      <c r="G1754" s="7">
        <v>18</v>
      </c>
      <c r="H1754" s="46">
        <v>66.666666666666998</v>
      </c>
      <c r="I1754" s="12">
        <v>72.222222222222001</v>
      </c>
      <c r="J1754" s="12">
        <v>27.777777777777999</v>
      </c>
      <c r="K1754" s="12">
        <v>16.666666666666998</v>
      </c>
      <c r="L1754" s="12">
        <v>27.777777777777999</v>
      </c>
      <c r="M1754" s="21">
        <v>0</v>
      </c>
      <c r="N1754" s="12">
        <v>11.111111111111001</v>
      </c>
      <c r="O1754" s="21">
        <v>0</v>
      </c>
      <c r="P1754" s="21">
        <v>0</v>
      </c>
      <c r="Q1754" s="45">
        <v>0</v>
      </c>
    </row>
    <row r="1755" spans="2:17" x14ac:dyDescent="0.2">
      <c r="D1755" s="102"/>
      <c r="E1755" s="5" t="s">
        <v>28</v>
      </c>
      <c r="F1755" s="6"/>
      <c r="G1755" s="7">
        <v>110</v>
      </c>
      <c r="H1755" s="46">
        <v>53.636363636364003</v>
      </c>
      <c r="I1755" s="12">
        <v>70</v>
      </c>
      <c r="J1755" s="12">
        <v>15.454545454545</v>
      </c>
      <c r="K1755" s="12">
        <v>9.0909090909089993</v>
      </c>
      <c r="L1755" s="12">
        <v>30.909090909090999</v>
      </c>
      <c r="M1755" s="12">
        <v>2.7272727272730002</v>
      </c>
      <c r="N1755" s="12">
        <v>10</v>
      </c>
      <c r="O1755" s="12">
        <v>2.7272727272730002</v>
      </c>
      <c r="P1755" s="12">
        <v>9.0909090909089993</v>
      </c>
      <c r="Q1755" s="31">
        <v>0.90909090909099999</v>
      </c>
    </row>
    <row r="1756" spans="2:17" x14ac:dyDescent="0.2">
      <c r="D1756" s="102"/>
      <c r="E1756" s="5" t="s">
        <v>29</v>
      </c>
      <c r="F1756" s="6"/>
      <c r="G1756" s="7">
        <v>66</v>
      </c>
      <c r="H1756" s="46">
        <v>50</v>
      </c>
      <c r="I1756" s="12">
        <v>69.696969696970001</v>
      </c>
      <c r="J1756" s="12">
        <v>19.696969696970001</v>
      </c>
      <c r="K1756" s="12">
        <v>16.666666666666998</v>
      </c>
      <c r="L1756" s="12">
        <v>19.696969696970001</v>
      </c>
      <c r="M1756" s="12">
        <v>4.5454545454549997</v>
      </c>
      <c r="N1756" s="12">
        <v>4.5454545454549997</v>
      </c>
      <c r="O1756" s="12">
        <v>4.5454545454549997</v>
      </c>
      <c r="P1756" s="12">
        <v>4.5454545454549997</v>
      </c>
      <c r="Q1756" s="31">
        <v>1.5151515151520001</v>
      </c>
    </row>
    <row r="1757" spans="2:17" x14ac:dyDescent="0.2">
      <c r="D1757" s="102"/>
      <c r="E1757" s="5" t="s">
        <v>30</v>
      </c>
      <c r="F1757" s="6"/>
      <c r="G1757" s="7">
        <v>14</v>
      </c>
      <c r="H1757" s="46">
        <v>57.142857142856997</v>
      </c>
      <c r="I1757" s="12">
        <v>71.428571428571004</v>
      </c>
      <c r="J1757" s="12">
        <v>42.857142857143003</v>
      </c>
      <c r="K1757" s="12">
        <v>21.428571428571001</v>
      </c>
      <c r="L1757" s="12">
        <v>28.571428571428999</v>
      </c>
      <c r="M1757" s="12">
        <v>21.428571428571001</v>
      </c>
      <c r="N1757" s="12">
        <v>14.285714285714</v>
      </c>
      <c r="O1757" s="21">
        <v>0</v>
      </c>
      <c r="P1757" s="21">
        <v>0</v>
      </c>
      <c r="Q1757" s="45">
        <v>0</v>
      </c>
    </row>
    <row r="1758" spans="2:17" x14ac:dyDescent="0.2">
      <c r="D1758" s="102"/>
      <c r="E1758" s="5" t="s">
        <v>31</v>
      </c>
      <c r="F1758" s="6"/>
      <c r="G1758" s="7">
        <v>14</v>
      </c>
      <c r="H1758" s="46">
        <v>85.714285714286007</v>
      </c>
      <c r="I1758" s="12">
        <v>71.428571428571004</v>
      </c>
      <c r="J1758" s="12">
        <v>7.1428571428570002</v>
      </c>
      <c r="K1758" s="12">
        <v>14.285714285714</v>
      </c>
      <c r="L1758" s="12">
        <v>28.571428571428999</v>
      </c>
      <c r="M1758" s="21">
        <v>0</v>
      </c>
      <c r="N1758" s="12">
        <v>14.285714285714</v>
      </c>
      <c r="O1758" s="12">
        <v>7.1428571428570002</v>
      </c>
      <c r="P1758" s="21">
        <v>0</v>
      </c>
      <c r="Q1758" s="45">
        <v>0</v>
      </c>
    </row>
    <row r="1759" spans="2:17" x14ac:dyDescent="0.2">
      <c r="D1759" s="102"/>
      <c r="E1759" s="5" t="s">
        <v>32</v>
      </c>
      <c r="F1759" s="6"/>
      <c r="G1759" s="7">
        <v>75</v>
      </c>
      <c r="H1759" s="46">
        <v>69.333333333333002</v>
      </c>
      <c r="I1759" s="12">
        <v>70.666666666666998</v>
      </c>
      <c r="J1759" s="12">
        <v>13.333333333333</v>
      </c>
      <c r="K1759" s="12">
        <v>10.666666666667</v>
      </c>
      <c r="L1759" s="12">
        <v>22.666666666666998</v>
      </c>
      <c r="M1759" s="12">
        <v>2.666666666667</v>
      </c>
      <c r="N1759" s="12">
        <v>6.666666666667</v>
      </c>
      <c r="O1759" s="12">
        <v>2.666666666667</v>
      </c>
      <c r="P1759" s="12">
        <v>6.666666666667</v>
      </c>
      <c r="Q1759" s="45">
        <v>0</v>
      </c>
    </row>
    <row r="1760" spans="2:17" x14ac:dyDescent="0.2">
      <c r="D1760" s="102"/>
      <c r="E1760" s="5" t="s">
        <v>33</v>
      </c>
      <c r="F1760" s="6"/>
      <c r="G1760" s="7">
        <v>39</v>
      </c>
      <c r="H1760" s="46">
        <v>53.846153846154003</v>
      </c>
      <c r="I1760" s="12">
        <v>79.487179487179006</v>
      </c>
      <c r="J1760" s="12">
        <v>23.076923076922998</v>
      </c>
      <c r="K1760" s="12">
        <v>10.25641025641</v>
      </c>
      <c r="L1760" s="12">
        <v>20.512820512821001</v>
      </c>
      <c r="M1760" s="12">
        <v>5.1282051282049999</v>
      </c>
      <c r="N1760" s="12">
        <v>5.1282051282049999</v>
      </c>
      <c r="O1760" s="12">
        <v>5.1282051282049999</v>
      </c>
      <c r="P1760" s="12">
        <v>2.564102564103</v>
      </c>
      <c r="Q1760" s="45">
        <v>0</v>
      </c>
    </row>
    <row r="1761" spans="2:18" x14ac:dyDescent="0.2">
      <c r="D1761" s="102"/>
      <c r="E1761" s="5" t="s">
        <v>34</v>
      </c>
      <c r="F1761" s="6"/>
      <c r="G1761" s="7">
        <v>43</v>
      </c>
      <c r="H1761" s="46">
        <v>48.837209302326002</v>
      </c>
      <c r="I1761" s="12">
        <v>69.767441860464999</v>
      </c>
      <c r="J1761" s="12">
        <v>16.279069767442</v>
      </c>
      <c r="K1761" s="12">
        <v>13.953488372093</v>
      </c>
      <c r="L1761" s="12">
        <v>20.930232558139998</v>
      </c>
      <c r="M1761" s="12">
        <v>6.9767441860470001</v>
      </c>
      <c r="N1761" s="12">
        <v>2.3255813953489999</v>
      </c>
      <c r="O1761" s="12">
        <v>2.3255813953489999</v>
      </c>
      <c r="P1761" s="12">
        <v>4.6511627906979998</v>
      </c>
      <c r="Q1761" s="45">
        <v>0</v>
      </c>
    </row>
    <row r="1762" spans="2:18" x14ac:dyDescent="0.2">
      <c r="D1762" s="102"/>
      <c r="E1762" s="5" t="s">
        <v>35</v>
      </c>
      <c r="F1762" s="6"/>
      <c r="G1762" s="7">
        <v>30</v>
      </c>
      <c r="H1762" s="46">
        <v>50</v>
      </c>
      <c r="I1762" s="12">
        <v>56.666666666666998</v>
      </c>
      <c r="J1762" s="12">
        <v>13.333333333333</v>
      </c>
      <c r="K1762" s="12">
        <v>10</v>
      </c>
      <c r="L1762" s="12">
        <v>20</v>
      </c>
      <c r="M1762" s="12">
        <v>3.333333333333</v>
      </c>
      <c r="N1762" s="12">
        <v>20</v>
      </c>
      <c r="O1762" s="21">
        <v>0</v>
      </c>
      <c r="P1762" s="12">
        <v>3.333333333333</v>
      </c>
      <c r="Q1762" s="45">
        <v>0</v>
      </c>
    </row>
    <row r="1763" spans="2:18" x14ac:dyDescent="0.2">
      <c r="D1763" s="102"/>
      <c r="E1763" s="5" t="s">
        <v>36</v>
      </c>
      <c r="F1763" s="6"/>
      <c r="G1763" s="7">
        <v>13</v>
      </c>
      <c r="H1763" s="46">
        <v>38.461538461537998</v>
      </c>
      <c r="I1763" s="12">
        <v>38.461538461537998</v>
      </c>
      <c r="J1763" s="12">
        <v>15.384615384615</v>
      </c>
      <c r="K1763" s="12">
        <v>15.384615384615</v>
      </c>
      <c r="L1763" s="12">
        <v>30.769230769231001</v>
      </c>
      <c r="M1763" s="12">
        <v>7.6923076923079998</v>
      </c>
      <c r="N1763" s="12">
        <v>7.6923076923079998</v>
      </c>
      <c r="O1763" s="12">
        <v>7.6923076923079998</v>
      </c>
      <c r="P1763" s="12">
        <v>30.769230769231001</v>
      </c>
      <c r="Q1763" s="45">
        <v>0</v>
      </c>
    </row>
    <row r="1764" spans="2:18" x14ac:dyDescent="0.2">
      <c r="D1764" s="102"/>
      <c r="E1764" s="5" t="s">
        <v>37</v>
      </c>
      <c r="F1764" s="6"/>
      <c r="G1764" s="7">
        <v>28</v>
      </c>
      <c r="H1764" s="46">
        <v>71.428571428571004</v>
      </c>
      <c r="I1764" s="12">
        <v>67.857142857143003</v>
      </c>
      <c r="J1764" s="12">
        <v>10.714285714286</v>
      </c>
      <c r="K1764" s="12">
        <v>17.857142857143</v>
      </c>
      <c r="L1764" s="12">
        <v>32.142857142856997</v>
      </c>
      <c r="M1764" s="12">
        <v>7.1428571428570002</v>
      </c>
      <c r="N1764" s="12">
        <v>17.857142857143</v>
      </c>
      <c r="O1764" s="21">
        <v>0</v>
      </c>
      <c r="P1764" s="12">
        <v>3.5714285714290002</v>
      </c>
      <c r="Q1764" s="45">
        <v>0</v>
      </c>
    </row>
    <row r="1765" spans="2:18" x14ac:dyDescent="0.2">
      <c r="D1765" s="102"/>
      <c r="E1765" s="5" t="s">
        <v>38</v>
      </c>
      <c r="F1765" s="6"/>
      <c r="G1765" s="7">
        <v>1</v>
      </c>
      <c r="H1765" s="46">
        <v>100</v>
      </c>
      <c r="I1765" s="21">
        <v>0</v>
      </c>
      <c r="J1765" s="21">
        <v>0</v>
      </c>
      <c r="K1765" s="21">
        <v>0</v>
      </c>
      <c r="L1765" s="21">
        <v>0</v>
      </c>
      <c r="M1765" s="21">
        <v>0</v>
      </c>
      <c r="N1765" s="21">
        <v>0</v>
      </c>
      <c r="O1765" s="21">
        <v>0</v>
      </c>
      <c r="P1765" s="21">
        <v>0</v>
      </c>
      <c r="Q1765" s="45">
        <v>0</v>
      </c>
    </row>
    <row r="1766" spans="2:18" x14ac:dyDescent="0.2">
      <c r="D1766" s="101" t="s">
        <v>39</v>
      </c>
      <c r="E1766" s="26" t="s">
        <v>40</v>
      </c>
      <c r="F1766" s="25"/>
      <c r="G1766" s="28">
        <v>172</v>
      </c>
      <c r="H1766" s="55">
        <v>51.744186046511999</v>
      </c>
      <c r="I1766" s="19">
        <v>69.186046511628007</v>
      </c>
      <c r="J1766" s="19">
        <v>16.279069767442</v>
      </c>
      <c r="K1766" s="19">
        <v>15.116279069767</v>
      </c>
      <c r="L1766" s="19">
        <v>22.093023255814</v>
      </c>
      <c r="M1766" s="19">
        <v>3.488372093023</v>
      </c>
      <c r="N1766" s="19">
        <v>7.5581395348839999</v>
      </c>
      <c r="O1766" s="19">
        <v>2.3255813953489999</v>
      </c>
      <c r="P1766" s="19">
        <v>4.0697674418599998</v>
      </c>
      <c r="Q1766" s="56">
        <v>0.58139534883699995</v>
      </c>
    </row>
    <row r="1767" spans="2:18" x14ac:dyDescent="0.2">
      <c r="D1767" s="102"/>
      <c r="E1767" s="5" t="s">
        <v>41</v>
      </c>
      <c r="F1767" s="6"/>
      <c r="G1767" s="7">
        <v>142</v>
      </c>
      <c r="H1767" s="46">
        <v>60.563380281690002</v>
      </c>
      <c r="I1767" s="12">
        <v>67.605633802816996</v>
      </c>
      <c r="J1767" s="12">
        <v>18.309859154929999</v>
      </c>
      <c r="K1767" s="12">
        <v>9.8591549295770005</v>
      </c>
      <c r="L1767" s="12">
        <v>27.464788732393998</v>
      </c>
      <c r="M1767" s="12">
        <v>2.8169014084509998</v>
      </c>
      <c r="N1767" s="12">
        <v>10.56338028169</v>
      </c>
      <c r="O1767" s="12">
        <v>4.2253521126760001</v>
      </c>
      <c r="P1767" s="12">
        <v>7.0422535211269999</v>
      </c>
      <c r="Q1767" s="31">
        <v>0.70422535211299997</v>
      </c>
    </row>
    <row r="1768" spans="2:18" x14ac:dyDescent="0.2">
      <c r="D1768" s="102"/>
      <c r="E1768" s="5" t="s">
        <v>42</v>
      </c>
      <c r="F1768" s="6"/>
      <c r="G1768" s="7">
        <v>95</v>
      </c>
      <c r="H1768" s="46">
        <v>62.105263157895003</v>
      </c>
      <c r="I1768" s="12">
        <v>78.947368421053</v>
      </c>
      <c r="J1768" s="12">
        <v>16.842105263158</v>
      </c>
      <c r="K1768" s="12">
        <v>13.684210526316001</v>
      </c>
      <c r="L1768" s="12">
        <v>26.315789473683999</v>
      </c>
      <c r="M1768" s="12">
        <v>7.3684210526319998</v>
      </c>
      <c r="N1768" s="12">
        <v>9.4736842105260006</v>
      </c>
      <c r="O1768" s="12">
        <v>1.052631578947</v>
      </c>
      <c r="P1768" s="12">
        <v>7.3684210526319998</v>
      </c>
      <c r="Q1768" s="45">
        <v>0</v>
      </c>
    </row>
    <row r="1769" spans="2:18" x14ac:dyDescent="0.2">
      <c r="D1769" s="102"/>
      <c r="E1769" s="5" t="s">
        <v>43</v>
      </c>
      <c r="F1769" s="6"/>
      <c r="G1769" s="7">
        <v>19</v>
      </c>
      <c r="H1769" s="46">
        <v>63.157894736842003</v>
      </c>
      <c r="I1769" s="12">
        <v>47.368421052632002</v>
      </c>
      <c r="J1769" s="12">
        <v>15.789473684211</v>
      </c>
      <c r="K1769" s="12">
        <v>5.2631578947369997</v>
      </c>
      <c r="L1769" s="12">
        <v>36.842105263157997</v>
      </c>
      <c r="M1769" s="12">
        <v>5.2631578947369997</v>
      </c>
      <c r="N1769" s="12">
        <v>10.526315789473999</v>
      </c>
      <c r="O1769" s="21">
        <v>0</v>
      </c>
      <c r="P1769" s="12">
        <v>10.526315789473999</v>
      </c>
      <c r="Q1769" s="45">
        <v>0</v>
      </c>
    </row>
    <row r="1770" spans="2:18" x14ac:dyDescent="0.2">
      <c r="D1770" s="103"/>
      <c r="E1770" s="50" t="s">
        <v>44</v>
      </c>
      <c r="F1770" s="53"/>
      <c r="G1770" s="49">
        <v>37</v>
      </c>
      <c r="H1770" s="67">
        <v>56.756756756756999</v>
      </c>
      <c r="I1770" s="23">
        <v>62.162162162161998</v>
      </c>
      <c r="J1770" s="23">
        <v>18.918918918919001</v>
      </c>
      <c r="K1770" s="23">
        <v>10.810810810811001</v>
      </c>
      <c r="L1770" s="23">
        <v>27.027027027027</v>
      </c>
      <c r="M1770" s="23">
        <v>5.4054054054050003</v>
      </c>
      <c r="N1770" s="23">
        <v>2.7027027027030002</v>
      </c>
      <c r="O1770" s="23">
        <v>5.4054054054050003</v>
      </c>
      <c r="P1770" s="23">
        <v>2.7027027027030002</v>
      </c>
      <c r="Q1770" s="81">
        <v>0</v>
      </c>
    </row>
    <row r="1772" spans="2:18" x14ac:dyDescent="0.2">
      <c r="B1772" s="34" t="str">
        <f xml:space="preserve"> HYPERLINK("#'目次'!B75", "[69]")</f>
        <v>[69]</v>
      </c>
      <c r="C1772" s="27" t="s">
        <v>656</v>
      </c>
    </row>
    <row r="1773" spans="2:18" x14ac:dyDescent="0.2">
      <c r="C1773" s="84" t="s">
        <v>641</v>
      </c>
    </row>
    <row r="1775" spans="2:18" x14ac:dyDescent="0.2">
      <c r="C1775" s="27" t="s">
        <v>13</v>
      </c>
    </row>
    <row r="1776" spans="2:18" ht="36" x14ac:dyDescent="0.2">
      <c r="D1776" s="97"/>
      <c r="E1776" s="98"/>
      <c r="F1776" s="98"/>
      <c r="G1776" s="38" t="s">
        <v>14</v>
      </c>
      <c r="H1776" s="36" t="s">
        <v>657</v>
      </c>
      <c r="I1776" s="4" t="s">
        <v>604</v>
      </c>
      <c r="J1776" s="4" t="s">
        <v>605</v>
      </c>
      <c r="K1776" s="4" t="s">
        <v>658</v>
      </c>
      <c r="L1776" s="4" t="s">
        <v>518</v>
      </c>
      <c r="M1776" s="4" t="s">
        <v>659</v>
      </c>
      <c r="N1776" s="4" t="s">
        <v>660</v>
      </c>
      <c r="O1776" s="4" t="s">
        <v>519</v>
      </c>
      <c r="P1776" s="4" t="s">
        <v>22</v>
      </c>
      <c r="Q1776" s="4" t="s">
        <v>522</v>
      </c>
      <c r="R1776" s="35" t="s">
        <v>24</v>
      </c>
    </row>
    <row r="1777" spans="4:18" x14ac:dyDescent="0.2">
      <c r="D1777" s="99"/>
      <c r="E1777" s="100"/>
      <c r="F1777" s="100"/>
      <c r="G1777" s="40"/>
      <c r="H1777" s="42"/>
      <c r="I1777" s="8"/>
      <c r="J1777" s="8"/>
      <c r="K1777" s="8"/>
      <c r="L1777" s="8"/>
      <c r="M1777" s="8"/>
      <c r="N1777" s="8"/>
      <c r="O1777" s="8"/>
      <c r="P1777" s="8"/>
      <c r="Q1777" s="8"/>
      <c r="R1777" s="39"/>
    </row>
    <row r="1778" spans="4:18" x14ac:dyDescent="0.2">
      <c r="D1778" s="48"/>
      <c r="E1778" s="47" t="s">
        <v>14</v>
      </c>
      <c r="F1778" s="51"/>
      <c r="G1778" s="37">
        <v>465</v>
      </c>
      <c r="H1778" s="20">
        <v>37.849462365591002</v>
      </c>
      <c r="I1778" s="20">
        <v>11.182795698925</v>
      </c>
      <c r="J1778" s="20">
        <v>2.795698924731</v>
      </c>
      <c r="K1778" s="20">
        <v>9.4623655913979992</v>
      </c>
      <c r="L1778" s="20">
        <v>8.8172043010749999</v>
      </c>
      <c r="M1778" s="20">
        <v>3.8709677419349999</v>
      </c>
      <c r="N1778" s="20">
        <v>8.8172043010749999</v>
      </c>
      <c r="O1778" s="20">
        <v>7.9569892473120003</v>
      </c>
      <c r="P1778" s="20">
        <v>1.0752688172039999</v>
      </c>
      <c r="Q1778" s="20">
        <v>36.129032258065003</v>
      </c>
      <c r="R1778" s="58">
        <v>1.2903225806450001</v>
      </c>
    </row>
    <row r="1779" spans="4:18" x14ac:dyDescent="0.2">
      <c r="D1779" s="101" t="s">
        <v>25</v>
      </c>
      <c r="E1779" s="26" t="s">
        <v>26</v>
      </c>
      <c r="F1779" s="25"/>
      <c r="G1779" s="28">
        <v>14</v>
      </c>
      <c r="H1779" s="55">
        <v>57.142857142856997</v>
      </c>
      <c r="I1779" s="19">
        <v>14.285714285714</v>
      </c>
      <c r="J1779" s="44">
        <v>0</v>
      </c>
      <c r="K1779" s="44">
        <v>0</v>
      </c>
      <c r="L1779" s="19">
        <v>7.1428571428570002</v>
      </c>
      <c r="M1779" s="44">
        <v>0</v>
      </c>
      <c r="N1779" s="19">
        <v>7.1428571428570002</v>
      </c>
      <c r="O1779" s="19">
        <v>7.1428571428570002</v>
      </c>
      <c r="P1779" s="44">
        <v>0</v>
      </c>
      <c r="Q1779" s="19">
        <v>28.571428571428999</v>
      </c>
      <c r="R1779" s="71">
        <v>0</v>
      </c>
    </row>
    <row r="1780" spans="4:18" x14ac:dyDescent="0.2">
      <c r="D1780" s="102"/>
      <c r="E1780" s="5" t="s">
        <v>27</v>
      </c>
      <c r="F1780" s="6"/>
      <c r="G1780" s="7">
        <v>18</v>
      </c>
      <c r="H1780" s="46">
        <v>61.111111111111001</v>
      </c>
      <c r="I1780" s="21">
        <v>0</v>
      </c>
      <c r="J1780" s="12">
        <v>5.5555555555560003</v>
      </c>
      <c r="K1780" s="12">
        <v>5.5555555555560003</v>
      </c>
      <c r="L1780" s="12">
        <v>11.111111111111001</v>
      </c>
      <c r="M1780" s="21">
        <v>0</v>
      </c>
      <c r="N1780" s="12">
        <v>5.5555555555560003</v>
      </c>
      <c r="O1780" s="21">
        <v>0</v>
      </c>
      <c r="P1780" s="21">
        <v>0</v>
      </c>
      <c r="Q1780" s="12">
        <v>33.333333333333002</v>
      </c>
      <c r="R1780" s="45">
        <v>0</v>
      </c>
    </row>
    <row r="1781" spans="4:18" x14ac:dyDescent="0.2">
      <c r="D1781" s="102"/>
      <c r="E1781" s="5" t="s">
        <v>28</v>
      </c>
      <c r="F1781" s="6"/>
      <c r="G1781" s="7">
        <v>110</v>
      </c>
      <c r="H1781" s="46">
        <v>35.454545454544999</v>
      </c>
      <c r="I1781" s="12">
        <v>8.1818181818180005</v>
      </c>
      <c r="J1781" s="12">
        <v>2.7272727272730002</v>
      </c>
      <c r="K1781" s="12">
        <v>11.818181818182</v>
      </c>
      <c r="L1781" s="12">
        <v>8.1818181818180005</v>
      </c>
      <c r="M1781" s="12">
        <v>4.5454545454549997</v>
      </c>
      <c r="N1781" s="12">
        <v>7.2727272727269998</v>
      </c>
      <c r="O1781" s="12">
        <v>8.1818181818180005</v>
      </c>
      <c r="P1781" s="12">
        <v>0.90909090909099999</v>
      </c>
      <c r="Q1781" s="12">
        <v>40.909090909090999</v>
      </c>
      <c r="R1781" s="31">
        <v>2.7272727272730002</v>
      </c>
    </row>
    <row r="1782" spans="4:18" x14ac:dyDescent="0.2">
      <c r="D1782" s="102"/>
      <c r="E1782" s="5" t="s">
        <v>29</v>
      </c>
      <c r="F1782" s="6"/>
      <c r="G1782" s="7">
        <v>66</v>
      </c>
      <c r="H1782" s="46">
        <v>28.787878787878999</v>
      </c>
      <c r="I1782" s="12">
        <v>3.0303030303030001</v>
      </c>
      <c r="J1782" s="12">
        <v>3.0303030303030001</v>
      </c>
      <c r="K1782" s="12">
        <v>9.0909090909089993</v>
      </c>
      <c r="L1782" s="12">
        <v>12.121212121212</v>
      </c>
      <c r="M1782" s="21">
        <v>0</v>
      </c>
      <c r="N1782" s="12">
        <v>13.636363636364001</v>
      </c>
      <c r="O1782" s="12">
        <v>6.0606060606060002</v>
      </c>
      <c r="P1782" s="12">
        <v>1.5151515151520001</v>
      </c>
      <c r="Q1782" s="12">
        <v>46.969696969696997</v>
      </c>
      <c r="R1782" s="45">
        <v>0</v>
      </c>
    </row>
    <row r="1783" spans="4:18" x14ac:dyDescent="0.2">
      <c r="D1783" s="102"/>
      <c r="E1783" s="5" t="s">
        <v>30</v>
      </c>
      <c r="F1783" s="6"/>
      <c r="G1783" s="7">
        <v>14</v>
      </c>
      <c r="H1783" s="46">
        <v>42.857142857143003</v>
      </c>
      <c r="I1783" s="12">
        <v>21.428571428571001</v>
      </c>
      <c r="J1783" s="12">
        <v>7.1428571428570002</v>
      </c>
      <c r="K1783" s="21">
        <v>0</v>
      </c>
      <c r="L1783" s="12">
        <v>7.1428571428570002</v>
      </c>
      <c r="M1783" s="12">
        <v>14.285714285714</v>
      </c>
      <c r="N1783" s="12">
        <v>14.285714285714</v>
      </c>
      <c r="O1783" s="12">
        <v>7.1428571428570002</v>
      </c>
      <c r="P1783" s="21">
        <v>0</v>
      </c>
      <c r="Q1783" s="12">
        <v>28.571428571428999</v>
      </c>
      <c r="R1783" s="31">
        <v>7.1428571428570002</v>
      </c>
    </row>
    <row r="1784" spans="4:18" x14ac:dyDescent="0.2">
      <c r="D1784" s="102"/>
      <c r="E1784" s="5" t="s">
        <v>31</v>
      </c>
      <c r="F1784" s="6"/>
      <c r="G1784" s="7">
        <v>14</v>
      </c>
      <c r="H1784" s="46">
        <v>42.857142857143003</v>
      </c>
      <c r="I1784" s="12">
        <v>21.428571428571001</v>
      </c>
      <c r="J1784" s="21">
        <v>0</v>
      </c>
      <c r="K1784" s="12">
        <v>28.571428571428999</v>
      </c>
      <c r="L1784" s="12">
        <v>7.1428571428570002</v>
      </c>
      <c r="M1784" s="21">
        <v>0</v>
      </c>
      <c r="N1784" s="12">
        <v>14.285714285714</v>
      </c>
      <c r="O1784" s="12">
        <v>7.1428571428570002</v>
      </c>
      <c r="P1784" s="21">
        <v>0</v>
      </c>
      <c r="Q1784" s="12">
        <v>21.428571428571001</v>
      </c>
      <c r="R1784" s="45">
        <v>0</v>
      </c>
    </row>
    <row r="1785" spans="4:18" x14ac:dyDescent="0.2">
      <c r="D1785" s="102"/>
      <c r="E1785" s="5" t="s">
        <v>32</v>
      </c>
      <c r="F1785" s="6"/>
      <c r="G1785" s="7">
        <v>75</v>
      </c>
      <c r="H1785" s="46">
        <v>29.333333333333002</v>
      </c>
      <c r="I1785" s="12">
        <v>10.666666666667</v>
      </c>
      <c r="J1785" s="12">
        <v>2.666666666667</v>
      </c>
      <c r="K1785" s="12">
        <v>2.666666666667</v>
      </c>
      <c r="L1785" s="12">
        <v>10.666666666667</v>
      </c>
      <c r="M1785" s="12">
        <v>4</v>
      </c>
      <c r="N1785" s="12">
        <v>6.666666666667</v>
      </c>
      <c r="O1785" s="12">
        <v>4</v>
      </c>
      <c r="P1785" s="21">
        <v>0</v>
      </c>
      <c r="Q1785" s="12">
        <v>41.333333333333002</v>
      </c>
      <c r="R1785" s="45">
        <v>0</v>
      </c>
    </row>
    <row r="1786" spans="4:18" x14ac:dyDescent="0.2">
      <c r="D1786" s="102"/>
      <c r="E1786" s="5" t="s">
        <v>33</v>
      </c>
      <c r="F1786" s="6"/>
      <c r="G1786" s="7">
        <v>39</v>
      </c>
      <c r="H1786" s="46">
        <v>51.282051282051</v>
      </c>
      <c r="I1786" s="12">
        <v>12.820512820513001</v>
      </c>
      <c r="J1786" s="12">
        <v>2.564102564103</v>
      </c>
      <c r="K1786" s="12">
        <v>5.1282051282049999</v>
      </c>
      <c r="L1786" s="12">
        <v>10.25641025641</v>
      </c>
      <c r="M1786" s="12">
        <v>5.1282051282049999</v>
      </c>
      <c r="N1786" s="12">
        <v>5.1282051282049999</v>
      </c>
      <c r="O1786" s="12">
        <v>12.820512820513001</v>
      </c>
      <c r="P1786" s="21">
        <v>0</v>
      </c>
      <c r="Q1786" s="12">
        <v>28.205128205127998</v>
      </c>
      <c r="R1786" s="45">
        <v>0</v>
      </c>
    </row>
    <row r="1787" spans="4:18" x14ac:dyDescent="0.2">
      <c r="D1787" s="102"/>
      <c r="E1787" s="5" t="s">
        <v>34</v>
      </c>
      <c r="F1787" s="6"/>
      <c r="G1787" s="7">
        <v>43</v>
      </c>
      <c r="H1787" s="46">
        <v>44.186046511628</v>
      </c>
      <c r="I1787" s="12">
        <v>20.930232558139998</v>
      </c>
      <c r="J1787" s="12">
        <v>2.3255813953489999</v>
      </c>
      <c r="K1787" s="12">
        <v>18.604651162791001</v>
      </c>
      <c r="L1787" s="12">
        <v>9.3023255813949994</v>
      </c>
      <c r="M1787" s="12">
        <v>4.6511627906979998</v>
      </c>
      <c r="N1787" s="12">
        <v>13.953488372093</v>
      </c>
      <c r="O1787" s="12">
        <v>16.279069767442</v>
      </c>
      <c r="P1787" s="21">
        <v>0</v>
      </c>
      <c r="Q1787" s="12">
        <v>18.604651162791001</v>
      </c>
      <c r="R1787" s="31">
        <v>2.3255813953489999</v>
      </c>
    </row>
    <row r="1788" spans="4:18" x14ac:dyDescent="0.2">
      <c r="D1788" s="102"/>
      <c r="E1788" s="5" t="s">
        <v>35</v>
      </c>
      <c r="F1788" s="6"/>
      <c r="G1788" s="7">
        <v>30</v>
      </c>
      <c r="H1788" s="46">
        <v>53.333333333333002</v>
      </c>
      <c r="I1788" s="12">
        <v>10</v>
      </c>
      <c r="J1788" s="12">
        <v>3.333333333333</v>
      </c>
      <c r="K1788" s="12">
        <v>6.666666666667</v>
      </c>
      <c r="L1788" s="12">
        <v>6.666666666667</v>
      </c>
      <c r="M1788" s="12">
        <v>3.333333333333</v>
      </c>
      <c r="N1788" s="12">
        <v>6.666666666667</v>
      </c>
      <c r="O1788" s="12">
        <v>10</v>
      </c>
      <c r="P1788" s="12">
        <v>3.333333333333</v>
      </c>
      <c r="Q1788" s="12">
        <v>33.333333333333002</v>
      </c>
      <c r="R1788" s="45">
        <v>0</v>
      </c>
    </row>
    <row r="1789" spans="4:18" x14ac:dyDescent="0.2">
      <c r="D1789" s="102"/>
      <c r="E1789" s="5" t="s">
        <v>36</v>
      </c>
      <c r="F1789" s="6"/>
      <c r="G1789" s="7">
        <v>13</v>
      </c>
      <c r="H1789" s="46">
        <v>23.076923076922998</v>
      </c>
      <c r="I1789" s="12">
        <v>15.384615384615</v>
      </c>
      <c r="J1789" s="12">
        <v>7.6923076923079998</v>
      </c>
      <c r="K1789" s="12">
        <v>7.6923076923079998</v>
      </c>
      <c r="L1789" s="12">
        <v>7.6923076923079998</v>
      </c>
      <c r="M1789" s="21">
        <v>0</v>
      </c>
      <c r="N1789" s="12">
        <v>7.6923076923079998</v>
      </c>
      <c r="O1789" s="12">
        <v>7.6923076923079998</v>
      </c>
      <c r="P1789" s="12">
        <v>7.6923076923079998</v>
      </c>
      <c r="Q1789" s="12">
        <v>38.461538461537998</v>
      </c>
      <c r="R1789" s="31">
        <v>7.6923076923079998</v>
      </c>
    </row>
    <row r="1790" spans="4:18" x14ac:dyDescent="0.2">
      <c r="D1790" s="102"/>
      <c r="E1790" s="5" t="s">
        <v>37</v>
      </c>
      <c r="F1790" s="6"/>
      <c r="G1790" s="7">
        <v>28</v>
      </c>
      <c r="H1790" s="46">
        <v>25</v>
      </c>
      <c r="I1790" s="12">
        <v>21.428571428571001</v>
      </c>
      <c r="J1790" s="21">
        <v>0</v>
      </c>
      <c r="K1790" s="12">
        <v>17.857142857143</v>
      </c>
      <c r="L1790" s="21">
        <v>0</v>
      </c>
      <c r="M1790" s="12">
        <v>10.714285714286</v>
      </c>
      <c r="N1790" s="12">
        <v>7.1428571428570002</v>
      </c>
      <c r="O1790" s="12">
        <v>3.5714285714290002</v>
      </c>
      <c r="P1790" s="12">
        <v>3.5714285714290002</v>
      </c>
      <c r="Q1790" s="12">
        <v>35.714285714286</v>
      </c>
      <c r="R1790" s="45">
        <v>0</v>
      </c>
    </row>
    <row r="1791" spans="4:18" x14ac:dyDescent="0.2">
      <c r="D1791" s="102"/>
      <c r="E1791" s="5" t="s">
        <v>38</v>
      </c>
      <c r="F1791" s="6"/>
      <c r="G1791" s="7">
        <v>1</v>
      </c>
      <c r="H1791" s="76">
        <v>0</v>
      </c>
      <c r="I1791" s="21">
        <v>0</v>
      </c>
      <c r="J1791" s="21">
        <v>0</v>
      </c>
      <c r="K1791" s="21">
        <v>0</v>
      </c>
      <c r="L1791" s="21">
        <v>0</v>
      </c>
      <c r="M1791" s="21">
        <v>0</v>
      </c>
      <c r="N1791" s="21">
        <v>0</v>
      </c>
      <c r="O1791" s="12">
        <v>100</v>
      </c>
      <c r="P1791" s="21">
        <v>0</v>
      </c>
      <c r="Q1791" s="21">
        <v>0</v>
      </c>
      <c r="R1791" s="45">
        <v>0</v>
      </c>
    </row>
    <row r="1792" spans="4:18" x14ac:dyDescent="0.2">
      <c r="D1792" s="101" t="s">
        <v>39</v>
      </c>
      <c r="E1792" s="26" t="s">
        <v>40</v>
      </c>
      <c r="F1792" s="25"/>
      <c r="G1792" s="28">
        <v>172</v>
      </c>
      <c r="H1792" s="55">
        <v>37.209302325581</v>
      </c>
      <c r="I1792" s="19">
        <v>7.5581395348839999</v>
      </c>
      <c r="J1792" s="19">
        <v>1.744186046512</v>
      </c>
      <c r="K1792" s="19">
        <v>9.3023255813949994</v>
      </c>
      <c r="L1792" s="19">
        <v>9.8837209302330002</v>
      </c>
      <c r="M1792" s="19">
        <v>4.0697674418599998</v>
      </c>
      <c r="N1792" s="19">
        <v>11.046511627907</v>
      </c>
      <c r="O1792" s="19">
        <v>8.1395348837209998</v>
      </c>
      <c r="P1792" s="19">
        <v>0.58139534883699995</v>
      </c>
      <c r="Q1792" s="19">
        <v>38.953488372092998</v>
      </c>
      <c r="R1792" s="71">
        <v>0</v>
      </c>
    </row>
    <row r="1793" spans="2:20" x14ac:dyDescent="0.2">
      <c r="D1793" s="102"/>
      <c r="E1793" s="5" t="s">
        <v>41</v>
      </c>
      <c r="F1793" s="6"/>
      <c r="G1793" s="7">
        <v>142</v>
      </c>
      <c r="H1793" s="46">
        <v>40.140845070422998</v>
      </c>
      <c r="I1793" s="12">
        <v>14.084507042254</v>
      </c>
      <c r="J1793" s="12">
        <v>4.2253521126760001</v>
      </c>
      <c r="K1793" s="12">
        <v>9.1549295774649995</v>
      </c>
      <c r="L1793" s="12">
        <v>9.8591549295770005</v>
      </c>
      <c r="M1793" s="12">
        <v>1.4084507042250001</v>
      </c>
      <c r="N1793" s="12">
        <v>11.971830985915</v>
      </c>
      <c r="O1793" s="12">
        <v>6.3380281690139997</v>
      </c>
      <c r="P1793" s="12">
        <v>1.4084507042250001</v>
      </c>
      <c r="Q1793" s="12">
        <v>31.690140845070001</v>
      </c>
      <c r="R1793" s="31">
        <v>2.8169014084509998</v>
      </c>
    </row>
    <row r="1794" spans="2:20" x14ac:dyDescent="0.2">
      <c r="D1794" s="102"/>
      <c r="E1794" s="5" t="s">
        <v>42</v>
      </c>
      <c r="F1794" s="6"/>
      <c r="G1794" s="7">
        <v>95</v>
      </c>
      <c r="H1794" s="46">
        <v>30.526315789474001</v>
      </c>
      <c r="I1794" s="12">
        <v>16.842105263158</v>
      </c>
      <c r="J1794" s="12">
        <v>4.2105263157890001</v>
      </c>
      <c r="K1794" s="12">
        <v>9.4736842105260006</v>
      </c>
      <c r="L1794" s="12">
        <v>5.2631578947369997</v>
      </c>
      <c r="M1794" s="12">
        <v>7.3684210526319998</v>
      </c>
      <c r="N1794" s="12">
        <v>3.1578947368420001</v>
      </c>
      <c r="O1794" s="12">
        <v>8.4210526315790002</v>
      </c>
      <c r="P1794" s="21">
        <v>0</v>
      </c>
      <c r="Q1794" s="12">
        <v>42.105263157895003</v>
      </c>
      <c r="R1794" s="31">
        <v>2.1052631578950001</v>
      </c>
    </row>
    <row r="1795" spans="2:20" x14ac:dyDescent="0.2">
      <c r="D1795" s="102"/>
      <c r="E1795" s="5" t="s">
        <v>43</v>
      </c>
      <c r="F1795" s="6"/>
      <c r="G1795" s="7">
        <v>19</v>
      </c>
      <c r="H1795" s="46">
        <v>47.368421052632002</v>
      </c>
      <c r="I1795" s="12">
        <v>10.526315789473999</v>
      </c>
      <c r="J1795" s="21">
        <v>0</v>
      </c>
      <c r="K1795" s="12">
        <v>10.526315789473999</v>
      </c>
      <c r="L1795" s="21">
        <v>0</v>
      </c>
      <c r="M1795" s="21">
        <v>0</v>
      </c>
      <c r="N1795" s="12">
        <v>5.2631578947369997</v>
      </c>
      <c r="O1795" s="21">
        <v>0</v>
      </c>
      <c r="P1795" s="21">
        <v>0</v>
      </c>
      <c r="Q1795" s="12">
        <v>31.578947368421002</v>
      </c>
      <c r="R1795" s="45">
        <v>0</v>
      </c>
    </row>
    <row r="1796" spans="2:20" x14ac:dyDescent="0.2">
      <c r="D1796" s="103"/>
      <c r="E1796" s="50" t="s">
        <v>44</v>
      </c>
      <c r="F1796" s="53"/>
      <c r="G1796" s="49">
        <v>37</v>
      </c>
      <c r="H1796" s="67">
        <v>45.945945945946001</v>
      </c>
      <c r="I1796" s="23">
        <v>2.7027027027030002</v>
      </c>
      <c r="J1796" s="73">
        <v>0</v>
      </c>
      <c r="K1796" s="23">
        <v>10.810810810811001</v>
      </c>
      <c r="L1796" s="23">
        <v>13.513513513514001</v>
      </c>
      <c r="M1796" s="23">
        <v>5.4054054054050003</v>
      </c>
      <c r="N1796" s="23">
        <v>2.7027027027030002</v>
      </c>
      <c r="O1796" s="23">
        <v>16.216216216216001</v>
      </c>
      <c r="P1796" s="23">
        <v>5.4054054054050003</v>
      </c>
      <c r="Q1796" s="23">
        <v>27.027027027027</v>
      </c>
      <c r="R1796" s="81">
        <v>0</v>
      </c>
    </row>
    <row r="1798" spans="2:20" x14ac:dyDescent="0.2">
      <c r="B1798" s="34" t="str">
        <f xml:space="preserve"> HYPERLINK("#'目次'!B76", "[70]")</f>
        <v>[70]</v>
      </c>
      <c r="C1798" s="27" t="s">
        <v>663</v>
      </c>
    </row>
    <row r="1799" spans="2:20" x14ac:dyDescent="0.2">
      <c r="C1799" s="84" t="s">
        <v>664</v>
      </c>
    </row>
    <row r="1801" spans="2:20" x14ac:dyDescent="0.2">
      <c r="C1801" s="27" t="s">
        <v>13</v>
      </c>
    </row>
    <row r="1802" spans="2:20" ht="48" x14ac:dyDescent="0.2">
      <c r="D1802" s="97"/>
      <c r="E1802" s="98"/>
      <c r="F1802" s="98"/>
      <c r="G1802" s="38" t="s">
        <v>14</v>
      </c>
      <c r="H1802" s="36" t="s">
        <v>665</v>
      </c>
      <c r="I1802" s="4" t="s">
        <v>533</v>
      </c>
      <c r="J1802" s="4" t="s">
        <v>666</v>
      </c>
      <c r="K1802" s="4" t="s">
        <v>535</v>
      </c>
      <c r="L1802" s="4" t="s">
        <v>667</v>
      </c>
      <c r="M1802" s="4" t="s">
        <v>617</v>
      </c>
      <c r="N1802" s="4" t="s">
        <v>537</v>
      </c>
      <c r="O1802" s="4" t="s">
        <v>618</v>
      </c>
      <c r="P1802" s="4" t="s">
        <v>540</v>
      </c>
      <c r="Q1802" s="4" t="s">
        <v>180</v>
      </c>
      <c r="R1802" s="4" t="s">
        <v>22</v>
      </c>
      <c r="S1802" s="4" t="s">
        <v>668</v>
      </c>
      <c r="T1802" s="35" t="s">
        <v>24</v>
      </c>
    </row>
    <row r="1803" spans="2:20" x14ac:dyDescent="0.2">
      <c r="D1803" s="99"/>
      <c r="E1803" s="100"/>
      <c r="F1803" s="100"/>
      <c r="G1803" s="40"/>
      <c r="H1803" s="42"/>
      <c r="I1803" s="8"/>
      <c r="J1803" s="8"/>
      <c r="K1803" s="8"/>
      <c r="L1803" s="8"/>
      <c r="M1803" s="8"/>
      <c r="N1803" s="8"/>
      <c r="O1803" s="8"/>
      <c r="P1803" s="8"/>
      <c r="Q1803" s="8"/>
      <c r="R1803" s="8"/>
      <c r="S1803" s="8"/>
      <c r="T1803" s="39"/>
    </row>
    <row r="1804" spans="2:20" x14ac:dyDescent="0.2">
      <c r="D1804" s="48"/>
      <c r="E1804" s="47" t="s">
        <v>14</v>
      </c>
      <c r="F1804" s="51"/>
      <c r="G1804" s="37">
        <v>6526</v>
      </c>
      <c r="H1804" s="20">
        <v>4.8881397486980003</v>
      </c>
      <c r="I1804" s="20">
        <v>6.8801716212070003</v>
      </c>
      <c r="J1804" s="20">
        <v>4.7808764940239996</v>
      </c>
      <c r="K1804" s="20">
        <v>6.9261415874959997</v>
      </c>
      <c r="L1804" s="20">
        <v>12.028807845540999</v>
      </c>
      <c r="M1804" s="20">
        <v>4.1372969659820003</v>
      </c>
      <c r="N1804" s="20">
        <v>16.978240882622998</v>
      </c>
      <c r="O1804" s="20">
        <v>0.96536929206300004</v>
      </c>
      <c r="P1804" s="20">
        <v>2.5436714679739998</v>
      </c>
      <c r="Q1804" s="20">
        <v>7.8302175911739997</v>
      </c>
      <c r="R1804" s="20">
        <v>1.4557155991420001</v>
      </c>
      <c r="S1804" s="20">
        <v>72.080907140668003</v>
      </c>
      <c r="T1804" s="58">
        <v>0.67422617223400005</v>
      </c>
    </row>
    <row r="1805" spans="2:20" x14ac:dyDescent="0.2">
      <c r="D1805" s="101" t="s">
        <v>25</v>
      </c>
      <c r="E1805" s="26" t="s">
        <v>26</v>
      </c>
      <c r="F1805" s="25"/>
      <c r="G1805" s="28">
        <v>294</v>
      </c>
      <c r="H1805" s="55">
        <v>3.7414965986389999</v>
      </c>
      <c r="I1805" s="19">
        <v>6.1224489795919999</v>
      </c>
      <c r="J1805" s="19">
        <v>4.4217687074830003</v>
      </c>
      <c r="K1805" s="19">
        <v>7.4829931972789998</v>
      </c>
      <c r="L1805" s="19">
        <v>9.8639455782310002</v>
      </c>
      <c r="M1805" s="19">
        <v>5.7823129251700003</v>
      </c>
      <c r="N1805" s="19">
        <v>14.285714285714</v>
      </c>
      <c r="O1805" s="19">
        <v>1.700680272109</v>
      </c>
      <c r="P1805" s="19">
        <v>3.7414965986389999</v>
      </c>
      <c r="Q1805" s="19">
        <v>8.5034013605440002</v>
      </c>
      <c r="R1805" s="19">
        <v>0.68027210884400002</v>
      </c>
      <c r="S1805" s="19">
        <v>75.510204081633006</v>
      </c>
      <c r="T1805" s="56">
        <v>1.0204081632649999</v>
      </c>
    </row>
    <row r="1806" spans="2:20" x14ac:dyDescent="0.2">
      <c r="D1806" s="102"/>
      <c r="E1806" s="5" t="s">
        <v>27</v>
      </c>
      <c r="F1806" s="6"/>
      <c r="G1806" s="7">
        <v>486</v>
      </c>
      <c r="H1806" s="46">
        <v>4.1152263374490001</v>
      </c>
      <c r="I1806" s="12">
        <v>3.7037037037039999</v>
      </c>
      <c r="J1806" s="12">
        <v>3.2921810699590002</v>
      </c>
      <c r="K1806" s="12">
        <v>6.3786008230449998</v>
      </c>
      <c r="L1806" s="12">
        <v>9.2592592592590002</v>
      </c>
      <c r="M1806" s="12">
        <v>4.1152263374490001</v>
      </c>
      <c r="N1806" s="12">
        <v>14.197530864198001</v>
      </c>
      <c r="O1806" s="12">
        <v>0.41152263374499998</v>
      </c>
      <c r="P1806" s="12">
        <v>1.2345679012349999</v>
      </c>
      <c r="Q1806" s="12">
        <v>8.4362139917699999</v>
      </c>
      <c r="R1806" s="12">
        <v>1.646090534979</v>
      </c>
      <c r="S1806" s="12">
        <v>77.572016460905004</v>
      </c>
      <c r="T1806" s="31">
        <v>0.61728395061700003</v>
      </c>
    </row>
    <row r="1807" spans="2:20" x14ac:dyDescent="0.2">
      <c r="D1807" s="102"/>
      <c r="E1807" s="5" t="s">
        <v>28</v>
      </c>
      <c r="F1807" s="6"/>
      <c r="G1807" s="7">
        <v>1441</v>
      </c>
      <c r="H1807" s="46">
        <v>5.4823039555859996</v>
      </c>
      <c r="I1807" s="12">
        <v>7.7029840388619997</v>
      </c>
      <c r="J1807" s="12">
        <v>5.1353226925750004</v>
      </c>
      <c r="K1807" s="12">
        <v>6.1762664816099999</v>
      </c>
      <c r="L1807" s="12">
        <v>13.671061762665</v>
      </c>
      <c r="M1807" s="12">
        <v>3.6086051353230002</v>
      </c>
      <c r="N1807" s="12">
        <v>17.557251908396999</v>
      </c>
      <c r="O1807" s="12">
        <v>0.76335877862599999</v>
      </c>
      <c r="P1807" s="12">
        <v>2.7758501040939998</v>
      </c>
      <c r="Q1807" s="12">
        <v>7.1478140180430003</v>
      </c>
      <c r="R1807" s="12">
        <v>1.8736988202639999</v>
      </c>
      <c r="S1807" s="12">
        <v>69.604441360167002</v>
      </c>
      <c r="T1807" s="31">
        <v>0.69396252602399999</v>
      </c>
    </row>
    <row r="1808" spans="2:20" x14ac:dyDescent="0.2">
      <c r="D1808" s="102"/>
      <c r="E1808" s="5" t="s">
        <v>29</v>
      </c>
      <c r="F1808" s="6"/>
      <c r="G1808" s="7">
        <v>771</v>
      </c>
      <c r="H1808" s="46">
        <v>6.4850843060959997</v>
      </c>
      <c r="I1808" s="12">
        <v>8.0415045395589999</v>
      </c>
      <c r="J1808" s="12">
        <v>7.1335927367060004</v>
      </c>
      <c r="K1808" s="12">
        <v>7.911802853437</v>
      </c>
      <c r="L1808" s="12">
        <v>12.321660181582001</v>
      </c>
      <c r="M1808" s="12">
        <v>5.706874189364</v>
      </c>
      <c r="N1808" s="12">
        <v>23.605706874189</v>
      </c>
      <c r="O1808" s="12">
        <v>1.2970168612190001</v>
      </c>
      <c r="P1808" s="12">
        <v>2.4643320363160002</v>
      </c>
      <c r="Q1808" s="12">
        <v>8.4306095979250006</v>
      </c>
      <c r="R1808" s="12">
        <v>1.8158236057070001</v>
      </c>
      <c r="S1808" s="12">
        <v>64.980544747082007</v>
      </c>
      <c r="T1808" s="31">
        <v>0.64850843060999996</v>
      </c>
    </row>
    <row r="1809" spans="2:20" x14ac:dyDescent="0.2">
      <c r="D1809" s="102"/>
      <c r="E1809" s="5" t="s">
        <v>30</v>
      </c>
      <c r="F1809" s="6"/>
      <c r="G1809" s="7">
        <v>266</v>
      </c>
      <c r="H1809" s="46">
        <v>3.383458646617</v>
      </c>
      <c r="I1809" s="12">
        <v>6.0150375939850003</v>
      </c>
      <c r="J1809" s="12">
        <v>5.639097744361</v>
      </c>
      <c r="K1809" s="12">
        <v>9.7744360902260006</v>
      </c>
      <c r="L1809" s="12">
        <v>14.661654135338001</v>
      </c>
      <c r="M1809" s="12">
        <v>5.2631578947369997</v>
      </c>
      <c r="N1809" s="12">
        <v>16.165413533835</v>
      </c>
      <c r="O1809" s="12">
        <v>1.8796992481200001</v>
      </c>
      <c r="P1809" s="12">
        <v>3.0075187969920001</v>
      </c>
      <c r="Q1809" s="12">
        <v>6.0150375939850003</v>
      </c>
      <c r="R1809" s="12">
        <v>1.8796992481200001</v>
      </c>
      <c r="S1809" s="12">
        <v>72.180451127820007</v>
      </c>
      <c r="T1809" s="45">
        <v>0</v>
      </c>
    </row>
    <row r="1810" spans="2:20" x14ac:dyDescent="0.2">
      <c r="D1810" s="102"/>
      <c r="E1810" s="5" t="s">
        <v>31</v>
      </c>
      <c r="F1810" s="6"/>
      <c r="G1810" s="7">
        <v>140</v>
      </c>
      <c r="H1810" s="46">
        <v>5</v>
      </c>
      <c r="I1810" s="12">
        <v>3.5714285714290002</v>
      </c>
      <c r="J1810" s="12">
        <v>2.8571428571430002</v>
      </c>
      <c r="K1810" s="12">
        <v>6.4285714285709998</v>
      </c>
      <c r="L1810" s="12">
        <v>10</v>
      </c>
      <c r="M1810" s="12">
        <v>3.5714285714290002</v>
      </c>
      <c r="N1810" s="12">
        <v>12.142857142857</v>
      </c>
      <c r="O1810" s="12">
        <v>0.71428571428599996</v>
      </c>
      <c r="P1810" s="12">
        <v>1.4285714285710001</v>
      </c>
      <c r="Q1810" s="12">
        <v>5</v>
      </c>
      <c r="R1810" s="21">
        <v>0</v>
      </c>
      <c r="S1810" s="12">
        <v>75.714285714286007</v>
      </c>
      <c r="T1810" s="31">
        <v>0.71428571428599996</v>
      </c>
    </row>
    <row r="1811" spans="2:20" x14ac:dyDescent="0.2">
      <c r="D1811" s="102"/>
      <c r="E1811" s="5" t="s">
        <v>32</v>
      </c>
      <c r="F1811" s="6"/>
      <c r="G1811" s="7">
        <v>750</v>
      </c>
      <c r="H1811" s="46">
        <v>4</v>
      </c>
      <c r="I1811" s="12">
        <v>6.9333333333329996</v>
      </c>
      <c r="J1811" s="12">
        <v>4.666666666667</v>
      </c>
      <c r="K1811" s="12">
        <v>7.333333333333</v>
      </c>
      <c r="L1811" s="12">
        <v>12.266666666667</v>
      </c>
      <c r="M1811" s="12">
        <v>4.1333333333329998</v>
      </c>
      <c r="N1811" s="12">
        <v>18.133333333332999</v>
      </c>
      <c r="O1811" s="12">
        <v>1.0666666666669999</v>
      </c>
      <c r="P1811" s="12">
        <v>2.4</v>
      </c>
      <c r="Q1811" s="12">
        <v>7.6</v>
      </c>
      <c r="R1811" s="12">
        <v>1.4666666666670001</v>
      </c>
      <c r="S1811" s="12">
        <v>72.533333333333005</v>
      </c>
      <c r="T1811" s="31">
        <v>0.4</v>
      </c>
    </row>
    <row r="1812" spans="2:20" x14ac:dyDescent="0.2">
      <c r="D1812" s="102"/>
      <c r="E1812" s="5" t="s">
        <v>33</v>
      </c>
      <c r="F1812" s="6"/>
      <c r="G1812" s="7">
        <v>632</v>
      </c>
      <c r="H1812" s="46">
        <v>4.746835443038</v>
      </c>
      <c r="I1812" s="12">
        <v>8.5443037974680003</v>
      </c>
      <c r="J1812" s="12">
        <v>4.746835443038</v>
      </c>
      <c r="K1812" s="12">
        <v>5.379746835443</v>
      </c>
      <c r="L1812" s="12">
        <v>11.075949367089001</v>
      </c>
      <c r="M1812" s="12">
        <v>4.1139240506329999</v>
      </c>
      <c r="N1812" s="12">
        <v>16.297468354429999</v>
      </c>
      <c r="O1812" s="12">
        <v>1.2658227848100001</v>
      </c>
      <c r="P1812" s="12">
        <v>3.9556962025320002</v>
      </c>
      <c r="Q1812" s="12">
        <v>8.8607594936710008</v>
      </c>
      <c r="R1812" s="12">
        <v>1.4240506329110001</v>
      </c>
      <c r="S1812" s="12">
        <v>72.784810126582002</v>
      </c>
      <c r="T1812" s="31">
        <v>1.5822784810129999</v>
      </c>
    </row>
    <row r="1813" spans="2:20" x14ac:dyDescent="0.2">
      <c r="D1813" s="102"/>
      <c r="E1813" s="5" t="s">
        <v>34</v>
      </c>
      <c r="F1813" s="6"/>
      <c r="G1813" s="7">
        <v>419</v>
      </c>
      <c r="H1813" s="46">
        <v>5.2505966587110002</v>
      </c>
      <c r="I1813" s="12">
        <v>7.1599045346060004</v>
      </c>
      <c r="J1813" s="12">
        <v>4.7732696897369999</v>
      </c>
      <c r="K1813" s="12">
        <v>9.3078758949879994</v>
      </c>
      <c r="L1813" s="12">
        <v>13.126491646778</v>
      </c>
      <c r="M1813" s="12">
        <v>4.057279236277</v>
      </c>
      <c r="N1813" s="12">
        <v>19.570405727924001</v>
      </c>
      <c r="O1813" s="12">
        <v>0.71599045346099999</v>
      </c>
      <c r="P1813" s="12">
        <v>2.6252983293560002</v>
      </c>
      <c r="Q1813" s="12">
        <v>8.1145584725540001</v>
      </c>
      <c r="R1813" s="12">
        <v>0.71599045346099999</v>
      </c>
      <c r="S1813" s="12">
        <v>68.973747016706</v>
      </c>
      <c r="T1813" s="45">
        <v>0</v>
      </c>
    </row>
    <row r="1814" spans="2:20" x14ac:dyDescent="0.2">
      <c r="D1814" s="102"/>
      <c r="E1814" s="5" t="s">
        <v>35</v>
      </c>
      <c r="F1814" s="6"/>
      <c r="G1814" s="7">
        <v>376</v>
      </c>
      <c r="H1814" s="46">
        <v>6.3829787234040003</v>
      </c>
      <c r="I1814" s="12">
        <v>8.7765957446809999</v>
      </c>
      <c r="J1814" s="12">
        <v>5.3191489361700004</v>
      </c>
      <c r="K1814" s="12">
        <v>8.2446808510640004</v>
      </c>
      <c r="L1814" s="12">
        <v>12.5</v>
      </c>
      <c r="M1814" s="12">
        <v>2.925531914894</v>
      </c>
      <c r="N1814" s="12">
        <v>15.425531914894</v>
      </c>
      <c r="O1814" s="12">
        <v>0.53191489361699995</v>
      </c>
      <c r="P1814" s="12">
        <v>1.3297872340429999</v>
      </c>
      <c r="Q1814" s="12">
        <v>8.7765957446809999</v>
      </c>
      <c r="R1814" s="12">
        <v>0.79787234042599997</v>
      </c>
      <c r="S1814" s="12">
        <v>69.946808510637993</v>
      </c>
      <c r="T1814" s="31">
        <v>0.53191489361699995</v>
      </c>
    </row>
    <row r="1815" spans="2:20" x14ac:dyDescent="0.2">
      <c r="D1815" s="102"/>
      <c r="E1815" s="5" t="s">
        <v>36</v>
      </c>
      <c r="F1815" s="6"/>
      <c r="G1815" s="7">
        <v>197</v>
      </c>
      <c r="H1815" s="46">
        <v>4.0609137055840003</v>
      </c>
      <c r="I1815" s="12">
        <v>6.0913705583760001</v>
      </c>
      <c r="J1815" s="12">
        <v>2.0304568527920002</v>
      </c>
      <c r="K1815" s="12">
        <v>4.0609137055840003</v>
      </c>
      <c r="L1815" s="12">
        <v>11.675126903553</v>
      </c>
      <c r="M1815" s="12">
        <v>3.553299492386</v>
      </c>
      <c r="N1815" s="12">
        <v>13.197969543147</v>
      </c>
      <c r="O1815" s="12">
        <v>1.0152284263960001</v>
      </c>
      <c r="P1815" s="12">
        <v>3.045685279188</v>
      </c>
      <c r="Q1815" s="12">
        <v>6.0913705583760001</v>
      </c>
      <c r="R1815" s="12">
        <v>1.522842639594</v>
      </c>
      <c r="S1815" s="12">
        <v>77.157360406091001</v>
      </c>
      <c r="T1815" s="31">
        <v>2.5380710659900001</v>
      </c>
    </row>
    <row r="1816" spans="2:20" x14ac:dyDescent="0.2">
      <c r="D1816" s="102"/>
      <c r="E1816" s="5" t="s">
        <v>37</v>
      </c>
      <c r="F1816" s="6"/>
      <c r="G1816" s="7">
        <v>685</v>
      </c>
      <c r="H1816" s="46">
        <v>4.0875912408759998</v>
      </c>
      <c r="I1816" s="12">
        <v>4.8175182481750003</v>
      </c>
      <c r="J1816" s="12">
        <v>2.9197080291969999</v>
      </c>
      <c r="K1816" s="12">
        <v>5.6934306569339999</v>
      </c>
      <c r="L1816" s="12">
        <v>10.21897810219</v>
      </c>
      <c r="M1816" s="12">
        <v>3.2116788321169998</v>
      </c>
      <c r="N1816" s="12">
        <v>11.824817518248</v>
      </c>
      <c r="O1816" s="12">
        <v>0.72992700729899995</v>
      </c>
      <c r="P1816" s="12">
        <v>2.0437956204379999</v>
      </c>
      <c r="Q1816" s="12">
        <v>8.4671532846719995</v>
      </c>
      <c r="R1816" s="12">
        <v>1.1678832116790001</v>
      </c>
      <c r="S1816" s="12">
        <v>79.124087591240993</v>
      </c>
      <c r="T1816" s="31">
        <v>0.14598540146</v>
      </c>
    </row>
    <row r="1817" spans="2:20" x14ac:dyDescent="0.2">
      <c r="D1817" s="102"/>
      <c r="E1817" s="5" t="s">
        <v>38</v>
      </c>
      <c r="F1817" s="6"/>
      <c r="G1817" s="7">
        <v>69</v>
      </c>
      <c r="H1817" s="46">
        <v>1.449275362319</v>
      </c>
      <c r="I1817" s="12">
        <v>7.2463768115939997</v>
      </c>
      <c r="J1817" s="12">
        <v>8.6956521739130004</v>
      </c>
      <c r="K1817" s="12">
        <v>11.594202898551</v>
      </c>
      <c r="L1817" s="12">
        <v>13.04347826087</v>
      </c>
      <c r="M1817" s="12">
        <v>5.7971014492749999</v>
      </c>
      <c r="N1817" s="12">
        <v>23.188405797101002</v>
      </c>
      <c r="O1817" s="12">
        <v>1.449275362319</v>
      </c>
      <c r="P1817" s="12">
        <v>1.449275362319</v>
      </c>
      <c r="Q1817" s="12">
        <v>5.7971014492749999</v>
      </c>
      <c r="R1817" s="12">
        <v>2.898550724638</v>
      </c>
      <c r="S1817" s="12">
        <v>76.811594202899002</v>
      </c>
      <c r="T1817" s="31">
        <v>1.449275362319</v>
      </c>
    </row>
    <row r="1818" spans="2:20" x14ac:dyDescent="0.2">
      <c r="D1818" s="101" t="s">
        <v>39</v>
      </c>
      <c r="E1818" s="26" t="s">
        <v>40</v>
      </c>
      <c r="F1818" s="25"/>
      <c r="G1818" s="28">
        <v>1869</v>
      </c>
      <c r="H1818" s="55">
        <v>6.2600321027290002</v>
      </c>
      <c r="I1818" s="19">
        <v>7.9721776350990003</v>
      </c>
      <c r="J1818" s="19">
        <v>6.2065275548420002</v>
      </c>
      <c r="K1818" s="19">
        <v>7.6511503477799998</v>
      </c>
      <c r="L1818" s="19">
        <v>12.359550561798001</v>
      </c>
      <c r="M1818" s="19">
        <v>5.0294275013379997</v>
      </c>
      <c r="N1818" s="19">
        <v>20.117710005349998</v>
      </c>
      <c r="O1818" s="19">
        <v>1.070090957731</v>
      </c>
      <c r="P1818" s="19">
        <v>2.5147137506689998</v>
      </c>
      <c r="Q1818" s="19">
        <v>7.5441412520059998</v>
      </c>
      <c r="R1818" s="19">
        <v>1.4981273408239999</v>
      </c>
      <c r="S1818" s="19">
        <v>68.913857677902996</v>
      </c>
      <c r="T1818" s="56">
        <v>0.48154093097900003</v>
      </c>
    </row>
    <row r="1819" spans="2:20" x14ac:dyDescent="0.2">
      <c r="D1819" s="102"/>
      <c r="E1819" s="5" t="s">
        <v>41</v>
      </c>
      <c r="F1819" s="6"/>
      <c r="G1819" s="7">
        <v>2013</v>
      </c>
      <c r="H1819" s="46">
        <v>4.6696472925980004</v>
      </c>
      <c r="I1819" s="12">
        <v>6.9547938400399998</v>
      </c>
      <c r="J1819" s="12">
        <v>3.9244908097370002</v>
      </c>
      <c r="K1819" s="12">
        <v>6.5573770491800003</v>
      </c>
      <c r="L1819" s="12">
        <v>13.412816691505</v>
      </c>
      <c r="M1819" s="12">
        <v>3.6761053154500001</v>
      </c>
      <c r="N1819" s="12">
        <v>17.039244908097</v>
      </c>
      <c r="O1819" s="12">
        <v>0.745156482861</v>
      </c>
      <c r="P1819" s="12">
        <v>2.5335320417289999</v>
      </c>
      <c r="Q1819" s="12">
        <v>7.3522106308990001</v>
      </c>
      <c r="R1819" s="12">
        <v>1.589667163438</v>
      </c>
      <c r="S1819" s="12">
        <v>71.336313959264999</v>
      </c>
      <c r="T1819" s="31">
        <v>0.84451068057599998</v>
      </c>
    </row>
    <row r="1820" spans="2:20" x14ac:dyDescent="0.2">
      <c r="D1820" s="102"/>
      <c r="E1820" s="5" t="s">
        <v>42</v>
      </c>
      <c r="F1820" s="6"/>
      <c r="G1820" s="7">
        <v>1582</v>
      </c>
      <c r="H1820" s="46">
        <v>4.2351453855879999</v>
      </c>
      <c r="I1820" s="12">
        <v>6.194690265487</v>
      </c>
      <c r="J1820" s="12">
        <v>4.9936788874840001</v>
      </c>
      <c r="K1820" s="12">
        <v>7.0796460176989999</v>
      </c>
      <c r="L1820" s="12">
        <v>10.998735777497</v>
      </c>
      <c r="M1820" s="12">
        <v>4.1087231352720002</v>
      </c>
      <c r="N1820" s="12">
        <v>16.498103666245001</v>
      </c>
      <c r="O1820" s="12">
        <v>1.074589127686</v>
      </c>
      <c r="P1820" s="12">
        <v>3.286978508217</v>
      </c>
      <c r="Q1820" s="12">
        <v>9.1024020227559994</v>
      </c>
      <c r="R1820" s="12">
        <v>1.5802781289509999</v>
      </c>
      <c r="S1820" s="12">
        <v>72.882427307206001</v>
      </c>
      <c r="T1820" s="31">
        <v>0.50568900126399996</v>
      </c>
    </row>
    <row r="1821" spans="2:20" x14ac:dyDescent="0.2">
      <c r="D1821" s="102"/>
      <c r="E1821" s="5" t="s">
        <v>43</v>
      </c>
      <c r="F1821" s="6"/>
      <c r="G1821" s="7">
        <v>498</v>
      </c>
      <c r="H1821" s="46">
        <v>2.2088353413649999</v>
      </c>
      <c r="I1821" s="12">
        <v>5.8232931726909998</v>
      </c>
      <c r="J1821" s="12">
        <v>3.6144578313250002</v>
      </c>
      <c r="K1821" s="12">
        <v>5.8232931726909998</v>
      </c>
      <c r="L1821" s="12">
        <v>10.240963855422001</v>
      </c>
      <c r="M1821" s="12">
        <v>4.0160642570279999</v>
      </c>
      <c r="N1821" s="12">
        <v>11.646586345382</v>
      </c>
      <c r="O1821" s="12">
        <v>1.4056224899600001</v>
      </c>
      <c r="P1821" s="12">
        <v>2.2088353413649999</v>
      </c>
      <c r="Q1821" s="12">
        <v>8.2329317269079993</v>
      </c>
      <c r="R1821" s="12">
        <v>0.80321285140599996</v>
      </c>
      <c r="S1821" s="12">
        <v>79.518072289157004</v>
      </c>
      <c r="T1821" s="31">
        <v>0.60240963855399998</v>
      </c>
    </row>
    <row r="1822" spans="2:20" x14ac:dyDescent="0.2">
      <c r="D1822" s="103"/>
      <c r="E1822" s="50" t="s">
        <v>44</v>
      </c>
      <c r="F1822" s="53"/>
      <c r="G1822" s="49">
        <v>564</v>
      </c>
      <c r="H1822" s="67">
        <v>5.3191489361700004</v>
      </c>
      <c r="I1822" s="23">
        <v>5.8510638297869999</v>
      </c>
      <c r="J1822" s="23">
        <v>3.54609929078</v>
      </c>
      <c r="K1822" s="23">
        <v>6.3829787234040003</v>
      </c>
      <c r="L1822" s="23">
        <v>10.460992907801</v>
      </c>
      <c r="M1822" s="23">
        <v>3.014184397163</v>
      </c>
      <c r="N1822" s="23">
        <v>12.41134751773</v>
      </c>
      <c r="O1822" s="23">
        <v>0.70921985815599997</v>
      </c>
      <c r="P1822" s="23">
        <v>0.88652482269499999</v>
      </c>
      <c r="Q1822" s="23">
        <v>6.5602836879430004</v>
      </c>
      <c r="R1822" s="23">
        <v>1.0638297872339999</v>
      </c>
      <c r="S1822" s="23">
        <v>76.418439716311994</v>
      </c>
      <c r="T1822" s="64">
        <v>1.241134751773</v>
      </c>
    </row>
    <row r="1824" spans="2:20" x14ac:dyDescent="0.2">
      <c r="B1824" s="34" t="str">
        <f xml:space="preserve"> HYPERLINK("#'目次'!B77", "[71]")</f>
        <v>[71]</v>
      </c>
      <c r="C1824" s="27" t="s">
        <v>672</v>
      </c>
    </row>
    <row r="1827" spans="3:10" x14ac:dyDescent="0.2">
      <c r="C1827" s="27" t="s">
        <v>13</v>
      </c>
    </row>
    <row r="1828" spans="3:10" x14ac:dyDescent="0.2">
      <c r="D1828" s="97"/>
      <c r="E1828" s="98"/>
      <c r="F1828" s="98"/>
      <c r="G1828" s="38" t="s">
        <v>14</v>
      </c>
      <c r="H1828" s="36" t="s">
        <v>673</v>
      </c>
      <c r="I1828" s="4" t="s">
        <v>674</v>
      </c>
      <c r="J1828" s="35" t="s">
        <v>24</v>
      </c>
    </row>
    <row r="1829" spans="3:10" x14ac:dyDescent="0.2">
      <c r="D1829" s="99"/>
      <c r="E1829" s="100"/>
      <c r="F1829" s="100"/>
      <c r="G1829" s="40"/>
      <c r="H1829" s="42"/>
      <c r="I1829" s="8"/>
      <c r="J1829" s="39"/>
    </row>
    <row r="1830" spans="3:10" x14ac:dyDescent="0.2">
      <c r="D1830" s="48"/>
      <c r="E1830" s="47" t="s">
        <v>14</v>
      </c>
      <c r="F1830" s="51"/>
      <c r="G1830" s="37">
        <v>7000</v>
      </c>
      <c r="H1830" s="20">
        <v>47.985714285714003</v>
      </c>
      <c r="I1830" s="20">
        <v>52.014285714285997</v>
      </c>
      <c r="J1830" s="86">
        <v>0</v>
      </c>
    </row>
    <row r="1831" spans="3:10" x14ac:dyDescent="0.2">
      <c r="D1831" s="101" t="s">
        <v>25</v>
      </c>
      <c r="E1831" s="26" t="s">
        <v>26</v>
      </c>
      <c r="F1831" s="25"/>
      <c r="G1831" s="28">
        <v>308</v>
      </c>
      <c r="H1831" s="55">
        <v>46.428571428570997</v>
      </c>
      <c r="I1831" s="19">
        <v>53.571428571429003</v>
      </c>
      <c r="J1831" s="71">
        <v>0</v>
      </c>
    </row>
    <row r="1832" spans="3:10" x14ac:dyDescent="0.2">
      <c r="D1832" s="102"/>
      <c r="E1832" s="5" t="s">
        <v>27</v>
      </c>
      <c r="F1832" s="6"/>
      <c r="G1832" s="7">
        <v>504</v>
      </c>
      <c r="H1832" s="46">
        <v>47.817460317459997</v>
      </c>
      <c r="I1832" s="12">
        <v>52.182539682540003</v>
      </c>
      <c r="J1832" s="45">
        <v>0</v>
      </c>
    </row>
    <row r="1833" spans="3:10" x14ac:dyDescent="0.2">
      <c r="D1833" s="102"/>
      <c r="E1833" s="5" t="s">
        <v>28</v>
      </c>
      <c r="F1833" s="6"/>
      <c r="G1833" s="7">
        <v>1554</v>
      </c>
      <c r="H1833" s="46">
        <v>49.227799227798997</v>
      </c>
      <c r="I1833" s="12">
        <v>50.772200772201003</v>
      </c>
      <c r="J1833" s="45">
        <v>0</v>
      </c>
    </row>
    <row r="1834" spans="3:10" x14ac:dyDescent="0.2">
      <c r="D1834" s="102"/>
      <c r="E1834" s="5" t="s">
        <v>29</v>
      </c>
      <c r="F1834" s="6"/>
      <c r="G1834" s="7">
        <v>840</v>
      </c>
      <c r="H1834" s="46">
        <v>49.166666666666998</v>
      </c>
      <c r="I1834" s="12">
        <v>50.833333333333002</v>
      </c>
      <c r="J1834" s="45">
        <v>0</v>
      </c>
    </row>
    <row r="1835" spans="3:10" x14ac:dyDescent="0.2">
      <c r="D1835" s="102"/>
      <c r="E1835" s="5" t="s">
        <v>30</v>
      </c>
      <c r="F1835" s="6"/>
      <c r="G1835" s="7">
        <v>280</v>
      </c>
      <c r="H1835" s="46">
        <v>47.5</v>
      </c>
      <c r="I1835" s="12">
        <v>52.5</v>
      </c>
      <c r="J1835" s="45">
        <v>0</v>
      </c>
    </row>
    <row r="1836" spans="3:10" x14ac:dyDescent="0.2">
      <c r="D1836" s="102"/>
      <c r="E1836" s="5" t="s">
        <v>31</v>
      </c>
      <c r="F1836" s="6"/>
      <c r="G1836" s="7">
        <v>154</v>
      </c>
      <c r="H1836" s="46">
        <v>46.753246753246998</v>
      </c>
      <c r="I1836" s="12">
        <v>53.246753246753002</v>
      </c>
      <c r="J1836" s="45">
        <v>0</v>
      </c>
    </row>
    <row r="1837" spans="3:10" x14ac:dyDescent="0.2">
      <c r="D1837" s="102"/>
      <c r="E1837" s="5" t="s">
        <v>32</v>
      </c>
      <c r="F1837" s="6"/>
      <c r="G1837" s="7">
        <v>826</v>
      </c>
      <c r="H1837" s="46">
        <v>49.031476997578999</v>
      </c>
      <c r="I1837" s="12">
        <v>50.968523002421001</v>
      </c>
      <c r="J1837" s="45">
        <v>0</v>
      </c>
    </row>
    <row r="1838" spans="3:10" x14ac:dyDescent="0.2">
      <c r="D1838" s="102"/>
      <c r="E1838" s="5" t="s">
        <v>33</v>
      </c>
      <c r="F1838" s="6"/>
      <c r="G1838" s="7">
        <v>672</v>
      </c>
      <c r="H1838" s="46">
        <v>47.172619047619001</v>
      </c>
      <c r="I1838" s="12">
        <v>52.827380952380999</v>
      </c>
      <c r="J1838" s="45">
        <v>0</v>
      </c>
    </row>
    <row r="1839" spans="3:10" x14ac:dyDescent="0.2">
      <c r="D1839" s="102"/>
      <c r="E1839" s="5" t="s">
        <v>34</v>
      </c>
      <c r="F1839" s="6"/>
      <c r="G1839" s="7">
        <v>462</v>
      </c>
      <c r="H1839" s="46">
        <v>46.969696969696997</v>
      </c>
      <c r="I1839" s="12">
        <v>53.030303030303003</v>
      </c>
      <c r="J1839" s="45">
        <v>0</v>
      </c>
    </row>
    <row r="1840" spans="3:10" x14ac:dyDescent="0.2">
      <c r="D1840" s="102"/>
      <c r="E1840" s="5" t="s">
        <v>35</v>
      </c>
      <c r="F1840" s="6"/>
      <c r="G1840" s="7">
        <v>406</v>
      </c>
      <c r="H1840" s="46">
        <v>47.044334975368997</v>
      </c>
      <c r="I1840" s="12">
        <v>52.955665024631003</v>
      </c>
      <c r="J1840" s="45">
        <v>0</v>
      </c>
    </row>
    <row r="1841" spans="2:25" x14ac:dyDescent="0.2">
      <c r="D1841" s="102"/>
      <c r="E1841" s="5" t="s">
        <v>36</v>
      </c>
      <c r="F1841" s="6"/>
      <c r="G1841" s="7">
        <v>210</v>
      </c>
      <c r="H1841" s="46">
        <v>46.666666666666998</v>
      </c>
      <c r="I1841" s="12">
        <v>53.333333333333002</v>
      </c>
      <c r="J1841" s="45">
        <v>0</v>
      </c>
    </row>
    <row r="1842" spans="2:25" x14ac:dyDescent="0.2">
      <c r="D1842" s="102"/>
      <c r="E1842" s="5" t="s">
        <v>37</v>
      </c>
      <c r="F1842" s="6"/>
      <c r="G1842" s="7">
        <v>714</v>
      </c>
      <c r="H1842" s="46">
        <v>46.218487394957997</v>
      </c>
      <c r="I1842" s="12">
        <v>53.781512605042003</v>
      </c>
      <c r="J1842" s="45">
        <v>0</v>
      </c>
    </row>
    <row r="1843" spans="2:25" x14ac:dyDescent="0.2">
      <c r="D1843" s="102"/>
      <c r="E1843" s="5" t="s">
        <v>38</v>
      </c>
      <c r="F1843" s="6"/>
      <c r="G1843" s="7">
        <v>70</v>
      </c>
      <c r="H1843" s="46">
        <v>48.571428571429003</v>
      </c>
      <c r="I1843" s="12">
        <v>51.428571428570997</v>
      </c>
      <c r="J1843" s="45">
        <v>0</v>
      </c>
    </row>
    <row r="1844" spans="2:25" x14ac:dyDescent="0.2">
      <c r="D1844" s="101" t="s">
        <v>39</v>
      </c>
      <c r="E1844" s="26" t="s">
        <v>40</v>
      </c>
      <c r="F1844" s="25"/>
      <c r="G1844" s="28">
        <v>2044</v>
      </c>
      <c r="H1844" s="55">
        <v>48.287671232877003</v>
      </c>
      <c r="I1844" s="19">
        <v>51.712328767122997</v>
      </c>
      <c r="J1844" s="71">
        <v>0</v>
      </c>
    </row>
    <row r="1845" spans="2:25" x14ac:dyDescent="0.2">
      <c r="D1845" s="102"/>
      <c r="E1845" s="5" t="s">
        <v>41</v>
      </c>
      <c r="F1845" s="6"/>
      <c r="G1845" s="7">
        <v>2156</v>
      </c>
      <c r="H1845" s="46">
        <v>47.959183673468999</v>
      </c>
      <c r="I1845" s="12">
        <v>52.040816326531001</v>
      </c>
      <c r="J1845" s="45">
        <v>0</v>
      </c>
    </row>
    <row r="1846" spans="2:25" x14ac:dyDescent="0.2">
      <c r="D1846" s="102"/>
      <c r="E1846" s="5" t="s">
        <v>42</v>
      </c>
      <c r="F1846" s="6"/>
      <c r="G1846" s="7">
        <v>1680</v>
      </c>
      <c r="H1846" s="46">
        <v>48.095238095238003</v>
      </c>
      <c r="I1846" s="12">
        <v>51.904761904761997</v>
      </c>
      <c r="J1846" s="45">
        <v>0</v>
      </c>
    </row>
    <row r="1847" spans="2:25" x14ac:dyDescent="0.2">
      <c r="D1847" s="102"/>
      <c r="E1847" s="5" t="s">
        <v>43</v>
      </c>
      <c r="F1847" s="6"/>
      <c r="G1847" s="7">
        <v>518</v>
      </c>
      <c r="H1847" s="46">
        <v>46.911196911197003</v>
      </c>
      <c r="I1847" s="12">
        <v>53.088803088802997</v>
      </c>
      <c r="J1847" s="45">
        <v>0</v>
      </c>
    </row>
    <row r="1848" spans="2:25" x14ac:dyDescent="0.2">
      <c r="D1848" s="103"/>
      <c r="E1848" s="50" t="s">
        <v>44</v>
      </c>
      <c r="F1848" s="53"/>
      <c r="G1848" s="49">
        <v>602</v>
      </c>
      <c r="H1848" s="67">
        <v>47.674418604651002</v>
      </c>
      <c r="I1848" s="23">
        <v>52.325581395348998</v>
      </c>
      <c r="J1848" s="81">
        <v>0</v>
      </c>
    </row>
    <row r="1850" spans="2:25" x14ac:dyDescent="0.2">
      <c r="B1850" s="34" t="str">
        <f xml:space="preserve"> HYPERLINK("#'目次'!B78", "[72]")</f>
        <v>[72]</v>
      </c>
      <c r="C1850" s="27" t="s">
        <v>677</v>
      </c>
    </row>
    <row r="1853" spans="2:25" x14ac:dyDescent="0.2">
      <c r="C1853" s="27" t="s">
        <v>13</v>
      </c>
    </row>
    <row r="1854" spans="2:25" ht="24" x14ac:dyDescent="0.2">
      <c r="D1854" s="97"/>
      <c r="E1854" s="98"/>
      <c r="F1854" s="98"/>
      <c r="G1854" s="38" t="s">
        <v>14</v>
      </c>
      <c r="H1854" s="36" t="s">
        <v>678</v>
      </c>
      <c r="I1854" s="4" t="s">
        <v>679</v>
      </c>
      <c r="J1854" s="4" t="s">
        <v>680</v>
      </c>
      <c r="K1854" s="4" t="s">
        <v>681</v>
      </c>
      <c r="L1854" s="4" t="s">
        <v>682</v>
      </c>
      <c r="M1854" s="4" t="s">
        <v>683</v>
      </c>
      <c r="N1854" s="4" t="s">
        <v>684</v>
      </c>
      <c r="O1854" s="4" t="s">
        <v>685</v>
      </c>
      <c r="P1854" s="4" t="s">
        <v>686</v>
      </c>
      <c r="Q1854" s="4" t="s">
        <v>687</v>
      </c>
      <c r="R1854" s="4" t="s">
        <v>688</v>
      </c>
      <c r="S1854" s="4" t="s">
        <v>689</v>
      </c>
      <c r="T1854" s="4" t="s">
        <v>690</v>
      </c>
      <c r="U1854" s="4" t="s">
        <v>691</v>
      </c>
      <c r="V1854" s="4" t="s">
        <v>692</v>
      </c>
      <c r="W1854" s="4" t="s">
        <v>24</v>
      </c>
      <c r="X1854" s="4" t="s">
        <v>61</v>
      </c>
      <c r="Y1854" s="35" t="s">
        <v>62</v>
      </c>
    </row>
    <row r="1855" spans="2:25" x14ac:dyDescent="0.2">
      <c r="D1855" s="99"/>
      <c r="E1855" s="100"/>
      <c r="F1855" s="100"/>
      <c r="G1855" s="40"/>
      <c r="H1855" s="77" t="s">
        <v>693</v>
      </c>
      <c r="I1855" s="43" t="s">
        <v>694</v>
      </c>
      <c r="J1855" s="43" t="s">
        <v>695</v>
      </c>
      <c r="K1855" s="43" t="s">
        <v>696</v>
      </c>
      <c r="L1855" s="43" t="s">
        <v>697</v>
      </c>
      <c r="M1855" s="43" t="s">
        <v>698</v>
      </c>
      <c r="N1855" s="43" t="s">
        <v>699</v>
      </c>
      <c r="O1855" s="43" t="s">
        <v>700</v>
      </c>
      <c r="P1855" s="43" t="s">
        <v>701</v>
      </c>
      <c r="Q1855" s="43" t="s">
        <v>702</v>
      </c>
      <c r="R1855" s="43" t="s">
        <v>703</v>
      </c>
      <c r="S1855" s="43" t="s">
        <v>704</v>
      </c>
      <c r="T1855" s="43" t="s">
        <v>705</v>
      </c>
      <c r="U1855" s="43" t="s">
        <v>706</v>
      </c>
      <c r="V1855" s="43" t="s">
        <v>707</v>
      </c>
      <c r="W1855" s="8"/>
      <c r="X1855" s="8"/>
      <c r="Y1855" s="39"/>
    </row>
    <row r="1856" spans="2:25" x14ac:dyDescent="0.2">
      <c r="D1856" s="48"/>
      <c r="E1856" s="47" t="s">
        <v>14</v>
      </c>
      <c r="F1856" s="51"/>
      <c r="G1856" s="37">
        <v>7000</v>
      </c>
      <c r="H1856" s="20">
        <v>5.4285714285709998</v>
      </c>
      <c r="I1856" s="20">
        <v>6.4428571428570001</v>
      </c>
      <c r="J1856" s="20">
        <v>5.9571428571430003</v>
      </c>
      <c r="K1856" s="20">
        <v>9.0285714285710004</v>
      </c>
      <c r="L1856" s="20">
        <v>8.2142857142859995</v>
      </c>
      <c r="M1856" s="20">
        <v>9.5857142857139994</v>
      </c>
      <c r="N1856" s="20">
        <v>7.7428571428569999</v>
      </c>
      <c r="O1856" s="20">
        <v>7.1428571428570002</v>
      </c>
      <c r="P1856" s="20">
        <v>7.4428571428570001</v>
      </c>
      <c r="Q1856" s="20">
        <v>10</v>
      </c>
      <c r="R1856" s="20">
        <v>8.3285714285709993</v>
      </c>
      <c r="S1856" s="20">
        <v>5.1857142857139999</v>
      </c>
      <c r="T1856" s="20">
        <v>6.371428571429</v>
      </c>
      <c r="U1856" s="20">
        <v>2.5142857142859998</v>
      </c>
      <c r="V1856" s="20">
        <v>0.61428571428599998</v>
      </c>
      <c r="W1856" s="85">
        <v>0</v>
      </c>
      <c r="X1856" s="20">
        <v>53.515000000000001</v>
      </c>
      <c r="Y1856" s="58">
        <v>18.357787078746</v>
      </c>
    </row>
    <row r="1857" spans="4:25" x14ac:dyDescent="0.2">
      <c r="D1857" s="101" t="s">
        <v>25</v>
      </c>
      <c r="E1857" s="26" t="s">
        <v>26</v>
      </c>
      <c r="F1857" s="25"/>
      <c r="G1857" s="28">
        <v>308</v>
      </c>
      <c r="H1857" s="55">
        <v>4.2207792207789998</v>
      </c>
      <c r="I1857" s="19">
        <v>6.4935064935059996</v>
      </c>
      <c r="J1857" s="19">
        <v>6.1688311688309998</v>
      </c>
      <c r="K1857" s="19">
        <v>8.4415584415579996</v>
      </c>
      <c r="L1857" s="19">
        <v>7.1428571428570002</v>
      </c>
      <c r="M1857" s="19">
        <v>8.7662337662340004</v>
      </c>
      <c r="N1857" s="19">
        <v>6.1688311688309998</v>
      </c>
      <c r="O1857" s="19">
        <v>8.4415584415579996</v>
      </c>
      <c r="P1857" s="19">
        <v>9.4155844155840001</v>
      </c>
      <c r="Q1857" s="19">
        <v>9.7402597402600009</v>
      </c>
      <c r="R1857" s="19">
        <v>7.4675324675320001</v>
      </c>
      <c r="S1857" s="19">
        <v>7.1428571428570002</v>
      </c>
      <c r="T1857" s="19">
        <v>6.4935064935059996</v>
      </c>
      <c r="U1857" s="19">
        <v>3.5714285714290002</v>
      </c>
      <c r="V1857" s="19">
        <v>0.32467532467499999</v>
      </c>
      <c r="W1857" s="44">
        <v>0</v>
      </c>
      <c r="X1857" s="19">
        <v>54.889610389609999</v>
      </c>
      <c r="Y1857" s="56">
        <v>18.400155874662001</v>
      </c>
    </row>
    <row r="1858" spans="4:25" x14ac:dyDescent="0.2">
      <c r="D1858" s="102"/>
      <c r="E1858" s="5" t="s">
        <v>27</v>
      </c>
      <c r="F1858" s="6"/>
      <c r="G1858" s="7">
        <v>504</v>
      </c>
      <c r="H1858" s="46">
        <v>4.166666666667</v>
      </c>
      <c r="I1858" s="12">
        <v>6.1507936507940002</v>
      </c>
      <c r="J1858" s="12">
        <v>5.3571428571429998</v>
      </c>
      <c r="K1858" s="12">
        <v>8.333333333333</v>
      </c>
      <c r="L1858" s="12">
        <v>8.7301587301589993</v>
      </c>
      <c r="M1858" s="12">
        <v>6.7460317460320001</v>
      </c>
      <c r="N1858" s="12">
        <v>8.7301587301589993</v>
      </c>
      <c r="O1858" s="12">
        <v>6.9444444444439997</v>
      </c>
      <c r="P1858" s="12">
        <v>8.1349206349210004</v>
      </c>
      <c r="Q1858" s="12">
        <v>11.111111111111001</v>
      </c>
      <c r="R1858" s="12">
        <v>7.5396825396829996</v>
      </c>
      <c r="S1858" s="12">
        <v>6.1507936507940002</v>
      </c>
      <c r="T1858" s="12">
        <v>7.9365079365079998</v>
      </c>
      <c r="U1858" s="12">
        <v>2.7777777777780002</v>
      </c>
      <c r="V1858" s="12">
        <v>1.190476190476</v>
      </c>
      <c r="W1858" s="21">
        <v>0</v>
      </c>
      <c r="X1858" s="12">
        <v>55.382936507937004</v>
      </c>
      <c r="Y1858" s="31">
        <v>18.522138901114001</v>
      </c>
    </row>
    <row r="1859" spans="4:25" x14ac:dyDescent="0.2">
      <c r="D1859" s="102"/>
      <c r="E1859" s="5" t="s">
        <v>28</v>
      </c>
      <c r="F1859" s="6"/>
      <c r="G1859" s="7">
        <v>1554</v>
      </c>
      <c r="H1859" s="46">
        <v>6.1132561132559999</v>
      </c>
      <c r="I1859" s="12">
        <v>5.9845559845559997</v>
      </c>
      <c r="J1859" s="12">
        <v>5.8558558558560003</v>
      </c>
      <c r="K1859" s="12">
        <v>9.2020592020590009</v>
      </c>
      <c r="L1859" s="12">
        <v>8.4298584298579993</v>
      </c>
      <c r="M1859" s="12">
        <v>10.42471042471</v>
      </c>
      <c r="N1859" s="12">
        <v>8.4298584298579993</v>
      </c>
      <c r="O1859" s="12">
        <v>6.6280566280570001</v>
      </c>
      <c r="P1859" s="12">
        <v>5.9202059202059996</v>
      </c>
      <c r="Q1859" s="12">
        <v>11.389961389961</v>
      </c>
      <c r="R1859" s="12">
        <v>8.8803088803090002</v>
      </c>
      <c r="S1859" s="12">
        <v>4.7619047619049999</v>
      </c>
      <c r="T1859" s="12">
        <v>5.0836550836549996</v>
      </c>
      <c r="U1859" s="12">
        <v>2.445302445302</v>
      </c>
      <c r="V1859" s="12">
        <v>0.45045045044999998</v>
      </c>
      <c r="W1859" s="21">
        <v>0</v>
      </c>
      <c r="X1859" s="12">
        <v>52.913770913771003</v>
      </c>
      <c r="Y1859" s="31">
        <v>18.115041449216999</v>
      </c>
    </row>
    <row r="1860" spans="4:25" x14ac:dyDescent="0.2">
      <c r="D1860" s="102"/>
      <c r="E1860" s="5" t="s">
        <v>29</v>
      </c>
      <c r="F1860" s="6"/>
      <c r="G1860" s="7">
        <v>840</v>
      </c>
      <c r="H1860" s="46">
        <v>6.666666666667</v>
      </c>
      <c r="I1860" s="12">
        <v>7.3809523809520003</v>
      </c>
      <c r="J1860" s="12">
        <v>5.833333333333</v>
      </c>
      <c r="K1860" s="12">
        <v>12.261904761905001</v>
      </c>
      <c r="L1860" s="12">
        <v>7.1428571428570002</v>
      </c>
      <c r="M1860" s="12">
        <v>13.095238095238001</v>
      </c>
      <c r="N1860" s="12">
        <v>7.3809523809520003</v>
      </c>
      <c r="O1860" s="12">
        <v>7.2619047619049999</v>
      </c>
      <c r="P1860" s="12">
        <v>6.3095238095240003</v>
      </c>
      <c r="Q1860" s="12">
        <v>7.6190476190479997</v>
      </c>
      <c r="R1860" s="12">
        <v>7.5</v>
      </c>
      <c r="S1860" s="12">
        <v>3.9285714285709998</v>
      </c>
      <c r="T1860" s="12">
        <v>5.7142857142860004</v>
      </c>
      <c r="U1860" s="12">
        <v>1.666666666667</v>
      </c>
      <c r="V1860" s="12">
        <v>0.23809523809499999</v>
      </c>
      <c r="W1860" s="21">
        <v>0</v>
      </c>
      <c r="X1860" s="12">
        <v>50.791666666666998</v>
      </c>
      <c r="Y1860" s="31">
        <v>17.930040689496</v>
      </c>
    </row>
    <row r="1861" spans="4:25" x14ac:dyDescent="0.2">
      <c r="D1861" s="102"/>
      <c r="E1861" s="5" t="s">
        <v>30</v>
      </c>
      <c r="F1861" s="6"/>
      <c r="G1861" s="7">
        <v>280</v>
      </c>
      <c r="H1861" s="46">
        <v>4.2857142857139996</v>
      </c>
      <c r="I1861" s="12">
        <v>6.7857142857139996</v>
      </c>
      <c r="J1861" s="12">
        <v>3.5714285714290002</v>
      </c>
      <c r="K1861" s="12">
        <v>9.2857142857140005</v>
      </c>
      <c r="L1861" s="12">
        <v>7.1428571428570002</v>
      </c>
      <c r="M1861" s="12">
        <v>9.6428571428570002</v>
      </c>
      <c r="N1861" s="12">
        <v>7.8571428571429998</v>
      </c>
      <c r="O1861" s="12">
        <v>6.7857142857139996</v>
      </c>
      <c r="P1861" s="12">
        <v>8.5714285714289993</v>
      </c>
      <c r="Q1861" s="12">
        <v>10.357142857143</v>
      </c>
      <c r="R1861" s="12">
        <v>6.7857142857139996</v>
      </c>
      <c r="S1861" s="12">
        <v>7.1428571428570002</v>
      </c>
      <c r="T1861" s="12">
        <v>6.4285714285709998</v>
      </c>
      <c r="U1861" s="12">
        <v>4.2857142857139996</v>
      </c>
      <c r="V1861" s="12">
        <v>1.0714285714289999</v>
      </c>
      <c r="W1861" s="21">
        <v>0</v>
      </c>
      <c r="X1861" s="12">
        <v>55.464285714286</v>
      </c>
      <c r="Y1861" s="31">
        <v>18.616394738541999</v>
      </c>
    </row>
    <row r="1862" spans="4:25" x14ac:dyDescent="0.2">
      <c r="D1862" s="102"/>
      <c r="E1862" s="5" t="s">
        <v>31</v>
      </c>
      <c r="F1862" s="6"/>
      <c r="G1862" s="7">
        <v>154</v>
      </c>
      <c r="H1862" s="46">
        <v>1.298701298701</v>
      </c>
      <c r="I1862" s="12">
        <v>9.0909090909089993</v>
      </c>
      <c r="J1862" s="12">
        <v>4.5454545454549997</v>
      </c>
      <c r="K1862" s="12">
        <v>9.7402597402600009</v>
      </c>
      <c r="L1862" s="12">
        <v>7.792207792208</v>
      </c>
      <c r="M1862" s="12">
        <v>9.0909090909089993</v>
      </c>
      <c r="N1862" s="12">
        <v>5.844155844156</v>
      </c>
      <c r="O1862" s="12">
        <v>8.4415584415579996</v>
      </c>
      <c r="P1862" s="12">
        <v>7.1428571428570002</v>
      </c>
      <c r="Q1862" s="12">
        <v>12.337662337662</v>
      </c>
      <c r="R1862" s="12">
        <v>10.38961038961</v>
      </c>
      <c r="S1862" s="12">
        <v>3.2467532467529998</v>
      </c>
      <c r="T1862" s="12">
        <v>8.4415584415579996</v>
      </c>
      <c r="U1862" s="12">
        <v>1.298701298701</v>
      </c>
      <c r="V1862" s="12">
        <v>1.298701298701</v>
      </c>
      <c r="W1862" s="21">
        <v>0</v>
      </c>
      <c r="X1862" s="12">
        <v>55.116883116883002</v>
      </c>
      <c r="Y1862" s="31">
        <v>17.901950866608999</v>
      </c>
    </row>
    <row r="1863" spans="4:25" x14ac:dyDescent="0.2">
      <c r="D1863" s="102"/>
      <c r="E1863" s="5" t="s">
        <v>32</v>
      </c>
      <c r="F1863" s="6"/>
      <c r="G1863" s="7">
        <v>826</v>
      </c>
      <c r="H1863" s="46">
        <v>5.9322033898309998</v>
      </c>
      <c r="I1863" s="12">
        <v>6.0532687651329997</v>
      </c>
      <c r="J1863" s="12">
        <v>7.0217917675540003</v>
      </c>
      <c r="K1863" s="12">
        <v>8.2324455205810008</v>
      </c>
      <c r="L1863" s="12">
        <v>8.5956416464889998</v>
      </c>
      <c r="M1863" s="12">
        <v>9.8062953995159994</v>
      </c>
      <c r="N1863" s="12">
        <v>7.3849878934620001</v>
      </c>
      <c r="O1863" s="12">
        <v>7.3849878934620001</v>
      </c>
      <c r="P1863" s="12">
        <v>7.6271186440680001</v>
      </c>
      <c r="Q1863" s="12">
        <v>9.4430992736080004</v>
      </c>
      <c r="R1863" s="12">
        <v>8.3535108958839999</v>
      </c>
      <c r="S1863" s="12">
        <v>5.0847457627120001</v>
      </c>
      <c r="T1863" s="12">
        <v>6.5375302663439996</v>
      </c>
      <c r="U1863" s="12">
        <v>1.6949152542370001</v>
      </c>
      <c r="V1863" s="12">
        <v>0.84745762711899997</v>
      </c>
      <c r="W1863" s="21">
        <v>0</v>
      </c>
      <c r="X1863" s="12">
        <v>53.101694915254001</v>
      </c>
      <c r="Y1863" s="31">
        <v>18.350484011902999</v>
      </c>
    </row>
    <row r="1864" spans="4:25" x14ac:dyDescent="0.2">
      <c r="D1864" s="102"/>
      <c r="E1864" s="5" t="s">
        <v>33</v>
      </c>
      <c r="F1864" s="6"/>
      <c r="G1864" s="7">
        <v>672</v>
      </c>
      <c r="H1864" s="46">
        <v>6.1011904761900002</v>
      </c>
      <c r="I1864" s="12">
        <v>5.9523809523809996</v>
      </c>
      <c r="J1864" s="12">
        <v>5.9523809523809996</v>
      </c>
      <c r="K1864" s="12">
        <v>8.0357142857140005</v>
      </c>
      <c r="L1864" s="12">
        <v>8.9285714285710007</v>
      </c>
      <c r="M1864" s="12">
        <v>8.6309523809519995</v>
      </c>
      <c r="N1864" s="12">
        <v>6.6964285714290002</v>
      </c>
      <c r="O1864" s="12">
        <v>8.0357142857140005</v>
      </c>
      <c r="P1864" s="12">
        <v>9.2261904761900002</v>
      </c>
      <c r="Q1864" s="12">
        <v>8.7797619047619992</v>
      </c>
      <c r="R1864" s="12">
        <v>7.8869047619049999</v>
      </c>
      <c r="S1864" s="12">
        <v>6.3988095238099998</v>
      </c>
      <c r="T1864" s="12">
        <v>7.291666666667</v>
      </c>
      <c r="U1864" s="12">
        <v>1.934523809524</v>
      </c>
      <c r="V1864" s="12">
        <v>0.14880952381000001</v>
      </c>
      <c r="W1864" s="21">
        <v>0</v>
      </c>
      <c r="X1864" s="12">
        <v>53.703869047619001</v>
      </c>
      <c r="Y1864" s="31">
        <v>18.341748742560998</v>
      </c>
    </row>
    <row r="1865" spans="4:25" x14ac:dyDescent="0.2">
      <c r="D1865" s="102"/>
      <c r="E1865" s="5" t="s">
        <v>34</v>
      </c>
      <c r="F1865" s="6"/>
      <c r="G1865" s="7">
        <v>462</v>
      </c>
      <c r="H1865" s="46">
        <v>6.0606060606060002</v>
      </c>
      <c r="I1865" s="12">
        <v>6.4935064935059996</v>
      </c>
      <c r="J1865" s="12">
        <v>6.2770562770560003</v>
      </c>
      <c r="K1865" s="12">
        <v>8.8744588744590001</v>
      </c>
      <c r="L1865" s="12">
        <v>9.3073593073590004</v>
      </c>
      <c r="M1865" s="12">
        <v>9.7402597402600009</v>
      </c>
      <c r="N1865" s="12">
        <v>6.7099567099569999</v>
      </c>
      <c r="O1865" s="12">
        <v>8.2251082251080003</v>
      </c>
      <c r="P1865" s="12">
        <v>6.2770562770560003</v>
      </c>
      <c r="Q1865" s="12">
        <v>9.9567099567100001</v>
      </c>
      <c r="R1865" s="12">
        <v>8.0086580086579993</v>
      </c>
      <c r="S1865" s="12">
        <v>5.844155844156</v>
      </c>
      <c r="T1865" s="12">
        <v>5.6277056277059998</v>
      </c>
      <c r="U1865" s="12">
        <v>2.5974025974030002</v>
      </c>
      <c r="V1865" s="21">
        <v>0</v>
      </c>
      <c r="W1865" s="21">
        <v>0</v>
      </c>
      <c r="X1865" s="12">
        <v>52.746753246753002</v>
      </c>
      <c r="Y1865" s="31">
        <v>18.252519847971001</v>
      </c>
    </row>
    <row r="1866" spans="4:25" x14ac:dyDescent="0.2">
      <c r="D1866" s="102"/>
      <c r="E1866" s="5" t="s">
        <v>35</v>
      </c>
      <c r="F1866" s="6"/>
      <c r="G1866" s="7">
        <v>406</v>
      </c>
      <c r="H1866" s="46">
        <v>4.9261083743840004</v>
      </c>
      <c r="I1866" s="12">
        <v>5.9113300492610001</v>
      </c>
      <c r="J1866" s="12">
        <v>6.4039408867000001</v>
      </c>
      <c r="K1866" s="12">
        <v>7.6354679802960002</v>
      </c>
      <c r="L1866" s="12">
        <v>8.8669950738919994</v>
      </c>
      <c r="M1866" s="12">
        <v>7.6354679802960002</v>
      </c>
      <c r="N1866" s="12">
        <v>7.6354679802960002</v>
      </c>
      <c r="O1866" s="12">
        <v>6.6502463054190004</v>
      </c>
      <c r="P1866" s="12">
        <v>7.6354679802960002</v>
      </c>
      <c r="Q1866" s="12">
        <v>11.083743842364999</v>
      </c>
      <c r="R1866" s="12">
        <v>10.344827586207</v>
      </c>
      <c r="S1866" s="12">
        <v>3.9408866995070002</v>
      </c>
      <c r="T1866" s="12">
        <v>7.3891625615759997</v>
      </c>
      <c r="U1866" s="12">
        <v>2.7093596059110001</v>
      </c>
      <c r="V1866" s="12">
        <v>1.2315270935960001</v>
      </c>
      <c r="W1866" s="21">
        <v>0</v>
      </c>
      <c r="X1866" s="12">
        <v>54.820197044335004</v>
      </c>
      <c r="Y1866" s="31">
        <v>18.615626836686001</v>
      </c>
    </row>
    <row r="1867" spans="4:25" x14ac:dyDescent="0.2">
      <c r="D1867" s="102"/>
      <c r="E1867" s="5" t="s">
        <v>36</v>
      </c>
      <c r="F1867" s="6"/>
      <c r="G1867" s="7">
        <v>210</v>
      </c>
      <c r="H1867" s="46">
        <v>2.8571428571430002</v>
      </c>
      <c r="I1867" s="12">
        <v>7.1428571428570002</v>
      </c>
      <c r="J1867" s="12">
        <v>5.2380952380950001</v>
      </c>
      <c r="K1867" s="12">
        <v>8.5714285714289993</v>
      </c>
      <c r="L1867" s="12">
        <v>6.666666666667</v>
      </c>
      <c r="M1867" s="12">
        <v>9.0476190476189995</v>
      </c>
      <c r="N1867" s="12">
        <v>7.6190476190479997</v>
      </c>
      <c r="O1867" s="12">
        <v>7.1428571428570002</v>
      </c>
      <c r="P1867" s="12">
        <v>9.5238095238099998</v>
      </c>
      <c r="Q1867" s="12">
        <v>9.0476190476189995</v>
      </c>
      <c r="R1867" s="12">
        <v>10.47619047619</v>
      </c>
      <c r="S1867" s="12">
        <v>3.8095238095239998</v>
      </c>
      <c r="T1867" s="12">
        <v>6.666666666667</v>
      </c>
      <c r="U1867" s="12">
        <v>4.2857142857139996</v>
      </c>
      <c r="V1867" s="12">
        <v>1.9047619047619999</v>
      </c>
      <c r="W1867" s="21">
        <v>0</v>
      </c>
      <c r="X1867" s="12">
        <v>55.880952380952003</v>
      </c>
      <c r="Y1867" s="31">
        <v>18.569306960620001</v>
      </c>
    </row>
    <row r="1868" spans="4:25" x14ac:dyDescent="0.2">
      <c r="D1868" s="102"/>
      <c r="E1868" s="5" t="s">
        <v>37</v>
      </c>
      <c r="F1868" s="6"/>
      <c r="G1868" s="7">
        <v>714</v>
      </c>
      <c r="H1868" s="46">
        <v>4.481792717087</v>
      </c>
      <c r="I1868" s="12">
        <v>6.72268907563</v>
      </c>
      <c r="J1868" s="12">
        <v>6.4425770308120001</v>
      </c>
      <c r="K1868" s="12">
        <v>7.9831932773109999</v>
      </c>
      <c r="L1868" s="12">
        <v>7.703081232493</v>
      </c>
      <c r="M1868" s="12">
        <v>7.9831932773109999</v>
      </c>
      <c r="N1868" s="12">
        <v>9.1036414565830004</v>
      </c>
      <c r="O1868" s="12">
        <v>6.1624649859940002</v>
      </c>
      <c r="P1868" s="12">
        <v>8.6834733893559992</v>
      </c>
      <c r="Q1868" s="12">
        <v>9.9439775910360009</v>
      </c>
      <c r="R1868" s="12">
        <v>8.1232492997199994</v>
      </c>
      <c r="S1868" s="12">
        <v>5.4621848739500001</v>
      </c>
      <c r="T1868" s="12">
        <v>7.0028011204479998</v>
      </c>
      <c r="U1868" s="12">
        <v>3.5014005602239999</v>
      </c>
      <c r="V1868" s="12">
        <v>0.70028011204499996</v>
      </c>
      <c r="W1868" s="21">
        <v>0</v>
      </c>
      <c r="X1868" s="12">
        <v>54.584033613445001</v>
      </c>
      <c r="Y1868" s="31">
        <v>18.586517280715</v>
      </c>
    </row>
    <row r="1869" spans="4:25" x14ac:dyDescent="0.2">
      <c r="D1869" s="102"/>
      <c r="E1869" s="5" t="s">
        <v>38</v>
      </c>
      <c r="F1869" s="6"/>
      <c r="G1869" s="7">
        <v>70</v>
      </c>
      <c r="H1869" s="46">
        <v>7.1428571428570002</v>
      </c>
      <c r="I1869" s="12">
        <v>7.1428571428570002</v>
      </c>
      <c r="J1869" s="12">
        <v>5.7142857142860004</v>
      </c>
      <c r="K1869" s="12">
        <v>11.428571428571001</v>
      </c>
      <c r="L1869" s="12">
        <v>10</v>
      </c>
      <c r="M1869" s="12">
        <v>8.5714285714289993</v>
      </c>
      <c r="N1869" s="12">
        <v>8.5714285714289993</v>
      </c>
      <c r="O1869" s="12">
        <v>5.7142857142860004</v>
      </c>
      <c r="P1869" s="12">
        <v>5.7142857142860004</v>
      </c>
      <c r="Q1869" s="12">
        <v>10</v>
      </c>
      <c r="R1869" s="12">
        <v>7.1428571428570002</v>
      </c>
      <c r="S1869" s="12">
        <v>4.2857142857139996</v>
      </c>
      <c r="T1869" s="12">
        <v>7.1428571428570002</v>
      </c>
      <c r="U1869" s="12">
        <v>1.4285714285710001</v>
      </c>
      <c r="V1869" s="21">
        <v>0</v>
      </c>
      <c r="W1869" s="21">
        <v>0</v>
      </c>
      <c r="X1869" s="12">
        <v>51.285714285714</v>
      </c>
      <c r="Y1869" s="31">
        <v>18.328075931394</v>
      </c>
    </row>
    <row r="1870" spans="4:25" x14ac:dyDescent="0.2">
      <c r="D1870" s="101" t="s">
        <v>39</v>
      </c>
      <c r="E1870" s="26" t="s">
        <v>40</v>
      </c>
      <c r="F1870" s="25"/>
      <c r="G1870" s="28">
        <v>2044</v>
      </c>
      <c r="H1870" s="55">
        <v>6.7514677103720002</v>
      </c>
      <c r="I1870" s="19">
        <v>6.7025440313109996</v>
      </c>
      <c r="J1870" s="19">
        <v>6.7514677103720002</v>
      </c>
      <c r="K1870" s="19">
        <v>9.8336594911940001</v>
      </c>
      <c r="L1870" s="19">
        <v>8.4637964774950003</v>
      </c>
      <c r="M1870" s="19">
        <v>10.812133072407001</v>
      </c>
      <c r="N1870" s="19">
        <v>7.4363992172210001</v>
      </c>
      <c r="O1870" s="19">
        <v>7.2896281800390001</v>
      </c>
      <c r="P1870" s="19">
        <v>6.8003913894319998</v>
      </c>
      <c r="Q1870" s="19">
        <v>8.7573385518590001</v>
      </c>
      <c r="R1870" s="19">
        <v>7.7788649706459996</v>
      </c>
      <c r="S1870" s="19">
        <v>4.5009784735810001</v>
      </c>
      <c r="T1870" s="19">
        <v>5.9197651663409996</v>
      </c>
      <c r="U1870" s="19">
        <v>2.0058708414869999</v>
      </c>
      <c r="V1870" s="19">
        <v>0.195694716243</v>
      </c>
      <c r="W1870" s="44">
        <v>0</v>
      </c>
      <c r="X1870" s="19">
        <v>51.681996086105997</v>
      </c>
      <c r="Y1870" s="56">
        <v>18.204552255570999</v>
      </c>
    </row>
    <row r="1871" spans="4:25" x14ac:dyDescent="0.2">
      <c r="D1871" s="102"/>
      <c r="E1871" s="5" t="s">
        <v>41</v>
      </c>
      <c r="F1871" s="6"/>
      <c r="G1871" s="7">
        <v>2156</v>
      </c>
      <c r="H1871" s="46">
        <v>5.705009276438</v>
      </c>
      <c r="I1871" s="12">
        <v>6.4935064935059996</v>
      </c>
      <c r="J1871" s="12">
        <v>5.2411873840450003</v>
      </c>
      <c r="K1871" s="12">
        <v>9.6474953617810009</v>
      </c>
      <c r="L1871" s="12">
        <v>8.6270871985159996</v>
      </c>
      <c r="M1871" s="12">
        <v>9.6474953617810009</v>
      </c>
      <c r="N1871" s="12">
        <v>7.699443413729</v>
      </c>
      <c r="O1871" s="12">
        <v>7.1428571428570002</v>
      </c>
      <c r="P1871" s="12">
        <v>6.7254174397030004</v>
      </c>
      <c r="Q1871" s="12">
        <v>10.621521335807</v>
      </c>
      <c r="R1871" s="12">
        <v>8.7662337662340004</v>
      </c>
      <c r="S1871" s="12">
        <v>4.8237476808909996</v>
      </c>
      <c r="T1871" s="12">
        <v>5.705009276438</v>
      </c>
      <c r="U1871" s="12">
        <v>2.5974025974030002</v>
      </c>
      <c r="V1871" s="12">
        <v>0.55658627087199997</v>
      </c>
      <c r="W1871" s="21">
        <v>0</v>
      </c>
      <c r="X1871" s="12">
        <v>53.25</v>
      </c>
      <c r="Y1871" s="31">
        <v>18.269349541050001</v>
      </c>
    </row>
    <row r="1872" spans="4:25" x14ac:dyDescent="0.2">
      <c r="D1872" s="102"/>
      <c r="E1872" s="5" t="s">
        <v>42</v>
      </c>
      <c r="F1872" s="6"/>
      <c r="G1872" s="7">
        <v>1680</v>
      </c>
      <c r="H1872" s="46">
        <v>4.8214285714290002</v>
      </c>
      <c r="I1872" s="12">
        <v>6.3095238095240003</v>
      </c>
      <c r="J1872" s="12">
        <v>6.3690476190479997</v>
      </c>
      <c r="K1872" s="12">
        <v>8.2738095238099998</v>
      </c>
      <c r="L1872" s="12">
        <v>8.0952380952380008</v>
      </c>
      <c r="M1872" s="12">
        <v>9.2261904761900002</v>
      </c>
      <c r="N1872" s="12">
        <v>8.1547619047619992</v>
      </c>
      <c r="O1872" s="12">
        <v>6.8452380952379999</v>
      </c>
      <c r="P1872" s="12">
        <v>7.6785714285709998</v>
      </c>
      <c r="Q1872" s="12">
        <v>10.654761904761999</v>
      </c>
      <c r="R1872" s="12">
        <v>8.2738095238099998</v>
      </c>
      <c r="S1872" s="12">
        <v>5.5952380952379999</v>
      </c>
      <c r="T1872" s="12">
        <v>6.666666666667</v>
      </c>
      <c r="U1872" s="12">
        <v>2.1428571428569998</v>
      </c>
      <c r="V1872" s="12">
        <v>0.89285714285700002</v>
      </c>
      <c r="W1872" s="21">
        <v>0</v>
      </c>
      <c r="X1872" s="12">
        <v>54.059523809524002</v>
      </c>
      <c r="Y1872" s="31">
        <v>18.304209241694</v>
      </c>
    </row>
    <row r="1873" spans="2:25" x14ac:dyDescent="0.2">
      <c r="D1873" s="102"/>
      <c r="E1873" s="5" t="s">
        <v>43</v>
      </c>
      <c r="F1873" s="6"/>
      <c r="G1873" s="7">
        <v>518</v>
      </c>
      <c r="H1873" s="46">
        <v>3.088803088803</v>
      </c>
      <c r="I1873" s="12">
        <v>5.5984555984559998</v>
      </c>
      <c r="J1873" s="12">
        <v>4.6332046332049996</v>
      </c>
      <c r="K1873" s="12">
        <v>7.7220077220079997</v>
      </c>
      <c r="L1873" s="12">
        <v>8.1081081081080004</v>
      </c>
      <c r="M1873" s="12">
        <v>6.3706563706560004</v>
      </c>
      <c r="N1873" s="12">
        <v>6.563706563707</v>
      </c>
      <c r="O1873" s="12">
        <v>8.6872586872589999</v>
      </c>
      <c r="P1873" s="12">
        <v>10.42471042471</v>
      </c>
      <c r="Q1873" s="12">
        <v>9.2664092664089992</v>
      </c>
      <c r="R1873" s="12">
        <v>8.1081081081080004</v>
      </c>
      <c r="S1873" s="12">
        <v>7.5289575289580002</v>
      </c>
      <c r="T1873" s="12">
        <v>8.3011583011580008</v>
      </c>
      <c r="U1873" s="12">
        <v>3.8610038610039998</v>
      </c>
      <c r="V1873" s="12">
        <v>1.737451737452</v>
      </c>
      <c r="W1873" s="21">
        <v>0</v>
      </c>
      <c r="X1873" s="12">
        <v>57.366795366795003</v>
      </c>
      <c r="Y1873" s="31">
        <v>18.502337788235</v>
      </c>
    </row>
    <row r="1874" spans="2:25" x14ac:dyDescent="0.2">
      <c r="D1874" s="103"/>
      <c r="E1874" s="50" t="s">
        <v>44</v>
      </c>
      <c r="F1874" s="53"/>
      <c r="G1874" s="49">
        <v>602</v>
      </c>
      <c r="H1874" s="67">
        <v>3.6544850498339998</v>
      </c>
      <c r="I1874" s="23">
        <v>6.4784053156150003</v>
      </c>
      <c r="J1874" s="23">
        <v>5.8139534883720003</v>
      </c>
      <c r="K1874" s="23">
        <v>7.3089700996679996</v>
      </c>
      <c r="L1874" s="23">
        <v>6.3122923588040001</v>
      </c>
      <c r="M1874" s="23">
        <v>8.9700996677740008</v>
      </c>
      <c r="N1874" s="23">
        <v>8.8039867109630006</v>
      </c>
      <c r="O1874" s="23">
        <v>6.1461794019929998</v>
      </c>
      <c r="P1874" s="23">
        <v>8.9700996677740008</v>
      </c>
      <c r="Q1874" s="23">
        <v>10.797342192691</v>
      </c>
      <c r="R1874" s="23">
        <v>8.9700996677740008</v>
      </c>
      <c r="S1874" s="23">
        <v>5.6478405315610001</v>
      </c>
      <c r="T1874" s="23">
        <v>7.8073089701000002</v>
      </c>
      <c r="U1874" s="23">
        <v>3.820598006645</v>
      </c>
      <c r="V1874" s="23">
        <v>0.49833887043199998</v>
      </c>
      <c r="W1874" s="73">
        <v>0</v>
      </c>
      <c r="X1874" s="23">
        <v>55.853820598006997</v>
      </c>
      <c r="Y1874" s="64">
        <v>18.379496024302998</v>
      </c>
    </row>
    <row r="1876" spans="2:25" x14ac:dyDescent="0.2">
      <c r="B1876" s="34" t="str">
        <f xml:space="preserve"> HYPERLINK("#'目次'!B79", "[73]")</f>
        <v>[73]</v>
      </c>
      <c r="C1876" s="27" t="s">
        <v>710</v>
      </c>
    </row>
    <row r="1879" spans="2:25" x14ac:dyDescent="0.2">
      <c r="C1879" s="27" t="s">
        <v>13</v>
      </c>
    </row>
    <row r="1880" spans="2:25" x14ac:dyDescent="0.2">
      <c r="D1880" s="97"/>
      <c r="E1880" s="98"/>
      <c r="F1880" s="98"/>
      <c r="G1880" s="38" t="s">
        <v>14</v>
      </c>
      <c r="H1880" s="36" t="s">
        <v>711</v>
      </c>
      <c r="I1880" s="4" t="s">
        <v>712</v>
      </c>
      <c r="J1880" s="35" t="s">
        <v>24</v>
      </c>
    </row>
    <row r="1881" spans="2:25" x14ac:dyDescent="0.2">
      <c r="D1881" s="99"/>
      <c r="E1881" s="100"/>
      <c r="F1881" s="100"/>
      <c r="G1881" s="40"/>
      <c r="H1881" s="42"/>
      <c r="I1881" s="8"/>
      <c r="J1881" s="39"/>
    </row>
    <row r="1882" spans="2:25" x14ac:dyDescent="0.2">
      <c r="D1882" s="48"/>
      <c r="E1882" s="47" t="s">
        <v>14</v>
      </c>
      <c r="F1882" s="51"/>
      <c r="G1882" s="37">
        <v>7000</v>
      </c>
      <c r="H1882" s="20">
        <v>68.071428571428996</v>
      </c>
      <c r="I1882" s="20">
        <v>30.071428571428999</v>
      </c>
      <c r="J1882" s="58">
        <v>1.857142857143</v>
      </c>
    </row>
    <row r="1883" spans="2:25" x14ac:dyDescent="0.2">
      <c r="D1883" s="101" t="s">
        <v>25</v>
      </c>
      <c r="E1883" s="26" t="s">
        <v>26</v>
      </c>
      <c r="F1883" s="25"/>
      <c r="G1883" s="28">
        <v>308</v>
      </c>
      <c r="H1883" s="55">
        <v>64.285714285713993</v>
      </c>
      <c r="I1883" s="19">
        <v>34.090909090909001</v>
      </c>
      <c r="J1883" s="56">
        <v>1.6233766233769999</v>
      </c>
    </row>
    <row r="1884" spans="2:25" x14ac:dyDescent="0.2">
      <c r="D1884" s="102"/>
      <c r="E1884" s="5" t="s">
        <v>27</v>
      </c>
      <c r="F1884" s="6"/>
      <c r="G1884" s="7">
        <v>504</v>
      </c>
      <c r="H1884" s="46">
        <v>67.658730158729995</v>
      </c>
      <c r="I1884" s="12">
        <v>30.555555555556001</v>
      </c>
      <c r="J1884" s="31">
        <v>1.785714285714</v>
      </c>
    </row>
    <row r="1885" spans="2:25" x14ac:dyDescent="0.2">
      <c r="D1885" s="102"/>
      <c r="E1885" s="5" t="s">
        <v>28</v>
      </c>
      <c r="F1885" s="6"/>
      <c r="G1885" s="7">
        <v>1554</v>
      </c>
      <c r="H1885" s="46">
        <v>70.012870012869996</v>
      </c>
      <c r="I1885" s="12">
        <v>28.314028314028</v>
      </c>
      <c r="J1885" s="31">
        <v>1.6731016731020001</v>
      </c>
    </row>
    <row r="1886" spans="2:25" x14ac:dyDescent="0.2">
      <c r="D1886" s="102"/>
      <c r="E1886" s="5" t="s">
        <v>29</v>
      </c>
      <c r="F1886" s="6"/>
      <c r="G1886" s="7">
        <v>840</v>
      </c>
      <c r="H1886" s="46">
        <v>63.333333333333002</v>
      </c>
      <c r="I1886" s="12">
        <v>34.523809523810002</v>
      </c>
      <c r="J1886" s="31">
        <v>2.1428571428569998</v>
      </c>
    </row>
    <row r="1887" spans="2:25" x14ac:dyDescent="0.2">
      <c r="D1887" s="102"/>
      <c r="E1887" s="5" t="s">
        <v>30</v>
      </c>
      <c r="F1887" s="6"/>
      <c r="G1887" s="7">
        <v>280</v>
      </c>
      <c r="H1887" s="46">
        <v>61.071428571429003</v>
      </c>
      <c r="I1887" s="12">
        <v>34.285714285714</v>
      </c>
      <c r="J1887" s="31">
        <v>4.6428571428570002</v>
      </c>
    </row>
    <row r="1888" spans="2:25" x14ac:dyDescent="0.2">
      <c r="D1888" s="102"/>
      <c r="E1888" s="5" t="s">
        <v>31</v>
      </c>
      <c r="F1888" s="6"/>
      <c r="G1888" s="7">
        <v>154</v>
      </c>
      <c r="H1888" s="46">
        <v>77.272727272726996</v>
      </c>
      <c r="I1888" s="12">
        <v>21.428571428571001</v>
      </c>
      <c r="J1888" s="31">
        <v>1.298701298701</v>
      </c>
    </row>
    <row r="1889" spans="2:10" x14ac:dyDescent="0.2">
      <c r="D1889" s="102"/>
      <c r="E1889" s="5" t="s">
        <v>32</v>
      </c>
      <c r="F1889" s="6"/>
      <c r="G1889" s="7">
        <v>826</v>
      </c>
      <c r="H1889" s="46">
        <v>70.944309927361004</v>
      </c>
      <c r="I1889" s="12">
        <v>27.481840193705001</v>
      </c>
      <c r="J1889" s="31">
        <v>1.5738498789349999</v>
      </c>
    </row>
    <row r="1890" spans="2:10" x14ac:dyDescent="0.2">
      <c r="D1890" s="102"/>
      <c r="E1890" s="5" t="s">
        <v>33</v>
      </c>
      <c r="F1890" s="6"/>
      <c r="G1890" s="7">
        <v>672</v>
      </c>
      <c r="H1890" s="46">
        <v>67.708333333333002</v>
      </c>
      <c r="I1890" s="12">
        <v>30.952380952380999</v>
      </c>
      <c r="J1890" s="31">
        <v>1.339285714286</v>
      </c>
    </row>
    <row r="1891" spans="2:10" x14ac:dyDescent="0.2">
      <c r="D1891" s="102"/>
      <c r="E1891" s="5" t="s">
        <v>34</v>
      </c>
      <c r="F1891" s="6"/>
      <c r="G1891" s="7">
        <v>462</v>
      </c>
      <c r="H1891" s="46">
        <v>70.12987012987</v>
      </c>
      <c r="I1891" s="12">
        <v>29.004329004329001</v>
      </c>
      <c r="J1891" s="31">
        <v>0.86580086580100002</v>
      </c>
    </row>
    <row r="1892" spans="2:10" x14ac:dyDescent="0.2">
      <c r="D1892" s="102"/>
      <c r="E1892" s="5" t="s">
        <v>35</v>
      </c>
      <c r="F1892" s="6"/>
      <c r="G1892" s="7">
        <v>406</v>
      </c>
      <c r="H1892" s="46">
        <v>70.443349753695003</v>
      </c>
      <c r="I1892" s="12">
        <v>28.571428571428999</v>
      </c>
      <c r="J1892" s="31">
        <v>0.98522167487699996</v>
      </c>
    </row>
    <row r="1893" spans="2:10" x14ac:dyDescent="0.2">
      <c r="D1893" s="102"/>
      <c r="E1893" s="5" t="s">
        <v>36</v>
      </c>
      <c r="F1893" s="6"/>
      <c r="G1893" s="7">
        <v>210</v>
      </c>
      <c r="H1893" s="46">
        <v>68.571428571428996</v>
      </c>
      <c r="I1893" s="12">
        <v>29.523809523810002</v>
      </c>
      <c r="J1893" s="31">
        <v>1.9047619047619999</v>
      </c>
    </row>
    <row r="1894" spans="2:10" x14ac:dyDescent="0.2">
      <c r="D1894" s="102"/>
      <c r="E1894" s="5" t="s">
        <v>37</v>
      </c>
      <c r="F1894" s="6"/>
      <c r="G1894" s="7">
        <v>714</v>
      </c>
      <c r="H1894" s="46">
        <v>68.487394957983</v>
      </c>
      <c r="I1894" s="12">
        <v>28.291316526610998</v>
      </c>
      <c r="J1894" s="31">
        <v>3.221288515406</v>
      </c>
    </row>
    <row r="1895" spans="2:10" x14ac:dyDescent="0.2">
      <c r="D1895" s="102"/>
      <c r="E1895" s="5" t="s">
        <v>38</v>
      </c>
      <c r="F1895" s="6"/>
      <c r="G1895" s="7">
        <v>70</v>
      </c>
      <c r="H1895" s="46">
        <v>45.714285714286</v>
      </c>
      <c r="I1895" s="12">
        <v>54.285714285714</v>
      </c>
      <c r="J1895" s="45">
        <v>0</v>
      </c>
    </row>
    <row r="1896" spans="2:10" x14ac:dyDescent="0.2">
      <c r="D1896" s="101" t="s">
        <v>39</v>
      </c>
      <c r="E1896" s="26" t="s">
        <v>40</v>
      </c>
      <c r="F1896" s="25"/>
      <c r="G1896" s="28">
        <v>2044</v>
      </c>
      <c r="H1896" s="55">
        <v>66.389432485322999</v>
      </c>
      <c r="I1896" s="19">
        <v>32.191780821918002</v>
      </c>
      <c r="J1896" s="56">
        <v>1.418786692759</v>
      </c>
    </row>
    <row r="1897" spans="2:10" x14ac:dyDescent="0.2">
      <c r="D1897" s="102"/>
      <c r="E1897" s="5" t="s">
        <v>41</v>
      </c>
      <c r="F1897" s="6"/>
      <c r="G1897" s="7">
        <v>2156</v>
      </c>
      <c r="H1897" s="46">
        <v>68.831168831168995</v>
      </c>
      <c r="I1897" s="12">
        <v>29.545454545455001</v>
      </c>
      <c r="J1897" s="31">
        <v>1.6233766233769999</v>
      </c>
    </row>
    <row r="1898" spans="2:10" x14ac:dyDescent="0.2">
      <c r="D1898" s="102"/>
      <c r="E1898" s="5" t="s">
        <v>42</v>
      </c>
      <c r="F1898" s="6"/>
      <c r="G1898" s="7">
        <v>1680</v>
      </c>
      <c r="H1898" s="46">
        <v>67.142857142856997</v>
      </c>
      <c r="I1898" s="12">
        <v>31.071428571428999</v>
      </c>
      <c r="J1898" s="31">
        <v>1.785714285714</v>
      </c>
    </row>
    <row r="1899" spans="2:10" x14ac:dyDescent="0.2">
      <c r="D1899" s="102"/>
      <c r="E1899" s="5" t="s">
        <v>43</v>
      </c>
      <c r="F1899" s="6"/>
      <c r="G1899" s="7">
        <v>518</v>
      </c>
      <c r="H1899" s="46">
        <v>68.918918918919005</v>
      </c>
      <c r="I1899" s="12">
        <v>27.413127413127</v>
      </c>
      <c r="J1899" s="31">
        <v>3.6679536679539999</v>
      </c>
    </row>
    <row r="1900" spans="2:10" x14ac:dyDescent="0.2">
      <c r="D1900" s="103"/>
      <c r="E1900" s="50" t="s">
        <v>44</v>
      </c>
      <c r="F1900" s="53"/>
      <c r="G1900" s="49">
        <v>602</v>
      </c>
      <c r="H1900" s="67">
        <v>72.923588039866999</v>
      </c>
      <c r="I1900" s="23">
        <v>24.252491694351999</v>
      </c>
      <c r="J1900" s="64">
        <v>2.8239202657810001</v>
      </c>
    </row>
    <row r="1902" spans="2:10" x14ac:dyDescent="0.2">
      <c r="B1902" s="34" t="str">
        <f xml:space="preserve"> HYPERLINK("#'目次'!B80", "[74]")</f>
        <v>[74]</v>
      </c>
      <c r="C1902" s="27" t="s">
        <v>715</v>
      </c>
    </row>
    <row r="1905" spans="3:19" x14ac:dyDescent="0.2">
      <c r="C1905" s="27" t="s">
        <v>13</v>
      </c>
    </row>
    <row r="1906" spans="3:19" ht="36" x14ac:dyDescent="0.2">
      <c r="D1906" s="97"/>
      <c r="E1906" s="98"/>
      <c r="F1906" s="98"/>
      <c r="G1906" s="38" t="s">
        <v>14</v>
      </c>
      <c r="H1906" s="36" t="s">
        <v>716</v>
      </c>
      <c r="I1906" s="4" t="s">
        <v>717</v>
      </c>
      <c r="J1906" s="4" t="s">
        <v>718</v>
      </c>
      <c r="K1906" s="4" t="s">
        <v>719</v>
      </c>
      <c r="L1906" s="4" t="s">
        <v>720</v>
      </c>
      <c r="M1906" s="4" t="s">
        <v>721</v>
      </c>
      <c r="N1906" s="4" t="s">
        <v>722</v>
      </c>
      <c r="O1906" s="4" t="s">
        <v>723</v>
      </c>
      <c r="P1906" s="4" t="s">
        <v>724</v>
      </c>
      <c r="Q1906" s="4" t="s">
        <v>725</v>
      </c>
      <c r="R1906" s="4" t="s">
        <v>22</v>
      </c>
      <c r="S1906" s="35" t="s">
        <v>24</v>
      </c>
    </row>
    <row r="1907" spans="3:19" x14ac:dyDescent="0.2">
      <c r="D1907" s="99"/>
      <c r="E1907" s="100"/>
      <c r="F1907" s="100"/>
      <c r="G1907" s="40"/>
      <c r="H1907" s="42"/>
      <c r="I1907" s="8"/>
      <c r="J1907" s="8"/>
      <c r="K1907" s="8"/>
      <c r="L1907" s="8"/>
      <c r="M1907" s="8"/>
      <c r="N1907" s="8"/>
      <c r="O1907" s="8"/>
      <c r="P1907" s="8"/>
      <c r="Q1907" s="8"/>
      <c r="R1907" s="8"/>
      <c r="S1907" s="39"/>
    </row>
    <row r="1908" spans="3:19" x14ac:dyDescent="0.2">
      <c r="D1908" s="48"/>
      <c r="E1908" s="47" t="s">
        <v>14</v>
      </c>
      <c r="F1908" s="51"/>
      <c r="G1908" s="37">
        <v>7000</v>
      </c>
      <c r="H1908" s="20">
        <v>10.842857142857</v>
      </c>
      <c r="I1908" s="20">
        <v>0.58571428571399997</v>
      </c>
      <c r="J1908" s="20">
        <v>1.485714285714</v>
      </c>
      <c r="K1908" s="20">
        <v>7.4714285714289996</v>
      </c>
      <c r="L1908" s="20">
        <v>23.885714285713998</v>
      </c>
      <c r="M1908" s="20">
        <v>4.2285714285709997</v>
      </c>
      <c r="N1908" s="20">
        <v>15.328571428570999</v>
      </c>
      <c r="O1908" s="20">
        <v>13.671428571429001</v>
      </c>
      <c r="P1908" s="20">
        <v>20.371428571429</v>
      </c>
      <c r="Q1908" s="20">
        <v>1.8142857142860001</v>
      </c>
      <c r="R1908" s="20">
        <v>0.3</v>
      </c>
      <c r="S1908" s="58">
        <v>1.4285714285999999E-2</v>
      </c>
    </row>
    <row r="1909" spans="3:19" x14ac:dyDescent="0.2">
      <c r="D1909" s="101" t="s">
        <v>25</v>
      </c>
      <c r="E1909" s="26" t="s">
        <v>26</v>
      </c>
      <c r="F1909" s="25"/>
      <c r="G1909" s="28">
        <v>308</v>
      </c>
      <c r="H1909" s="55">
        <v>9.0909090909089993</v>
      </c>
      <c r="I1909" s="19">
        <v>0.64935064935099995</v>
      </c>
      <c r="J1909" s="19">
        <v>0.974025974026</v>
      </c>
      <c r="K1909" s="19">
        <v>11.363636363635999</v>
      </c>
      <c r="L1909" s="19">
        <v>18.181818181817999</v>
      </c>
      <c r="M1909" s="19">
        <v>4.2207792207789998</v>
      </c>
      <c r="N1909" s="19">
        <v>14.61038961039</v>
      </c>
      <c r="O1909" s="19">
        <v>14.61038961039</v>
      </c>
      <c r="P1909" s="19">
        <v>24.350649350649</v>
      </c>
      <c r="Q1909" s="19">
        <v>1.298701298701</v>
      </c>
      <c r="R1909" s="19">
        <v>0.64935064935099995</v>
      </c>
      <c r="S1909" s="71">
        <v>0</v>
      </c>
    </row>
    <row r="1910" spans="3:19" x14ac:dyDescent="0.2">
      <c r="D1910" s="102"/>
      <c r="E1910" s="5" t="s">
        <v>27</v>
      </c>
      <c r="F1910" s="6"/>
      <c r="G1910" s="7">
        <v>504</v>
      </c>
      <c r="H1910" s="46">
        <v>9.1269841269840004</v>
      </c>
      <c r="I1910" s="12">
        <v>0.793650793651</v>
      </c>
      <c r="J1910" s="12">
        <v>0.59523809523799998</v>
      </c>
      <c r="K1910" s="12">
        <v>6.9444444444439997</v>
      </c>
      <c r="L1910" s="12">
        <v>25</v>
      </c>
      <c r="M1910" s="12">
        <v>6.1507936507940002</v>
      </c>
      <c r="N1910" s="12">
        <v>12.5</v>
      </c>
      <c r="O1910" s="12">
        <v>12.698412698413</v>
      </c>
      <c r="P1910" s="12">
        <v>25.198412698413001</v>
      </c>
      <c r="Q1910" s="12">
        <v>0.59523809523799998</v>
      </c>
      <c r="R1910" s="12">
        <v>0.39682539682500001</v>
      </c>
      <c r="S1910" s="45">
        <v>0</v>
      </c>
    </row>
    <row r="1911" spans="3:19" x14ac:dyDescent="0.2">
      <c r="D1911" s="102"/>
      <c r="E1911" s="5" t="s">
        <v>28</v>
      </c>
      <c r="F1911" s="6"/>
      <c r="G1911" s="7">
        <v>1554</v>
      </c>
      <c r="H1911" s="46">
        <v>10.29601029601</v>
      </c>
      <c r="I1911" s="12">
        <v>0.643500643501</v>
      </c>
      <c r="J1911" s="12">
        <v>1.4157014157009999</v>
      </c>
      <c r="K1911" s="12">
        <v>8.1081081081080004</v>
      </c>
      <c r="L1911" s="12">
        <v>24.324324324323999</v>
      </c>
      <c r="M1911" s="12">
        <v>4.826254826255</v>
      </c>
      <c r="N1911" s="12">
        <v>15.315315315315001</v>
      </c>
      <c r="O1911" s="12">
        <v>13.513513513514001</v>
      </c>
      <c r="P1911" s="12">
        <v>18.597168597168999</v>
      </c>
      <c r="Q1911" s="12">
        <v>2.5096525096529998</v>
      </c>
      <c r="R1911" s="12">
        <v>0.38610038610000003</v>
      </c>
      <c r="S1911" s="31">
        <v>6.435006435E-2</v>
      </c>
    </row>
    <row r="1912" spans="3:19" x14ac:dyDescent="0.2">
      <c r="D1912" s="102"/>
      <c r="E1912" s="5" t="s">
        <v>29</v>
      </c>
      <c r="F1912" s="6"/>
      <c r="G1912" s="7">
        <v>840</v>
      </c>
      <c r="H1912" s="46">
        <v>13.571428571428999</v>
      </c>
      <c r="I1912" s="12">
        <v>0.59523809523799998</v>
      </c>
      <c r="J1912" s="12">
        <v>1.190476190476</v>
      </c>
      <c r="K1912" s="12">
        <v>8.4523809523810005</v>
      </c>
      <c r="L1912" s="12">
        <v>25</v>
      </c>
      <c r="M1912" s="12">
        <v>4.7619047619049999</v>
      </c>
      <c r="N1912" s="12">
        <v>15.714285714286</v>
      </c>
      <c r="O1912" s="12">
        <v>13.214285714286</v>
      </c>
      <c r="P1912" s="12">
        <v>14.52380952381</v>
      </c>
      <c r="Q1912" s="12">
        <v>2.7380952380950001</v>
      </c>
      <c r="R1912" s="12">
        <v>0.23809523809499999</v>
      </c>
      <c r="S1912" s="45">
        <v>0</v>
      </c>
    </row>
    <row r="1913" spans="3:19" x14ac:dyDescent="0.2">
      <c r="D1913" s="102"/>
      <c r="E1913" s="5" t="s">
        <v>30</v>
      </c>
      <c r="F1913" s="6"/>
      <c r="G1913" s="7">
        <v>280</v>
      </c>
      <c r="H1913" s="46">
        <v>6.7857142857139996</v>
      </c>
      <c r="I1913" s="21">
        <v>0</v>
      </c>
      <c r="J1913" s="12">
        <v>1.0714285714289999</v>
      </c>
      <c r="K1913" s="12">
        <v>7.5</v>
      </c>
      <c r="L1913" s="12">
        <v>25.714285714286</v>
      </c>
      <c r="M1913" s="12">
        <v>4.2857142857139996</v>
      </c>
      <c r="N1913" s="12">
        <v>14.642857142857</v>
      </c>
      <c r="O1913" s="12">
        <v>10.357142857143</v>
      </c>
      <c r="P1913" s="12">
        <v>27.857142857143</v>
      </c>
      <c r="Q1913" s="12">
        <v>1.4285714285710001</v>
      </c>
      <c r="R1913" s="12">
        <v>0.35714285714299998</v>
      </c>
      <c r="S1913" s="45">
        <v>0</v>
      </c>
    </row>
    <row r="1914" spans="3:19" x14ac:dyDescent="0.2">
      <c r="D1914" s="102"/>
      <c r="E1914" s="5" t="s">
        <v>31</v>
      </c>
      <c r="F1914" s="6"/>
      <c r="G1914" s="7">
        <v>154</v>
      </c>
      <c r="H1914" s="46">
        <v>9.0909090909089993</v>
      </c>
      <c r="I1914" s="12">
        <v>0.64935064935099995</v>
      </c>
      <c r="J1914" s="12">
        <v>1.298701298701</v>
      </c>
      <c r="K1914" s="12">
        <v>8.4415584415579996</v>
      </c>
      <c r="L1914" s="12">
        <v>34.415584415584</v>
      </c>
      <c r="M1914" s="12">
        <v>2.5974025974030002</v>
      </c>
      <c r="N1914" s="12">
        <v>11.038961038961</v>
      </c>
      <c r="O1914" s="12">
        <v>12.987012987012999</v>
      </c>
      <c r="P1914" s="12">
        <v>19.480519480519</v>
      </c>
      <c r="Q1914" s="21">
        <v>0</v>
      </c>
      <c r="R1914" s="21">
        <v>0</v>
      </c>
      <c r="S1914" s="45">
        <v>0</v>
      </c>
    </row>
    <row r="1915" spans="3:19" x14ac:dyDescent="0.2">
      <c r="D1915" s="102"/>
      <c r="E1915" s="5" t="s">
        <v>32</v>
      </c>
      <c r="F1915" s="6"/>
      <c r="G1915" s="7">
        <v>826</v>
      </c>
      <c r="H1915" s="46">
        <v>9.8062953995159994</v>
      </c>
      <c r="I1915" s="12">
        <v>0.48426150121099998</v>
      </c>
      <c r="J1915" s="12">
        <v>1.331719128329</v>
      </c>
      <c r="K1915" s="12">
        <v>6.7796610169490004</v>
      </c>
      <c r="L1915" s="12">
        <v>25.060532687651001</v>
      </c>
      <c r="M1915" s="12">
        <v>2.9055690072639999</v>
      </c>
      <c r="N1915" s="12">
        <v>17.796610169491998</v>
      </c>
      <c r="O1915" s="12">
        <v>14.043583535109001</v>
      </c>
      <c r="P1915" s="12">
        <v>19.491525423729001</v>
      </c>
      <c r="Q1915" s="12">
        <v>1.937046004843</v>
      </c>
      <c r="R1915" s="12">
        <v>0.36319612590799999</v>
      </c>
      <c r="S1915" s="45">
        <v>0</v>
      </c>
    </row>
    <row r="1916" spans="3:19" x14ac:dyDescent="0.2">
      <c r="D1916" s="102"/>
      <c r="E1916" s="5" t="s">
        <v>33</v>
      </c>
      <c r="F1916" s="6"/>
      <c r="G1916" s="7">
        <v>672</v>
      </c>
      <c r="H1916" s="46">
        <v>14.136904761905001</v>
      </c>
      <c r="I1916" s="12">
        <v>0.89285714285700002</v>
      </c>
      <c r="J1916" s="12">
        <v>2.3809523809519999</v>
      </c>
      <c r="K1916" s="12">
        <v>5.0595238095240003</v>
      </c>
      <c r="L1916" s="12">
        <v>20.833333333333002</v>
      </c>
      <c r="M1916" s="12">
        <v>3.8690476190480001</v>
      </c>
      <c r="N1916" s="12">
        <v>16.220238095237999</v>
      </c>
      <c r="O1916" s="12">
        <v>16.517857142857</v>
      </c>
      <c r="P1916" s="12">
        <v>18.005952380951999</v>
      </c>
      <c r="Q1916" s="12">
        <v>1.934523809524</v>
      </c>
      <c r="R1916" s="12">
        <v>0.14880952381000001</v>
      </c>
      <c r="S1916" s="45">
        <v>0</v>
      </c>
    </row>
    <row r="1917" spans="3:19" x14ac:dyDescent="0.2">
      <c r="D1917" s="102"/>
      <c r="E1917" s="5" t="s">
        <v>34</v>
      </c>
      <c r="F1917" s="6"/>
      <c r="G1917" s="7">
        <v>462</v>
      </c>
      <c r="H1917" s="46">
        <v>9.9567099567100001</v>
      </c>
      <c r="I1917" s="12">
        <v>0.21645021645000001</v>
      </c>
      <c r="J1917" s="12">
        <v>1.948051948052</v>
      </c>
      <c r="K1917" s="12">
        <v>6.0606060606060002</v>
      </c>
      <c r="L1917" s="12">
        <v>24.242424242424001</v>
      </c>
      <c r="M1917" s="12">
        <v>3.6796536796539998</v>
      </c>
      <c r="N1917" s="12">
        <v>20.346320346319999</v>
      </c>
      <c r="O1917" s="12">
        <v>14.069264069263999</v>
      </c>
      <c r="P1917" s="12">
        <v>18.181818181817999</v>
      </c>
      <c r="Q1917" s="12">
        <v>1.298701298701</v>
      </c>
      <c r="R1917" s="21">
        <v>0</v>
      </c>
      <c r="S1917" s="45">
        <v>0</v>
      </c>
    </row>
    <row r="1918" spans="3:19" x14ac:dyDescent="0.2">
      <c r="D1918" s="102"/>
      <c r="E1918" s="5" t="s">
        <v>35</v>
      </c>
      <c r="F1918" s="6"/>
      <c r="G1918" s="7">
        <v>406</v>
      </c>
      <c r="H1918" s="46">
        <v>10.344827586207</v>
      </c>
      <c r="I1918" s="12">
        <v>0.98522167487699996</v>
      </c>
      <c r="J1918" s="12">
        <v>0.98522167487699996</v>
      </c>
      <c r="K1918" s="12">
        <v>8.3743842364530003</v>
      </c>
      <c r="L1918" s="12">
        <v>23.645320197044001</v>
      </c>
      <c r="M1918" s="12">
        <v>2.4630541871920002</v>
      </c>
      <c r="N1918" s="12">
        <v>13.300492610837001</v>
      </c>
      <c r="O1918" s="12">
        <v>14.532019704433001</v>
      </c>
      <c r="P1918" s="12">
        <v>23.152709359606</v>
      </c>
      <c r="Q1918" s="12">
        <v>1.9704433497539999</v>
      </c>
      <c r="R1918" s="12">
        <v>0.246305418719</v>
      </c>
      <c r="S1918" s="45">
        <v>0</v>
      </c>
    </row>
    <row r="1919" spans="3:19" x14ac:dyDescent="0.2">
      <c r="D1919" s="102"/>
      <c r="E1919" s="5" t="s">
        <v>36</v>
      </c>
      <c r="F1919" s="6"/>
      <c r="G1919" s="7">
        <v>210</v>
      </c>
      <c r="H1919" s="46">
        <v>9.5238095238099998</v>
      </c>
      <c r="I1919" s="12">
        <v>0.47619047618999999</v>
      </c>
      <c r="J1919" s="12">
        <v>1.9047619047619999</v>
      </c>
      <c r="K1919" s="12">
        <v>6.666666666667</v>
      </c>
      <c r="L1919" s="12">
        <v>21.428571428571001</v>
      </c>
      <c r="M1919" s="12">
        <v>3.333333333333</v>
      </c>
      <c r="N1919" s="12">
        <v>12.380952380951999</v>
      </c>
      <c r="O1919" s="12">
        <v>10</v>
      </c>
      <c r="P1919" s="12">
        <v>33.333333333333002</v>
      </c>
      <c r="Q1919" s="12">
        <v>0.95238095238099996</v>
      </c>
      <c r="R1919" s="21">
        <v>0</v>
      </c>
      <c r="S1919" s="45">
        <v>0</v>
      </c>
    </row>
    <row r="1920" spans="3:19" x14ac:dyDescent="0.2">
      <c r="D1920" s="102"/>
      <c r="E1920" s="5" t="s">
        <v>37</v>
      </c>
      <c r="F1920" s="6"/>
      <c r="G1920" s="7">
        <v>714</v>
      </c>
      <c r="H1920" s="46">
        <v>12.464985994398001</v>
      </c>
      <c r="I1920" s="12">
        <v>0.42016806722700001</v>
      </c>
      <c r="J1920" s="12">
        <v>2.3809523809519999</v>
      </c>
      <c r="K1920" s="12">
        <v>7.4229691876750001</v>
      </c>
      <c r="L1920" s="12">
        <v>22.268907563025</v>
      </c>
      <c r="M1920" s="12">
        <v>4.2016806722690001</v>
      </c>
      <c r="N1920" s="12">
        <v>13.865546218486999</v>
      </c>
      <c r="O1920" s="12">
        <v>14.145658263305</v>
      </c>
      <c r="P1920" s="12">
        <v>21.428571428571001</v>
      </c>
      <c r="Q1920" s="12">
        <v>1.260504201681</v>
      </c>
      <c r="R1920" s="12">
        <v>0.140056022409</v>
      </c>
      <c r="S1920" s="45">
        <v>0</v>
      </c>
    </row>
    <row r="1921" spans="2:19" x14ac:dyDescent="0.2">
      <c r="D1921" s="102"/>
      <c r="E1921" s="5" t="s">
        <v>38</v>
      </c>
      <c r="F1921" s="6"/>
      <c r="G1921" s="7">
        <v>70</v>
      </c>
      <c r="H1921" s="46">
        <v>7.1428571428570002</v>
      </c>
      <c r="I1921" s="21">
        <v>0</v>
      </c>
      <c r="J1921" s="21">
        <v>0</v>
      </c>
      <c r="K1921" s="12">
        <v>4.2857142857139996</v>
      </c>
      <c r="L1921" s="12">
        <v>25.714285714286</v>
      </c>
      <c r="M1921" s="12">
        <v>10</v>
      </c>
      <c r="N1921" s="12">
        <v>11.428571428571001</v>
      </c>
      <c r="O1921" s="12">
        <v>7.1428571428570002</v>
      </c>
      <c r="P1921" s="12">
        <v>31.428571428571001</v>
      </c>
      <c r="Q1921" s="21">
        <v>0</v>
      </c>
      <c r="R1921" s="12">
        <v>2.8571428571430002</v>
      </c>
      <c r="S1921" s="45">
        <v>0</v>
      </c>
    </row>
    <row r="1922" spans="2:19" x14ac:dyDescent="0.2">
      <c r="D1922" s="101" t="s">
        <v>39</v>
      </c>
      <c r="E1922" s="26" t="s">
        <v>40</v>
      </c>
      <c r="F1922" s="25"/>
      <c r="G1922" s="28">
        <v>2044</v>
      </c>
      <c r="H1922" s="55">
        <v>11.545988258316999</v>
      </c>
      <c r="I1922" s="19">
        <v>0.78277886497100002</v>
      </c>
      <c r="J1922" s="19">
        <v>1.663405088063</v>
      </c>
      <c r="K1922" s="19">
        <v>7.3385518590999999</v>
      </c>
      <c r="L1922" s="19">
        <v>25.195694716243</v>
      </c>
      <c r="M1922" s="19">
        <v>4.256360078278</v>
      </c>
      <c r="N1922" s="19">
        <v>15.998043052838</v>
      </c>
      <c r="O1922" s="19">
        <v>13.649706457925999</v>
      </c>
      <c r="P1922" s="19">
        <v>16.976516634050999</v>
      </c>
      <c r="Q1922" s="19">
        <v>2.397260273973</v>
      </c>
      <c r="R1922" s="19">
        <v>0.195694716243</v>
      </c>
      <c r="S1922" s="71">
        <v>0</v>
      </c>
    </row>
    <row r="1923" spans="2:19" x14ac:dyDescent="0.2">
      <c r="D1923" s="102"/>
      <c r="E1923" s="5" t="s">
        <v>41</v>
      </c>
      <c r="F1923" s="6"/>
      <c r="G1923" s="7">
        <v>2156</v>
      </c>
      <c r="H1923" s="46">
        <v>10.296846011132001</v>
      </c>
      <c r="I1923" s="12">
        <v>0.55658627087199997</v>
      </c>
      <c r="J1923" s="12">
        <v>1.1595547309830001</v>
      </c>
      <c r="K1923" s="12">
        <v>8.1168831168830007</v>
      </c>
      <c r="L1923" s="12">
        <v>24.072356215212999</v>
      </c>
      <c r="M1923" s="12">
        <v>3.5250463821890001</v>
      </c>
      <c r="N1923" s="12">
        <v>16.372912801483999</v>
      </c>
      <c r="O1923" s="12">
        <v>13.775510204082</v>
      </c>
      <c r="P1923" s="12">
        <v>19.851576994434001</v>
      </c>
      <c r="Q1923" s="12">
        <v>2.040816326531</v>
      </c>
      <c r="R1923" s="12">
        <v>0.23191094619700001</v>
      </c>
      <c r="S1923" s="45">
        <v>0</v>
      </c>
    </row>
    <row r="1924" spans="2:19" x14ac:dyDescent="0.2">
      <c r="D1924" s="102"/>
      <c r="E1924" s="5" t="s">
        <v>42</v>
      </c>
      <c r="F1924" s="6"/>
      <c r="G1924" s="7">
        <v>1680</v>
      </c>
      <c r="H1924" s="46">
        <v>11.071428571428999</v>
      </c>
      <c r="I1924" s="12">
        <v>0.47619047618999999</v>
      </c>
      <c r="J1924" s="12">
        <v>1.4880952380950001</v>
      </c>
      <c r="K1924" s="12">
        <v>7.7380952380950001</v>
      </c>
      <c r="L1924" s="12">
        <v>23.333333333333002</v>
      </c>
      <c r="M1924" s="12">
        <v>4.7619047619049999</v>
      </c>
      <c r="N1924" s="12">
        <v>13.928571428571001</v>
      </c>
      <c r="O1924" s="12">
        <v>13.27380952381</v>
      </c>
      <c r="P1924" s="12">
        <v>22.440476190476002</v>
      </c>
      <c r="Q1924" s="12">
        <v>1.1309523809519999</v>
      </c>
      <c r="R1924" s="12">
        <v>0.35714285714299998</v>
      </c>
      <c r="S1924" s="45">
        <v>0</v>
      </c>
    </row>
    <row r="1925" spans="2:19" x14ac:dyDescent="0.2">
      <c r="D1925" s="102"/>
      <c r="E1925" s="5" t="s">
        <v>43</v>
      </c>
      <c r="F1925" s="6"/>
      <c r="G1925" s="7">
        <v>518</v>
      </c>
      <c r="H1925" s="46">
        <v>9.8455598455600004</v>
      </c>
      <c r="I1925" s="12">
        <v>0.77220077220100003</v>
      </c>
      <c r="J1925" s="12">
        <v>1.1583011583009999</v>
      </c>
      <c r="K1925" s="12">
        <v>5.4054054054050003</v>
      </c>
      <c r="L1925" s="12">
        <v>20.849420849421001</v>
      </c>
      <c r="M1925" s="12">
        <v>5.9845559845559997</v>
      </c>
      <c r="N1925" s="12">
        <v>14.671814671815</v>
      </c>
      <c r="O1925" s="12">
        <v>12.934362934363</v>
      </c>
      <c r="P1925" s="12">
        <v>27.606177606178001</v>
      </c>
      <c r="Q1925" s="12">
        <v>0.57915057915099999</v>
      </c>
      <c r="R1925" s="12">
        <v>0.19305019305000001</v>
      </c>
      <c r="S1925" s="45">
        <v>0</v>
      </c>
    </row>
    <row r="1926" spans="2:19" x14ac:dyDescent="0.2">
      <c r="D1926" s="103"/>
      <c r="E1926" s="50" t="s">
        <v>44</v>
      </c>
      <c r="F1926" s="53"/>
      <c r="G1926" s="49">
        <v>602</v>
      </c>
      <c r="H1926" s="67">
        <v>10.631229235879999</v>
      </c>
      <c r="I1926" s="23">
        <v>0.166112956811</v>
      </c>
      <c r="J1926" s="23">
        <v>2.3255813953489999</v>
      </c>
      <c r="K1926" s="23">
        <v>6.6445182724249996</v>
      </c>
      <c r="L1926" s="23">
        <v>22.923588039866999</v>
      </c>
      <c r="M1926" s="23">
        <v>3.6544850498339998</v>
      </c>
      <c r="N1926" s="23">
        <v>13.787375415282</v>
      </c>
      <c r="O1926" s="23">
        <v>15.116279069767</v>
      </c>
      <c r="P1926" s="23">
        <v>21.760797342193001</v>
      </c>
      <c r="Q1926" s="23">
        <v>1.9933554817279999</v>
      </c>
      <c r="R1926" s="23">
        <v>0.83056478405300005</v>
      </c>
      <c r="S1926" s="64">
        <v>0.166112956811</v>
      </c>
    </row>
    <row r="1928" spans="2:19" x14ac:dyDescent="0.2">
      <c r="B1928" s="34" t="str">
        <f xml:space="preserve"> HYPERLINK("#'目次'!B81", "[75]")</f>
        <v>[75]</v>
      </c>
      <c r="C1928" s="27" t="s">
        <v>728</v>
      </c>
    </row>
    <row r="1931" spans="2:19" x14ac:dyDescent="0.2">
      <c r="C1931" s="27" t="s">
        <v>13</v>
      </c>
    </row>
    <row r="1932" spans="2:19" ht="24" x14ac:dyDescent="0.2">
      <c r="D1932" s="97"/>
      <c r="E1932" s="98"/>
      <c r="F1932" s="98"/>
      <c r="G1932" s="38" t="s">
        <v>14</v>
      </c>
      <c r="H1932" s="36" t="s">
        <v>729</v>
      </c>
      <c r="I1932" s="4" t="s">
        <v>730</v>
      </c>
      <c r="J1932" s="4" t="s">
        <v>731</v>
      </c>
      <c r="K1932" s="4" t="s">
        <v>732</v>
      </c>
      <c r="L1932" s="4" t="s">
        <v>733</v>
      </c>
      <c r="M1932" s="4" t="s">
        <v>734</v>
      </c>
      <c r="N1932" s="4" t="s">
        <v>735</v>
      </c>
      <c r="O1932" s="4" t="s">
        <v>22</v>
      </c>
      <c r="P1932" s="35" t="s">
        <v>24</v>
      </c>
    </row>
    <row r="1933" spans="2:19" x14ac:dyDescent="0.2">
      <c r="D1933" s="99"/>
      <c r="E1933" s="100"/>
      <c r="F1933" s="100"/>
      <c r="G1933" s="40"/>
      <c r="H1933" s="42"/>
      <c r="I1933" s="8"/>
      <c r="J1933" s="8"/>
      <c r="K1933" s="8"/>
      <c r="L1933" s="8"/>
      <c r="M1933" s="8"/>
      <c r="N1933" s="8"/>
      <c r="O1933" s="8"/>
      <c r="P1933" s="39"/>
    </row>
    <row r="1934" spans="2:19" x14ac:dyDescent="0.2">
      <c r="D1934" s="48"/>
      <c r="E1934" s="47" t="s">
        <v>14</v>
      </c>
      <c r="F1934" s="51"/>
      <c r="G1934" s="37">
        <v>7000</v>
      </c>
      <c r="H1934" s="20">
        <v>52.771428571428999</v>
      </c>
      <c r="I1934" s="20">
        <v>7.2571428571430001</v>
      </c>
      <c r="J1934" s="20">
        <v>0.38571428571400002</v>
      </c>
      <c r="K1934" s="20">
        <v>1.4142857142859999</v>
      </c>
      <c r="L1934" s="20">
        <v>0.77142857142900001</v>
      </c>
      <c r="M1934" s="20">
        <v>26.2</v>
      </c>
      <c r="N1934" s="20">
        <v>10.199999999999999</v>
      </c>
      <c r="O1934" s="20">
        <v>0.82857142857099997</v>
      </c>
      <c r="P1934" s="58">
        <v>0.171428571429</v>
      </c>
    </row>
    <row r="1935" spans="2:19" x14ac:dyDescent="0.2">
      <c r="D1935" s="101" t="s">
        <v>25</v>
      </c>
      <c r="E1935" s="26" t="s">
        <v>26</v>
      </c>
      <c r="F1935" s="25"/>
      <c r="G1935" s="28">
        <v>308</v>
      </c>
      <c r="H1935" s="55">
        <v>50.324675324674999</v>
      </c>
      <c r="I1935" s="19">
        <v>5.1948051948050002</v>
      </c>
      <c r="J1935" s="44">
        <v>0</v>
      </c>
      <c r="K1935" s="19">
        <v>1.6233766233769999</v>
      </c>
      <c r="L1935" s="19">
        <v>0.974025974026</v>
      </c>
      <c r="M1935" s="19">
        <v>29.87012987013</v>
      </c>
      <c r="N1935" s="19">
        <v>11.038961038961</v>
      </c>
      <c r="O1935" s="19">
        <v>0.974025974026</v>
      </c>
      <c r="P1935" s="71">
        <v>0</v>
      </c>
    </row>
    <row r="1936" spans="2:19" x14ac:dyDescent="0.2">
      <c r="D1936" s="102"/>
      <c r="E1936" s="5" t="s">
        <v>27</v>
      </c>
      <c r="F1936" s="6"/>
      <c r="G1936" s="7">
        <v>504</v>
      </c>
      <c r="H1936" s="46">
        <v>52.182539682540003</v>
      </c>
      <c r="I1936" s="12">
        <v>6.1507936507940002</v>
      </c>
      <c r="J1936" s="12">
        <v>0.19841269841299999</v>
      </c>
      <c r="K1936" s="12">
        <v>0.59523809523799998</v>
      </c>
      <c r="L1936" s="21">
        <v>0</v>
      </c>
      <c r="M1936" s="12">
        <v>29.563492063491999</v>
      </c>
      <c r="N1936" s="12">
        <v>10.31746031746</v>
      </c>
      <c r="O1936" s="12">
        <v>0.793650793651</v>
      </c>
      <c r="P1936" s="31">
        <v>0.19841269841299999</v>
      </c>
    </row>
    <row r="1937" spans="4:16" x14ac:dyDescent="0.2">
      <c r="D1937" s="102"/>
      <c r="E1937" s="5" t="s">
        <v>28</v>
      </c>
      <c r="F1937" s="6"/>
      <c r="G1937" s="7">
        <v>1554</v>
      </c>
      <c r="H1937" s="46">
        <v>53.796653796653999</v>
      </c>
      <c r="I1937" s="12">
        <v>6.3706563706560004</v>
      </c>
      <c r="J1937" s="12">
        <v>0.51480051480099998</v>
      </c>
      <c r="K1937" s="12">
        <v>1.608751608752</v>
      </c>
      <c r="L1937" s="12">
        <v>0.643500643501</v>
      </c>
      <c r="M1937" s="12">
        <v>24.646074646075</v>
      </c>
      <c r="N1937" s="12">
        <v>11.003861003860999</v>
      </c>
      <c r="O1937" s="12">
        <v>0.96525096525099996</v>
      </c>
      <c r="P1937" s="31">
        <v>0.45045045044999998</v>
      </c>
    </row>
    <row r="1938" spans="4:16" x14ac:dyDescent="0.2">
      <c r="D1938" s="102"/>
      <c r="E1938" s="5" t="s">
        <v>29</v>
      </c>
      <c r="F1938" s="6"/>
      <c r="G1938" s="7">
        <v>840</v>
      </c>
      <c r="H1938" s="46">
        <v>57.380952380952003</v>
      </c>
      <c r="I1938" s="12">
        <v>8.2142857142859995</v>
      </c>
      <c r="J1938" s="12">
        <v>0.59523809523799998</v>
      </c>
      <c r="K1938" s="12">
        <v>1.4285714285710001</v>
      </c>
      <c r="L1938" s="12">
        <v>2.0238095238099998</v>
      </c>
      <c r="M1938" s="12">
        <v>19.047619047619001</v>
      </c>
      <c r="N1938" s="12">
        <v>10.119047619048001</v>
      </c>
      <c r="O1938" s="12">
        <v>1.190476190476</v>
      </c>
      <c r="P1938" s="45">
        <v>0</v>
      </c>
    </row>
    <row r="1939" spans="4:16" x14ac:dyDescent="0.2">
      <c r="D1939" s="102"/>
      <c r="E1939" s="5" t="s">
        <v>30</v>
      </c>
      <c r="F1939" s="6"/>
      <c r="G1939" s="7">
        <v>280</v>
      </c>
      <c r="H1939" s="46">
        <v>53.214285714286</v>
      </c>
      <c r="I1939" s="12">
        <v>4.2857142857139996</v>
      </c>
      <c r="J1939" s="21">
        <v>0</v>
      </c>
      <c r="K1939" s="12">
        <v>0.71428571428599996</v>
      </c>
      <c r="L1939" s="12">
        <v>0.35714285714299998</v>
      </c>
      <c r="M1939" s="12">
        <v>31.428571428571001</v>
      </c>
      <c r="N1939" s="12">
        <v>9.2857142857140005</v>
      </c>
      <c r="O1939" s="12">
        <v>0.35714285714299998</v>
      </c>
      <c r="P1939" s="31">
        <v>0.35714285714299998</v>
      </c>
    </row>
    <row r="1940" spans="4:16" x14ac:dyDescent="0.2">
      <c r="D1940" s="102"/>
      <c r="E1940" s="5" t="s">
        <v>31</v>
      </c>
      <c r="F1940" s="6"/>
      <c r="G1940" s="7">
        <v>154</v>
      </c>
      <c r="H1940" s="46">
        <v>54.545454545455001</v>
      </c>
      <c r="I1940" s="12">
        <v>7.1428571428570002</v>
      </c>
      <c r="J1940" s="12">
        <v>2.5974025974030002</v>
      </c>
      <c r="K1940" s="21">
        <v>0</v>
      </c>
      <c r="L1940" s="12">
        <v>0.64935064935099995</v>
      </c>
      <c r="M1940" s="12">
        <v>27.922077922078</v>
      </c>
      <c r="N1940" s="12">
        <v>6.4935064935059996</v>
      </c>
      <c r="O1940" s="12">
        <v>0.64935064935099995</v>
      </c>
      <c r="P1940" s="45">
        <v>0</v>
      </c>
    </row>
    <row r="1941" spans="4:16" x14ac:dyDescent="0.2">
      <c r="D1941" s="102"/>
      <c r="E1941" s="5" t="s">
        <v>32</v>
      </c>
      <c r="F1941" s="6"/>
      <c r="G1941" s="7">
        <v>826</v>
      </c>
      <c r="H1941" s="46">
        <v>53.026634382567003</v>
      </c>
      <c r="I1941" s="12">
        <v>7.2639225181600002</v>
      </c>
      <c r="J1941" s="12">
        <v>0.48426150121099998</v>
      </c>
      <c r="K1941" s="12">
        <v>1.6949152542370001</v>
      </c>
      <c r="L1941" s="12">
        <v>0.36319612590799999</v>
      </c>
      <c r="M1941" s="12">
        <v>26.634382566586002</v>
      </c>
      <c r="N1941" s="12">
        <v>9.9273607748180002</v>
      </c>
      <c r="O1941" s="12">
        <v>0.48426150121099998</v>
      </c>
      <c r="P1941" s="31">
        <v>0.121065375303</v>
      </c>
    </row>
    <row r="1942" spans="4:16" x14ac:dyDescent="0.2">
      <c r="D1942" s="102"/>
      <c r="E1942" s="5" t="s">
        <v>33</v>
      </c>
      <c r="F1942" s="6"/>
      <c r="G1942" s="7">
        <v>672</v>
      </c>
      <c r="H1942" s="46">
        <v>48.958333333333002</v>
      </c>
      <c r="I1942" s="12">
        <v>11.011904761905001</v>
      </c>
      <c r="J1942" s="12">
        <v>0.14880952381000001</v>
      </c>
      <c r="K1942" s="12">
        <v>1.190476190476</v>
      </c>
      <c r="L1942" s="12">
        <v>0.74404761904799999</v>
      </c>
      <c r="M1942" s="12">
        <v>26.488095238094999</v>
      </c>
      <c r="N1942" s="12">
        <v>11.011904761905001</v>
      </c>
      <c r="O1942" s="12">
        <v>0.446428571429</v>
      </c>
      <c r="P1942" s="45">
        <v>0</v>
      </c>
    </row>
    <row r="1943" spans="4:16" x14ac:dyDescent="0.2">
      <c r="D1943" s="102"/>
      <c r="E1943" s="5" t="s">
        <v>34</v>
      </c>
      <c r="F1943" s="6"/>
      <c r="G1943" s="7">
        <v>462</v>
      </c>
      <c r="H1943" s="46">
        <v>54.761904761905001</v>
      </c>
      <c r="I1943" s="12">
        <v>7.792207792208</v>
      </c>
      <c r="J1943" s="12">
        <v>0.21645021645000001</v>
      </c>
      <c r="K1943" s="12">
        <v>1.0822510822510001</v>
      </c>
      <c r="L1943" s="12">
        <v>0.43290043290000002</v>
      </c>
      <c r="M1943" s="12">
        <v>25.324675324674999</v>
      </c>
      <c r="N1943" s="12">
        <v>9.7402597402600009</v>
      </c>
      <c r="O1943" s="12">
        <v>0.64935064935099995</v>
      </c>
      <c r="P1943" s="45">
        <v>0</v>
      </c>
    </row>
    <row r="1944" spans="4:16" x14ac:dyDescent="0.2">
      <c r="D1944" s="102"/>
      <c r="E1944" s="5" t="s">
        <v>35</v>
      </c>
      <c r="F1944" s="6"/>
      <c r="G1944" s="7">
        <v>406</v>
      </c>
      <c r="H1944" s="46">
        <v>50.738916256157999</v>
      </c>
      <c r="I1944" s="12">
        <v>4.9261083743840004</v>
      </c>
      <c r="J1944" s="21">
        <v>0</v>
      </c>
      <c r="K1944" s="12">
        <v>1.9704433497539999</v>
      </c>
      <c r="L1944" s="12">
        <v>0.73891625615800005</v>
      </c>
      <c r="M1944" s="12">
        <v>30.541871921182</v>
      </c>
      <c r="N1944" s="12">
        <v>9.6059113300490004</v>
      </c>
      <c r="O1944" s="12">
        <v>1.2315270935960001</v>
      </c>
      <c r="P1944" s="31">
        <v>0.246305418719</v>
      </c>
    </row>
    <row r="1945" spans="4:16" x14ac:dyDescent="0.2">
      <c r="D1945" s="102"/>
      <c r="E1945" s="5" t="s">
        <v>36</v>
      </c>
      <c r="F1945" s="6"/>
      <c r="G1945" s="7">
        <v>210</v>
      </c>
      <c r="H1945" s="46">
        <v>45.238095238094999</v>
      </c>
      <c r="I1945" s="12">
        <v>6.1904761904759997</v>
      </c>
      <c r="J1945" s="12">
        <v>1.4285714285710001</v>
      </c>
      <c r="K1945" s="12">
        <v>0.47619047618999999</v>
      </c>
      <c r="L1945" s="12">
        <v>0.95238095238099996</v>
      </c>
      <c r="M1945" s="12">
        <v>33.333333333333002</v>
      </c>
      <c r="N1945" s="12">
        <v>11.904761904761999</v>
      </c>
      <c r="O1945" s="12">
        <v>0.47619047618999999</v>
      </c>
      <c r="P1945" s="45">
        <v>0</v>
      </c>
    </row>
    <row r="1946" spans="4:16" x14ac:dyDescent="0.2">
      <c r="D1946" s="102"/>
      <c r="E1946" s="5" t="s">
        <v>37</v>
      </c>
      <c r="F1946" s="6"/>
      <c r="G1946" s="7">
        <v>714</v>
      </c>
      <c r="H1946" s="46">
        <v>51.260504201681002</v>
      </c>
      <c r="I1946" s="12">
        <v>8.8235294117649996</v>
      </c>
      <c r="J1946" s="21">
        <v>0</v>
      </c>
      <c r="K1946" s="12">
        <v>2.240896358543</v>
      </c>
      <c r="L1946" s="12">
        <v>0.56022408963600001</v>
      </c>
      <c r="M1946" s="12">
        <v>26.890756302521002</v>
      </c>
      <c r="N1946" s="12">
        <v>9.2436974789920008</v>
      </c>
      <c r="O1946" s="12">
        <v>0.84033613445400002</v>
      </c>
      <c r="P1946" s="31">
        <v>0.140056022409</v>
      </c>
    </row>
    <row r="1947" spans="4:16" x14ac:dyDescent="0.2">
      <c r="D1947" s="102"/>
      <c r="E1947" s="5" t="s">
        <v>38</v>
      </c>
      <c r="F1947" s="6"/>
      <c r="G1947" s="7">
        <v>70</v>
      </c>
      <c r="H1947" s="46">
        <v>54.285714285714</v>
      </c>
      <c r="I1947" s="12">
        <v>5.7142857142860004</v>
      </c>
      <c r="J1947" s="21">
        <v>0</v>
      </c>
      <c r="K1947" s="21">
        <v>0</v>
      </c>
      <c r="L1947" s="12">
        <v>4.2857142857139996</v>
      </c>
      <c r="M1947" s="12">
        <v>25.714285714286</v>
      </c>
      <c r="N1947" s="12">
        <v>7.1428571428570002</v>
      </c>
      <c r="O1947" s="12">
        <v>2.8571428571430002</v>
      </c>
      <c r="P1947" s="45">
        <v>0</v>
      </c>
    </row>
    <row r="1948" spans="4:16" x14ac:dyDescent="0.2">
      <c r="D1948" s="101" t="s">
        <v>39</v>
      </c>
      <c r="E1948" s="26" t="s">
        <v>40</v>
      </c>
      <c r="F1948" s="25"/>
      <c r="G1948" s="28">
        <v>2044</v>
      </c>
      <c r="H1948" s="55">
        <v>55.479452054794997</v>
      </c>
      <c r="I1948" s="19">
        <v>7.8277886497060001</v>
      </c>
      <c r="J1948" s="19">
        <v>0.29354207436399998</v>
      </c>
      <c r="K1948" s="19">
        <v>1.565557729941</v>
      </c>
      <c r="L1948" s="19">
        <v>0.97847358121299999</v>
      </c>
      <c r="M1948" s="19">
        <v>22.113502935421</v>
      </c>
      <c r="N1948" s="19">
        <v>10.812133072407001</v>
      </c>
      <c r="O1948" s="19">
        <v>0.83170254403099997</v>
      </c>
      <c r="P1948" s="56">
        <v>9.7847358120999997E-2</v>
      </c>
    </row>
    <row r="1949" spans="4:16" x14ac:dyDescent="0.2">
      <c r="D1949" s="102"/>
      <c r="E1949" s="5" t="s">
        <v>41</v>
      </c>
      <c r="F1949" s="6"/>
      <c r="G1949" s="7">
        <v>2156</v>
      </c>
      <c r="H1949" s="46">
        <v>52.922077922078003</v>
      </c>
      <c r="I1949" s="12">
        <v>7.0964749536180003</v>
      </c>
      <c r="J1949" s="12">
        <v>0.37105751391500003</v>
      </c>
      <c r="K1949" s="12">
        <v>1.2059369202229999</v>
      </c>
      <c r="L1949" s="12">
        <v>0.60296846011100003</v>
      </c>
      <c r="M1949" s="12">
        <v>26.113172541743999</v>
      </c>
      <c r="N1949" s="12">
        <v>10.667903525046</v>
      </c>
      <c r="O1949" s="12">
        <v>0.788497217069</v>
      </c>
      <c r="P1949" s="31">
        <v>0.23191094619700001</v>
      </c>
    </row>
    <row r="1950" spans="4:16" x14ac:dyDescent="0.2">
      <c r="D1950" s="102"/>
      <c r="E1950" s="5" t="s">
        <v>42</v>
      </c>
      <c r="F1950" s="6"/>
      <c r="G1950" s="7">
        <v>1680</v>
      </c>
      <c r="H1950" s="46">
        <v>51.845238095238003</v>
      </c>
      <c r="I1950" s="12">
        <v>7.083333333333</v>
      </c>
      <c r="J1950" s="12">
        <v>0.41666666666699997</v>
      </c>
      <c r="K1950" s="12">
        <v>1.666666666667</v>
      </c>
      <c r="L1950" s="12">
        <v>0.95238095238099996</v>
      </c>
      <c r="M1950" s="12">
        <v>27.202380952380999</v>
      </c>
      <c r="N1950" s="12">
        <v>9.5238095238099998</v>
      </c>
      <c r="O1950" s="12">
        <v>1.0714285714289999</v>
      </c>
      <c r="P1950" s="31">
        <v>0.23809523809499999</v>
      </c>
    </row>
    <row r="1951" spans="4:16" x14ac:dyDescent="0.2">
      <c r="D1951" s="102"/>
      <c r="E1951" s="5" t="s">
        <v>43</v>
      </c>
      <c r="F1951" s="6"/>
      <c r="G1951" s="7">
        <v>518</v>
      </c>
      <c r="H1951" s="46">
        <v>47.104247104247001</v>
      </c>
      <c r="I1951" s="12">
        <v>6.7567567567570004</v>
      </c>
      <c r="J1951" s="12">
        <v>0.77220077220100003</v>
      </c>
      <c r="K1951" s="12">
        <v>1.351351351351</v>
      </c>
      <c r="L1951" s="12">
        <v>0.38610038610000003</v>
      </c>
      <c r="M1951" s="12">
        <v>34.362934362933999</v>
      </c>
      <c r="N1951" s="12">
        <v>8.6872586872589999</v>
      </c>
      <c r="O1951" s="12">
        <v>0.57915057915099999</v>
      </c>
      <c r="P1951" s="45">
        <v>0</v>
      </c>
    </row>
    <row r="1952" spans="4:16" x14ac:dyDescent="0.2">
      <c r="D1952" s="103"/>
      <c r="E1952" s="50" t="s">
        <v>44</v>
      </c>
      <c r="F1952" s="53"/>
      <c r="G1952" s="49">
        <v>602</v>
      </c>
      <c r="H1952" s="67">
        <v>50.498338870432001</v>
      </c>
      <c r="I1952" s="23">
        <v>6.8106312292359998</v>
      </c>
      <c r="J1952" s="23">
        <v>0.33222591362100001</v>
      </c>
      <c r="K1952" s="23">
        <v>0.99667774086399996</v>
      </c>
      <c r="L1952" s="23">
        <v>0.49833887043199998</v>
      </c>
      <c r="M1952" s="23">
        <v>30.564784053156</v>
      </c>
      <c r="N1952" s="23">
        <v>9.6345514950169999</v>
      </c>
      <c r="O1952" s="23">
        <v>0.49833887043199998</v>
      </c>
      <c r="P1952" s="64">
        <v>0.166112956811</v>
      </c>
    </row>
    <row r="1954" spans="2:20" x14ac:dyDescent="0.2">
      <c r="B1954" s="34" t="str">
        <f xml:space="preserve"> HYPERLINK("#'目次'!B82", "[76]")</f>
        <v>[76]</v>
      </c>
      <c r="C1954" s="27" t="s">
        <v>738</v>
      </c>
    </row>
    <row r="1957" spans="2:20" x14ac:dyDescent="0.2">
      <c r="C1957" s="27" t="s">
        <v>13</v>
      </c>
    </row>
    <row r="1958" spans="2:20" ht="36" x14ac:dyDescent="0.2">
      <c r="D1958" s="97"/>
      <c r="E1958" s="98"/>
      <c r="F1958" s="98"/>
      <c r="G1958" s="38" t="s">
        <v>14</v>
      </c>
      <c r="H1958" s="36" t="s">
        <v>739</v>
      </c>
      <c r="I1958" s="4" t="s">
        <v>740</v>
      </c>
      <c r="J1958" s="4" t="s">
        <v>741</v>
      </c>
      <c r="K1958" s="4" t="s">
        <v>742</v>
      </c>
      <c r="L1958" s="4" t="s">
        <v>743</v>
      </c>
      <c r="M1958" s="4" t="s">
        <v>744</v>
      </c>
      <c r="N1958" s="4" t="s">
        <v>745</v>
      </c>
      <c r="O1958" s="4" t="s">
        <v>746</v>
      </c>
      <c r="P1958" s="4" t="s">
        <v>747</v>
      </c>
      <c r="Q1958" s="4" t="s">
        <v>748</v>
      </c>
      <c r="R1958" s="4" t="s">
        <v>24</v>
      </c>
      <c r="S1958" s="4" t="s">
        <v>61</v>
      </c>
      <c r="T1958" s="35" t="s">
        <v>62</v>
      </c>
    </row>
    <row r="1959" spans="2:20" x14ac:dyDescent="0.2">
      <c r="D1959" s="99"/>
      <c r="E1959" s="100"/>
      <c r="F1959" s="100"/>
      <c r="G1959" s="40"/>
      <c r="H1959" s="77" t="s">
        <v>749</v>
      </c>
      <c r="I1959" s="43" t="s">
        <v>750</v>
      </c>
      <c r="J1959" s="43" t="s">
        <v>751</v>
      </c>
      <c r="K1959" s="43" t="s">
        <v>752</v>
      </c>
      <c r="L1959" s="43" t="s">
        <v>753</v>
      </c>
      <c r="M1959" s="43" t="s">
        <v>754</v>
      </c>
      <c r="N1959" s="43" t="s">
        <v>755</v>
      </c>
      <c r="O1959" s="43" t="s">
        <v>756</v>
      </c>
      <c r="P1959" s="43" t="s">
        <v>757</v>
      </c>
      <c r="Q1959" s="43" t="s">
        <v>758</v>
      </c>
      <c r="R1959" s="8"/>
      <c r="S1959" s="8"/>
      <c r="T1959" s="39"/>
    </row>
    <row r="1960" spans="2:20" x14ac:dyDescent="0.2">
      <c r="D1960" s="48"/>
      <c r="E1960" s="47" t="s">
        <v>14</v>
      </c>
      <c r="F1960" s="51"/>
      <c r="G1960" s="37">
        <v>7000</v>
      </c>
      <c r="H1960" s="20">
        <v>25.428571428571001</v>
      </c>
      <c r="I1960" s="20">
        <v>18.971428571429001</v>
      </c>
      <c r="J1960" s="20">
        <v>15.357142857143</v>
      </c>
      <c r="K1960" s="20">
        <v>10.471428571429</v>
      </c>
      <c r="L1960" s="20">
        <v>8.8428571428569995</v>
      </c>
      <c r="M1960" s="20">
        <v>7.9857142857139998</v>
      </c>
      <c r="N1960" s="20">
        <v>4.0571428571429999</v>
      </c>
      <c r="O1960" s="20">
        <v>1.142857142857</v>
      </c>
      <c r="P1960" s="20">
        <v>0.21428571428599999</v>
      </c>
      <c r="Q1960" s="20">
        <v>0.12857142857100001</v>
      </c>
      <c r="R1960" s="20">
        <v>7.4</v>
      </c>
      <c r="S1960" s="20">
        <v>280.060166615242</v>
      </c>
      <c r="T1960" s="58">
        <v>257.91400772406098</v>
      </c>
    </row>
    <row r="1961" spans="2:20" x14ac:dyDescent="0.2">
      <c r="D1961" s="101" t="s">
        <v>25</v>
      </c>
      <c r="E1961" s="26" t="s">
        <v>26</v>
      </c>
      <c r="F1961" s="25"/>
      <c r="G1961" s="28">
        <v>308</v>
      </c>
      <c r="H1961" s="55">
        <v>25.974025974025999</v>
      </c>
      <c r="I1961" s="19">
        <v>23.701298701298999</v>
      </c>
      <c r="J1961" s="19">
        <v>13.636363636364001</v>
      </c>
      <c r="K1961" s="19">
        <v>6.4935064935059996</v>
      </c>
      <c r="L1961" s="19">
        <v>10.714285714286</v>
      </c>
      <c r="M1961" s="19">
        <v>8.4415584415579996</v>
      </c>
      <c r="N1961" s="19">
        <v>5.1948051948050002</v>
      </c>
      <c r="O1961" s="44">
        <v>0</v>
      </c>
      <c r="P1961" s="19">
        <v>0.32467532467499999</v>
      </c>
      <c r="Q1961" s="44">
        <v>0</v>
      </c>
      <c r="R1961" s="19">
        <v>5.5194805194810002</v>
      </c>
      <c r="S1961" s="19">
        <v>268.90034364261197</v>
      </c>
      <c r="T1961" s="56">
        <v>238.415791685383</v>
      </c>
    </row>
    <row r="1962" spans="2:20" x14ac:dyDescent="0.2">
      <c r="D1962" s="102"/>
      <c r="E1962" s="5" t="s">
        <v>27</v>
      </c>
      <c r="F1962" s="6"/>
      <c r="G1962" s="7">
        <v>504</v>
      </c>
      <c r="H1962" s="46">
        <v>27.18253968254</v>
      </c>
      <c r="I1962" s="12">
        <v>20.634920634920999</v>
      </c>
      <c r="J1962" s="12">
        <v>17.063492063491999</v>
      </c>
      <c r="K1962" s="12">
        <v>9.5238095238099998</v>
      </c>
      <c r="L1962" s="12">
        <v>8.9285714285710007</v>
      </c>
      <c r="M1962" s="12">
        <v>8.5317460317459997</v>
      </c>
      <c r="N1962" s="12">
        <v>2.7777777777780002</v>
      </c>
      <c r="O1962" s="21">
        <v>0</v>
      </c>
      <c r="P1962" s="12">
        <v>0.19841269841299999</v>
      </c>
      <c r="Q1962" s="21">
        <v>0</v>
      </c>
      <c r="R1962" s="12">
        <v>5.1587301587300001</v>
      </c>
      <c r="S1962" s="12">
        <v>251.987447698745</v>
      </c>
      <c r="T1962" s="31">
        <v>211.369374306547</v>
      </c>
    </row>
    <row r="1963" spans="2:20" x14ac:dyDescent="0.2">
      <c r="D1963" s="102"/>
      <c r="E1963" s="5" t="s">
        <v>28</v>
      </c>
      <c r="F1963" s="6"/>
      <c r="G1963" s="7">
        <v>1554</v>
      </c>
      <c r="H1963" s="46">
        <v>25.289575289575001</v>
      </c>
      <c r="I1963" s="12">
        <v>14.993564993565</v>
      </c>
      <c r="J1963" s="12">
        <v>15.122265122265</v>
      </c>
      <c r="K1963" s="12">
        <v>9.7812097812100003</v>
      </c>
      <c r="L1963" s="12">
        <v>9.2664092664089992</v>
      </c>
      <c r="M1963" s="12">
        <v>8.6872586872589999</v>
      </c>
      <c r="N1963" s="12">
        <v>4.4401544401540001</v>
      </c>
      <c r="O1963" s="12">
        <v>1.5444015444020001</v>
      </c>
      <c r="P1963" s="12">
        <v>0.45045045044999998</v>
      </c>
      <c r="Q1963" s="21">
        <v>0</v>
      </c>
      <c r="R1963" s="12">
        <v>10.42471042471</v>
      </c>
      <c r="S1963" s="12">
        <v>296.875</v>
      </c>
      <c r="T1963" s="31">
        <v>272.54508517942497</v>
      </c>
    </row>
    <row r="1964" spans="2:20" x14ac:dyDescent="0.2">
      <c r="D1964" s="102"/>
      <c r="E1964" s="5" t="s">
        <v>29</v>
      </c>
      <c r="F1964" s="6"/>
      <c r="G1964" s="7">
        <v>840</v>
      </c>
      <c r="H1964" s="46">
        <v>25.238095238094999</v>
      </c>
      <c r="I1964" s="12">
        <v>13.571428571428999</v>
      </c>
      <c r="J1964" s="12">
        <v>15.833333333333</v>
      </c>
      <c r="K1964" s="12">
        <v>10.833333333333</v>
      </c>
      <c r="L1964" s="12">
        <v>10.595238095238001</v>
      </c>
      <c r="M1964" s="12">
        <v>10.119047619048001</v>
      </c>
      <c r="N1964" s="12">
        <v>6.0714285714290002</v>
      </c>
      <c r="O1964" s="12">
        <v>2.5</v>
      </c>
      <c r="P1964" s="12">
        <v>0.23809523809499999</v>
      </c>
      <c r="Q1964" s="12">
        <v>0.23809523809499999</v>
      </c>
      <c r="R1964" s="12">
        <v>4.7619047619049999</v>
      </c>
      <c r="S1964" s="12">
        <v>326.8125</v>
      </c>
      <c r="T1964" s="31">
        <v>299.25401391418302</v>
      </c>
    </row>
    <row r="1965" spans="2:20" x14ac:dyDescent="0.2">
      <c r="D1965" s="102"/>
      <c r="E1965" s="5" t="s">
        <v>30</v>
      </c>
      <c r="F1965" s="6"/>
      <c r="G1965" s="7">
        <v>280</v>
      </c>
      <c r="H1965" s="46">
        <v>18.214285714286</v>
      </c>
      <c r="I1965" s="12">
        <v>23.214285714286</v>
      </c>
      <c r="J1965" s="12">
        <v>17.5</v>
      </c>
      <c r="K1965" s="12">
        <v>12.142857142857</v>
      </c>
      <c r="L1965" s="12">
        <v>10.714285714286</v>
      </c>
      <c r="M1965" s="12">
        <v>6.0714285714290002</v>
      </c>
      <c r="N1965" s="12">
        <v>4.2857142857139996</v>
      </c>
      <c r="O1965" s="12">
        <v>0.35714285714299998</v>
      </c>
      <c r="P1965" s="21">
        <v>0</v>
      </c>
      <c r="Q1965" s="21">
        <v>0</v>
      </c>
      <c r="R1965" s="12">
        <v>7.5</v>
      </c>
      <c r="S1965" s="12">
        <v>276.44787644787601</v>
      </c>
      <c r="T1965" s="31">
        <v>210.270390793676</v>
      </c>
    </row>
    <row r="1966" spans="2:20" x14ac:dyDescent="0.2">
      <c r="D1966" s="102"/>
      <c r="E1966" s="5" t="s">
        <v>31</v>
      </c>
      <c r="F1966" s="6"/>
      <c r="G1966" s="7">
        <v>154</v>
      </c>
      <c r="H1966" s="46">
        <v>24.675324675325001</v>
      </c>
      <c r="I1966" s="12">
        <v>10.38961038961</v>
      </c>
      <c r="J1966" s="12">
        <v>20.779220779220999</v>
      </c>
      <c r="K1966" s="12">
        <v>11.688311688312</v>
      </c>
      <c r="L1966" s="12">
        <v>11.688311688312</v>
      </c>
      <c r="M1966" s="12">
        <v>9.0909090909089993</v>
      </c>
      <c r="N1966" s="12">
        <v>2.5974025974030002</v>
      </c>
      <c r="O1966" s="12">
        <v>0.64935064935099995</v>
      </c>
      <c r="P1966" s="12">
        <v>0.64935064935099995</v>
      </c>
      <c r="Q1966" s="12">
        <v>0.64935064935099995</v>
      </c>
      <c r="R1966" s="12">
        <v>7.1428571428570002</v>
      </c>
      <c r="S1966" s="12">
        <v>305.944055944056</v>
      </c>
      <c r="T1966" s="31">
        <v>296.09873084618903</v>
      </c>
    </row>
    <row r="1967" spans="2:20" x14ac:dyDescent="0.2">
      <c r="D1967" s="102"/>
      <c r="E1967" s="5" t="s">
        <v>32</v>
      </c>
      <c r="F1967" s="6"/>
      <c r="G1967" s="7">
        <v>826</v>
      </c>
      <c r="H1967" s="46">
        <v>26.150121065375</v>
      </c>
      <c r="I1967" s="12">
        <v>19.975786924939001</v>
      </c>
      <c r="J1967" s="12">
        <v>12.590799031476999</v>
      </c>
      <c r="K1967" s="12">
        <v>12.590799031476999</v>
      </c>
      <c r="L1967" s="12">
        <v>7.3849878934620001</v>
      </c>
      <c r="M1967" s="12">
        <v>9.4430992736080004</v>
      </c>
      <c r="N1967" s="12">
        <v>3.6319612590800001</v>
      </c>
      <c r="O1967" s="12">
        <v>0.84745762711899997</v>
      </c>
      <c r="P1967" s="12">
        <v>0.121065375303</v>
      </c>
      <c r="Q1967" s="12">
        <v>0.36319612590799999</v>
      </c>
      <c r="R1967" s="12">
        <v>6.9007263922520004</v>
      </c>
      <c r="S1967" s="12">
        <v>279.51885565669699</v>
      </c>
      <c r="T1967" s="31">
        <v>266.71659095665302</v>
      </c>
    </row>
    <row r="1968" spans="2:20" x14ac:dyDescent="0.2">
      <c r="D1968" s="102"/>
      <c r="E1968" s="5" t="s">
        <v>33</v>
      </c>
      <c r="F1968" s="6"/>
      <c r="G1968" s="7">
        <v>672</v>
      </c>
      <c r="H1968" s="46">
        <v>28.273809523810002</v>
      </c>
      <c r="I1968" s="12">
        <v>21.577380952380999</v>
      </c>
      <c r="J1968" s="12">
        <v>14.136904761905001</v>
      </c>
      <c r="K1968" s="12">
        <v>9.8214285714289993</v>
      </c>
      <c r="L1968" s="12">
        <v>8.4821428571429998</v>
      </c>
      <c r="M1968" s="12">
        <v>6.1011904761900002</v>
      </c>
      <c r="N1968" s="12">
        <v>4.0178571428570002</v>
      </c>
      <c r="O1968" s="12">
        <v>0.89285714285700002</v>
      </c>
      <c r="P1968" s="21">
        <v>0</v>
      </c>
      <c r="Q1968" s="12">
        <v>0.29761904761899999</v>
      </c>
      <c r="R1968" s="12">
        <v>6.3988095238099998</v>
      </c>
      <c r="S1968" s="12">
        <v>259.61844197138299</v>
      </c>
      <c r="T1968" s="31">
        <v>254.29321116254701</v>
      </c>
    </row>
    <row r="1969" spans="2:20" x14ac:dyDescent="0.2">
      <c r="D1969" s="102"/>
      <c r="E1969" s="5" t="s">
        <v>34</v>
      </c>
      <c r="F1969" s="6"/>
      <c r="G1969" s="7">
        <v>462</v>
      </c>
      <c r="H1969" s="46">
        <v>25.974025974025999</v>
      </c>
      <c r="I1969" s="12">
        <v>21.428571428571001</v>
      </c>
      <c r="J1969" s="12">
        <v>14.502164502165</v>
      </c>
      <c r="K1969" s="12">
        <v>11.255411255411</v>
      </c>
      <c r="L1969" s="12">
        <v>7.792207792208</v>
      </c>
      <c r="M1969" s="12">
        <v>8.4415584415579996</v>
      </c>
      <c r="N1969" s="12">
        <v>4.3290043290040003</v>
      </c>
      <c r="O1969" s="12">
        <v>1.0822510822510001</v>
      </c>
      <c r="P1969" s="21">
        <v>0</v>
      </c>
      <c r="Q1969" s="21">
        <v>0</v>
      </c>
      <c r="R1969" s="12">
        <v>5.1948051948050002</v>
      </c>
      <c r="S1969" s="12">
        <v>270.890410958904</v>
      </c>
      <c r="T1969" s="31">
        <v>236.683481007913</v>
      </c>
    </row>
    <row r="1970" spans="2:20" x14ac:dyDescent="0.2">
      <c r="D1970" s="102"/>
      <c r="E1970" s="5" t="s">
        <v>35</v>
      </c>
      <c r="F1970" s="6"/>
      <c r="G1970" s="7">
        <v>406</v>
      </c>
      <c r="H1970" s="46">
        <v>21.182266009852</v>
      </c>
      <c r="I1970" s="12">
        <v>20.935960591133</v>
      </c>
      <c r="J1970" s="12">
        <v>16.748768472906001</v>
      </c>
      <c r="K1970" s="12">
        <v>11.576354679803</v>
      </c>
      <c r="L1970" s="12">
        <v>9.1133004926109997</v>
      </c>
      <c r="M1970" s="12">
        <v>7.6354679802960002</v>
      </c>
      <c r="N1970" s="12">
        <v>4.1871921182270002</v>
      </c>
      <c r="O1970" s="12">
        <v>1.9704433497539999</v>
      </c>
      <c r="P1970" s="12">
        <v>0.49261083743799999</v>
      </c>
      <c r="Q1970" s="12">
        <v>0.246305418719</v>
      </c>
      <c r="R1970" s="12">
        <v>5.9113300492610001</v>
      </c>
      <c r="S1970" s="12">
        <v>303.53403141361298</v>
      </c>
      <c r="T1970" s="31">
        <v>287.44555167360198</v>
      </c>
    </row>
    <row r="1971" spans="2:20" x14ac:dyDescent="0.2">
      <c r="D1971" s="102"/>
      <c r="E1971" s="5" t="s">
        <v>36</v>
      </c>
      <c r="F1971" s="6"/>
      <c r="G1971" s="7">
        <v>210</v>
      </c>
      <c r="H1971" s="46">
        <v>21.904761904762001</v>
      </c>
      <c r="I1971" s="12">
        <v>23.333333333333002</v>
      </c>
      <c r="J1971" s="12">
        <v>16.666666666666998</v>
      </c>
      <c r="K1971" s="12">
        <v>10.952380952381001</v>
      </c>
      <c r="L1971" s="12">
        <v>8.5714285714289993</v>
      </c>
      <c r="M1971" s="12">
        <v>3.333333333333</v>
      </c>
      <c r="N1971" s="12">
        <v>1.9047619047619999</v>
      </c>
      <c r="O1971" s="12">
        <v>1.4285714285710001</v>
      </c>
      <c r="P1971" s="21">
        <v>0</v>
      </c>
      <c r="Q1971" s="21">
        <v>0</v>
      </c>
      <c r="R1971" s="12">
        <v>11.904761904761999</v>
      </c>
      <c r="S1971" s="12">
        <v>248.10810810810801</v>
      </c>
      <c r="T1971" s="31">
        <v>215.31671001093801</v>
      </c>
    </row>
    <row r="1972" spans="2:20" x14ac:dyDescent="0.2">
      <c r="D1972" s="102"/>
      <c r="E1972" s="5" t="s">
        <v>37</v>
      </c>
      <c r="F1972" s="6"/>
      <c r="G1972" s="7">
        <v>714</v>
      </c>
      <c r="H1972" s="46">
        <v>27.591036414565998</v>
      </c>
      <c r="I1972" s="12">
        <v>23.109243697478998</v>
      </c>
      <c r="J1972" s="12">
        <v>15.966386554622</v>
      </c>
      <c r="K1972" s="12">
        <v>9.8039215686270005</v>
      </c>
      <c r="L1972" s="12">
        <v>6.5826330532209996</v>
      </c>
      <c r="M1972" s="12">
        <v>5.6022408963589996</v>
      </c>
      <c r="N1972" s="12">
        <v>2.8011204481790002</v>
      </c>
      <c r="O1972" s="12">
        <v>0.42016806722700001</v>
      </c>
      <c r="P1972" s="21">
        <v>0</v>
      </c>
      <c r="Q1972" s="21">
        <v>0</v>
      </c>
      <c r="R1972" s="12">
        <v>8.1232492997199994</v>
      </c>
      <c r="S1972" s="12">
        <v>233.993902439024</v>
      </c>
      <c r="T1972" s="31">
        <v>203.03315832014701</v>
      </c>
    </row>
    <row r="1973" spans="2:20" x14ac:dyDescent="0.2">
      <c r="D1973" s="102"/>
      <c r="E1973" s="5" t="s">
        <v>38</v>
      </c>
      <c r="F1973" s="6"/>
      <c r="G1973" s="7">
        <v>70</v>
      </c>
      <c r="H1973" s="46">
        <v>20</v>
      </c>
      <c r="I1973" s="12">
        <v>21.428571428571001</v>
      </c>
      <c r="J1973" s="12">
        <v>21.428571428571001</v>
      </c>
      <c r="K1973" s="12">
        <v>11.428571428571001</v>
      </c>
      <c r="L1973" s="12">
        <v>5.7142857142860004</v>
      </c>
      <c r="M1973" s="12">
        <v>4.2857142857139996</v>
      </c>
      <c r="N1973" s="21">
        <v>0</v>
      </c>
      <c r="O1973" s="12">
        <v>1.4285714285710001</v>
      </c>
      <c r="P1973" s="21">
        <v>0</v>
      </c>
      <c r="Q1973" s="21">
        <v>0</v>
      </c>
      <c r="R1973" s="12">
        <v>14.285714285714</v>
      </c>
      <c r="S1973" s="12">
        <v>239.166666666667</v>
      </c>
      <c r="T1973" s="31">
        <v>196.23363342936099</v>
      </c>
    </row>
    <row r="1974" spans="2:20" x14ac:dyDescent="0.2">
      <c r="D1974" s="101" t="s">
        <v>39</v>
      </c>
      <c r="E1974" s="26" t="s">
        <v>40</v>
      </c>
      <c r="F1974" s="25"/>
      <c r="G1974" s="28">
        <v>2044</v>
      </c>
      <c r="H1974" s="55">
        <v>26.272015655577</v>
      </c>
      <c r="I1974" s="19">
        <v>18.199608610567999</v>
      </c>
      <c r="J1974" s="19">
        <v>14.872798434442</v>
      </c>
      <c r="K1974" s="19">
        <v>10.420743639922</v>
      </c>
      <c r="L1974" s="19">
        <v>9.5890410958899999</v>
      </c>
      <c r="M1974" s="19">
        <v>8.8551859099799994</v>
      </c>
      <c r="N1974" s="19">
        <v>5.2837573385520002</v>
      </c>
      <c r="O1974" s="19">
        <v>1.2230919765170001</v>
      </c>
      <c r="P1974" s="19">
        <v>0.29354207436399998</v>
      </c>
      <c r="Q1974" s="19">
        <v>0.14677103718199999</v>
      </c>
      <c r="R1974" s="19">
        <v>4.8434442270059996</v>
      </c>
      <c r="S1974" s="19">
        <v>293.21336760925402</v>
      </c>
      <c r="T1974" s="56">
        <v>271.23483830010201</v>
      </c>
    </row>
    <row r="1975" spans="2:20" x14ac:dyDescent="0.2">
      <c r="D1975" s="102"/>
      <c r="E1975" s="5" t="s">
        <v>41</v>
      </c>
      <c r="F1975" s="6"/>
      <c r="G1975" s="7">
        <v>2156</v>
      </c>
      <c r="H1975" s="46">
        <v>24.721706864563998</v>
      </c>
      <c r="I1975" s="12">
        <v>19.248608534323001</v>
      </c>
      <c r="J1975" s="12">
        <v>15.909090909091001</v>
      </c>
      <c r="K1975" s="12">
        <v>10.204081632653001</v>
      </c>
      <c r="L1975" s="12">
        <v>8.4415584415579996</v>
      </c>
      <c r="M1975" s="12">
        <v>8.1632653061219997</v>
      </c>
      <c r="N1975" s="12">
        <v>4.3135435992579998</v>
      </c>
      <c r="O1975" s="12">
        <v>1.437847866419</v>
      </c>
      <c r="P1975" s="12">
        <v>0.27829313543599998</v>
      </c>
      <c r="Q1975" s="12">
        <v>0.13914656771799999</v>
      </c>
      <c r="R1975" s="12">
        <v>7.1428571428570002</v>
      </c>
      <c r="S1975" s="12">
        <v>286.81318681318697</v>
      </c>
      <c r="T1975" s="31">
        <v>267.986226229046</v>
      </c>
    </row>
    <row r="1976" spans="2:20" x14ac:dyDescent="0.2">
      <c r="D1976" s="102"/>
      <c r="E1976" s="5" t="s">
        <v>42</v>
      </c>
      <c r="F1976" s="6"/>
      <c r="G1976" s="7">
        <v>1680</v>
      </c>
      <c r="H1976" s="46">
        <v>26.130952380951999</v>
      </c>
      <c r="I1976" s="12">
        <v>17.619047619048001</v>
      </c>
      <c r="J1976" s="12">
        <v>15.297619047618999</v>
      </c>
      <c r="K1976" s="12">
        <v>11.25</v>
      </c>
      <c r="L1976" s="12">
        <v>8.8690476190480005</v>
      </c>
      <c r="M1976" s="12">
        <v>7.6190476190479997</v>
      </c>
      <c r="N1976" s="12">
        <v>3.0952380952379999</v>
      </c>
      <c r="O1976" s="12">
        <v>0.77380952381000001</v>
      </c>
      <c r="P1976" s="12">
        <v>5.9523809524E-2</v>
      </c>
      <c r="Q1976" s="12">
        <v>5.9523809524E-2</v>
      </c>
      <c r="R1976" s="12">
        <v>9.2261904761900002</v>
      </c>
      <c r="S1976" s="12">
        <v>265.606557377049</v>
      </c>
      <c r="T1976" s="31">
        <v>231.387212101736</v>
      </c>
    </row>
    <row r="1977" spans="2:20" x14ac:dyDescent="0.2">
      <c r="D1977" s="102"/>
      <c r="E1977" s="5" t="s">
        <v>43</v>
      </c>
      <c r="F1977" s="6"/>
      <c r="G1977" s="7">
        <v>518</v>
      </c>
      <c r="H1977" s="46">
        <v>22.779922779923002</v>
      </c>
      <c r="I1977" s="12">
        <v>26.254826254826</v>
      </c>
      <c r="J1977" s="12">
        <v>16.023166023165999</v>
      </c>
      <c r="K1977" s="12">
        <v>9.2664092664089992</v>
      </c>
      <c r="L1977" s="12">
        <v>7.1428571428570002</v>
      </c>
      <c r="M1977" s="12">
        <v>6.563706563707</v>
      </c>
      <c r="N1977" s="12">
        <v>2.3166023166019998</v>
      </c>
      <c r="O1977" s="12">
        <v>1.351351351351</v>
      </c>
      <c r="P1977" s="21">
        <v>0</v>
      </c>
      <c r="Q1977" s="12">
        <v>0.19305019305000001</v>
      </c>
      <c r="R1977" s="12">
        <v>8.1081081081080004</v>
      </c>
      <c r="S1977" s="12">
        <v>256.51260504201701</v>
      </c>
      <c r="T1977" s="31">
        <v>240.38139742431699</v>
      </c>
    </row>
    <row r="1978" spans="2:20" x14ac:dyDescent="0.2">
      <c r="D1978" s="103"/>
      <c r="E1978" s="50" t="s">
        <v>44</v>
      </c>
      <c r="F1978" s="53"/>
      <c r="G1978" s="49">
        <v>602</v>
      </c>
      <c r="H1978" s="67">
        <v>25.415282392026999</v>
      </c>
      <c r="I1978" s="23">
        <v>18.106312292359</v>
      </c>
      <c r="J1978" s="23">
        <v>14.617940199335999</v>
      </c>
      <c r="K1978" s="23">
        <v>10.465116279069999</v>
      </c>
      <c r="L1978" s="23">
        <v>9.1362126245849993</v>
      </c>
      <c r="M1978" s="23">
        <v>6.6445182724249996</v>
      </c>
      <c r="N1978" s="23">
        <v>3.156146179402</v>
      </c>
      <c r="O1978" s="23">
        <v>0.664451827243</v>
      </c>
      <c r="P1978" s="23">
        <v>0.33222591362100001</v>
      </c>
      <c r="Q1978" s="23">
        <v>0.166112956811</v>
      </c>
      <c r="R1978" s="23">
        <v>11.295681063123</v>
      </c>
      <c r="S1978" s="23">
        <v>269.10112359550601</v>
      </c>
      <c r="T1978" s="64">
        <v>252.645806677444</v>
      </c>
    </row>
    <row r="1980" spans="2:20" x14ac:dyDescent="0.2">
      <c r="B1980" s="34" t="str">
        <f xml:space="preserve"> HYPERLINK("#'目次'!B83", "[77]")</f>
        <v>[77]</v>
      </c>
      <c r="C1980" s="27" t="s">
        <v>761</v>
      </c>
    </row>
    <row r="1983" spans="2:20" x14ac:dyDescent="0.2">
      <c r="C1983" s="27" t="s">
        <v>13</v>
      </c>
    </row>
    <row r="1984" spans="2:20" ht="36" x14ac:dyDescent="0.2">
      <c r="D1984" s="97"/>
      <c r="E1984" s="98"/>
      <c r="F1984" s="98"/>
      <c r="G1984" s="38" t="s">
        <v>14</v>
      </c>
      <c r="H1984" s="36" t="s">
        <v>762</v>
      </c>
      <c r="I1984" s="4" t="s">
        <v>763</v>
      </c>
      <c r="J1984" s="4" t="s">
        <v>764</v>
      </c>
      <c r="K1984" s="4" t="s">
        <v>765</v>
      </c>
      <c r="L1984" s="4" t="s">
        <v>766</v>
      </c>
      <c r="M1984" s="4" t="s">
        <v>767</v>
      </c>
      <c r="N1984" s="4" t="s">
        <v>768</v>
      </c>
      <c r="O1984" s="4" t="s">
        <v>22</v>
      </c>
      <c r="P1984" s="4" t="s">
        <v>769</v>
      </c>
      <c r="Q1984" s="35" t="s">
        <v>24</v>
      </c>
    </row>
    <row r="1985" spans="4:17" x14ac:dyDescent="0.2">
      <c r="D1985" s="99"/>
      <c r="E1985" s="100"/>
      <c r="F1985" s="100"/>
      <c r="G1985" s="40"/>
      <c r="H1985" s="42"/>
      <c r="I1985" s="8"/>
      <c r="J1985" s="8"/>
      <c r="K1985" s="8"/>
      <c r="L1985" s="8"/>
      <c r="M1985" s="8"/>
      <c r="N1985" s="8"/>
      <c r="O1985" s="8"/>
      <c r="P1985" s="8"/>
      <c r="Q1985" s="39"/>
    </row>
    <row r="1986" spans="4:17" x14ac:dyDescent="0.2">
      <c r="D1986" s="48"/>
      <c r="E1986" s="47" t="s">
        <v>14</v>
      </c>
      <c r="F1986" s="51"/>
      <c r="G1986" s="37">
        <v>7000</v>
      </c>
      <c r="H1986" s="20">
        <v>9.128571428571</v>
      </c>
      <c r="I1986" s="20">
        <v>12.442857142856999</v>
      </c>
      <c r="J1986" s="20">
        <v>3.0857142857139999</v>
      </c>
      <c r="K1986" s="20">
        <v>2.1142857142859999</v>
      </c>
      <c r="L1986" s="20">
        <v>3.4857142857140002</v>
      </c>
      <c r="M1986" s="20">
        <v>23.657142857143</v>
      </c>
      <c r="N1986" s="20">
        <v>2.9857142857140002</v>
      </c>
      <c r="O1986" s="20">
        <v>4.5</v>
      </c>
      <c r="P1986" s="20">
        <v>45.257142857143002</v>
      </c>
      <c r="Q1986" s="58">
        <v>0.21428571428599999</v>
      </c>
    </row>
    <row r="1987" spans="4:17" x14ac:dyDescent="0.2">
      <c r="D1987" s="101" t="s">
        <v>25</v>
      </c>
      <c r="E1987" s="26" t="s">
        <v>26</v>
      </c>
      <c r="F1987" s="25"/>
      <c r="G1987" s="28">
        <v>308</v>
      </c>
      <c r="H1987" s="55">
        <v>2.2727272727269998</v>
      </c>
      <c r="I1987" s="19">
        <v>5.5194805194810002</v>
      </c>
      <c r="J1987" s="19">
        <v>2.2727272727269998</v>
      </c>
      <c r="K1987" s="19">
        <v>0.974025974026</v>
      </c>
      <c r="L1987" s="19">
        <v>2.922077922078</v>
      </c>
      <c r="M1987" s="19">
        <v>45.12987012987</v>
      </c>
      <c r="N1987" s="19">
        <v>3.2467532467529998</v>
      </c>
      <c r="O1987" s="19">
        <v>8.7662337662340004</v>
      </c>
      <c r="P1987" s="19">
        <v>37.012987012986997</v>
      </c>
      <c r="Q1987" s="56">
        <v>0.32467532467499999</v>
      </c>
    </row>
    <row r="1988" spans="4:17" x14ac:dyDescent="0.2">
      <c r="D1988" s="102"/>
      <c r="E1988" s="5" t="s">
        <v>27</v>
      </c>
      <c r="F1988" s="6"/>
      <c r="G1988" s="7">
        <v>504</v>
      </c>
      <c r="H1988" s="46">
        <v>4.5634920634920002</v>
      </c>
      <c r="I1988" s="12">
        <v>6.1507936507940002</v>
      </c>
      <c r="J1988" s="12">
        <v>0.793650793651</v>
      </c>
      <c r="K1988" s="12">
        <v>0.39682539682500001</v>
      </c>
      <c r="L1988" s="12">
        <v>1.9841269841269999</v>
      </c>
      <c r="M1988" s="12">
        <v>46.230158730158998</v>
      </c>
      <c r="N1988" s="12">
        <v>1.3888888888890001</v>
      </c>
      <c r="O1988" s="12">
        <v>4.7619047619049999</v>
      </c>
      <c r="P1988" s="12">
        <v>40.873015873016001</v>
      </c>
      <c r="Q1988" s="31">
        <v>0.19841269841299999</v>
      </c>
    </row>
    <row r="1989" spans="4:17" x14ac:dyDescent="0.2">
      <c r="D1989" s="102"/>
      <c r="E1989" s="5" t="s">
        <v>28</v>
      </c>
      <c r="F1989" s="6"/>
      <c r="G1989" s="7">
        <v>1554</v>
      </c>
      <c r="H1989" s="46">
        <v>12.033462033461999</v>
      </c>
      <c r="I1989" s="12">
        <v>20.39897039897</v>
      </c>
      <c r="J1989" s="12">
        <v>2.9601029601029998</v>
      </c>
      <c r="K1989" s="12">
        <v>1.866151866152</v>
      </c>
      <c r="L1989" s="12">
        <v>3.7966537966540002</v>
      </c>
      <c r="M1989" s="12">
        <v>9.5238095238099998</v>
      </c>
      <c r="N1989" s="12">
        <v>2.445302445302</v>
      </c>
      <c r="O1989" s="12">
        <v>2.831402831403</v>
      </c>
      <c r="P1989" s="12">
        <v>50.514800514801003</v>
      </c>
      <c r="Q1989" s="31">
        <v>0.2574002574</v>
      </c>
    </row>
    <row r="1990" spans="4:17" x14ac:dyDescent="0.2">
      <c r="D1990" s="102"/>
      <c r="E1990" s="5" t="s">
        <v>29</v>
      </c>
      <c r="F1990" s="6"/>
      <c r="G1990" s="7">
        <v>840</v>
      </c>
      <c r="H1990" s="46">
        <v>15.833333333333</v>
      </c>
      <c r="I1990" s="12">
        <v>19.047619047619001</v>
      </c>
      <c r="J1990" s="12">
        <v>1.785714285714</v>
      </c>
      <c r="K1990" s="12">
        <v>1.666666666667</v>
      </c>
      <c r="L1990" s="12">
        <v>5.833333333333</v>
      </c>
      <c r="M1990" s="12">
        <v>1.0714285714289999</v>
      </c>
      <c r="N1990" s="12">
        <v>4.8809523809520003</v>
      </c>
      <c r="O1990" s="12">
        <v>2.8571428571430002</v>
      </c>
      <c r="P1990" s="12">
        <v>53.809523809524002</v>
      </c>
      <c r="Q1990" s="31">
        <v>0.23809523809499999</v>
      </c>
    </row>
    <row r="1991" spans="4:17" x14ac:dyDescent="0.2">
      <c r="D1991" s="102"/>
      <c r="E1991" s="5" t="s">
        <v>30</v>
      </c>
      <c r="F1991" s="6"/>
      <c r="G1991" s="7">
        <v>280</v>
      </c>
      <c r="H1991" s="46">
        <v>5</v>
      </c>
      <c r="I1991" s="12">
        <v>7.8571428571429998</v>
      </c>
      <c r="J1991" s="12">
        <v>3.214285714286</v>
      </c>
      <c r="K1991" s="12">
        <v>1.0714285714289999</v>
      </c>
      <c r="L1991" s="12">
        <v>5</v>
      </c>
      <c r="M1991" s="12">
        <v>46.071428571429003</v>
      </c>
      <c r="N1991" s="12">
        <v>4.6428571428570002</v>
      </c>
      <c r="O1991" s="12">
        <v>6.0714285714290002</v>
      </c>
      <c r="P1991" s="12">
        <v>32.5</v>
      </c>
      <c r="Q1991" s="45">
        <v>0</v>
      </c>
    </row>
    <row r="1992" spans="4:17" x14ac:dyDescent="0.2">
      <c r="D1992" s="102"/>
      <c r="E1992" s="5" t="s">
        <v>31</v>
      </c>
      <c r="F1992" s="6"/>
      <c r="G1992" s="7">
        <v>154</v>
      </c>
      <c r="H1992" s="76">
        <v>0</v>
      </c>
      <c r="I1992" s="12">
        <v>10.38961038961</v>
      </c>
      <c r="J1992" s="21">
        <v>0</v>
      </c>
      <c r="K1992" s="12">
        <v>0.64935064935099995</v>
      </c>
      <c r="L1992" s="12">
        <v>0.64935064935099995</v>
      </c>
      <c r="M1992" s="12">
        <v>51.948051948051997</v>
      </c>
      <c r="N1992" s="12">
        <v>1.948051948052</v>
      </c>
      <c r="O1992" s="12">
        <v>3.896103896104</v>
      </c>
      <c r="P1992" s="12">
        <v>36.363636363635997</v>
      </c>
      <c r="Q1992" s="45">
        <v>0</v>
      </c>
    </row>
    <row r="1993" spans="4:17" x14ac:dyDescent="0.2">
      <c r="D1993" s="102"/>
      <c r="E1993" s="5" t="s">
        <v>32</v>
      </c>
      <c r="F1993" s="6"/>
      <c r="G1993" s="7">
        <v>826</v>
      </c>
      <c r="H1993" s="46">
        <v>4.8426150121070002</v>
      </c>
      <c r="I1993" s="12">
        <v>2.1791767554480002</v>
      </c>
      <c r="J1993" s="12">
        <v>1.5738498789349999</v>
      </c>
      <c r="K1993" s="12">
        <v>0.36319612590799999</v>
      </c>
      <c r="L1993" s="12">
        <v>2.3002421307510001</v>
      </c>
      <c r="M1993" s="12">
        <v>40.799031476998003</v>
      </c>
      <c r="N1993" s="12">
        <v>3.0266343825669999</v>
      </c>
      <c r="O1993" s="12">
        <v>9.0799031476999996</v>
      </c>
      <c r="P1993" s="12">
        <v>40.920096852299999</v>
      </c>
      <c r="Q1993" s="31">
        <v>0.242130750605</v>
      </c>
    </row>
    <row r="1994" spans="4:17" x14ac:dyDescent="0.2">
      <c r="D1994" s="102"/>
      <c r="E1994" s="5" t="s">
        <v>33</v>
      </c>
      <c r="F1994" s="6"/>
      <c r="G1994" s="7">
        <v>672</v>
      </c>
      <c r="H1994" s="46">
        <v>13.392857142857</v>
      </c>
      <c r="I1994" s="12">
        <v>17.113095238094999</v>
      </c>
      <c r="J1994" s="12">
        <v>7.1428571428570002</v>
      </c>
      <c r="K1994" s="12">
        <v>5.6547619047620001</v>
      </c>
      <c r="L1994" s="12">
        <v>3.2738095238099998</v>
      </c>
      <c r="M1994" s="12">
        <v>9.2261904761900002</v>
      </c>
      <c r="N1994" s="12">
        <v>3.8690476190480001</v>
      </c>
      <c r="O1994" s="12">
        <v>3.5714285714290002</v>
      </c>
      <c r="P1994" s="12">
        <v>43.303571428570997</v>
      </c>
      <c r="Q1994" s="31">
        <v>0.446428571429</v>
      </c>
    </row>
    <row r="1995" spans="4:17" x14ac:dyDescent="0.2">
      <c r="D1995" s="102"/>
      <c r="E1995" s="5" t="s">
        <v>34</v>
      </c>
      <c r="F1995" s="6"/>
      <c r="G1995" s="7">
        <v>462</v>
      </c>
      <c r="H1995" s="46">
        <v>10.822510822510999</v>
      </c>
      <c r="I1995" s="12">
        <v>12.121212121212</v>
      </c>
      <c r="J1995" s="12">
        <v>6.7099567099569999</v>
      </c>
      <c r="K1995" s="12">
        <v>9.5238095238099998</v>
      </c>
      <c r="L1995" s="12">
        <v>2.8138528138529999</v>
      </c>
      <c r="M1995" s="12">
        <v>5.1948051948050002</v>
      </c>
      <c r="N1995" s="12">
        <v>3.896103896104</v>
      </c>
      <c r="O1995" s="12">
        <v>3.463203463203</v>
      </c>
      <c r="P1995" s="12">
        <v>49.783549783550001</v>
      </c>
      <c r="Q1995" s="31">
        <v>0.21645021645000001</v>
      </c>
    </row>
    <row r="1996" spans="4:17" x14ac:dyDescent="0.2">
      <c r="D1996" s="102"/>
      <c r="E1996" s="5" t="s">
        <v>35</v>
      </c>
      <c r="F1996" s="6"/>
      <c r="G1996" s="7">
        <v>406</v>
      </c>
      <c r="H1996" s="46">
        <v>8.8669950738919994</v>
      </c>
      <c r="I1996" s="12">
        <v>10.591133004926</v>
      </c>
      <c r="J1996" s="12">
        <v>3.6945812807879999</v>
      </c>
      <c r="K1996" s="12">
        <v>0.73891625615800005</v>
      </c>
      <c r="L1996" s="12">
        <v>3.9408866995070002</v>
      </c>
      <c r="M1996" s="12">
        <v>40.886699507388997</v>
      </c>
      <c r="N1996" s="12">
        <v>1.477832512315</v>
      </c>
      <c r="O1996" s="12">
        <v>4.679802955665</v>
      </c>
      <c r="P1996" s="12">
        <v>33.990147783250997</v>
      </c>
      <c r="Q1996" s="45">
        <v>0</v>
      </c>
    </row>
    <row r="1997" spans="4:17" x14ac:dyDescent="0.2">
      <c r="D1997" s="102"/>
      <c r="E1997" s="5" t="s">
        <v>36</v>
      </c>
      <c r="F1997" s="6"/>
      <c r="G1997" s="7">
        <v>210</v>
      </c>
      <c r="H1997" s="46">
        <v>3.333333333333</v>
      </c>
      <c r="I1997" s="12">
        <v>8.5714285714289993</v>
      </c>
      <c r="J1997" s="12">
        <v>1.9047619047619999</v>
      </c>
      <c r="K1997" s="12">
        <v>2.3809523809519999</v>
      </c>
      <c r="L1997" s="12">
        <v>4.7619047619049999</v>
      </c>
      <c r="M1997" s="12">
        <v>44.285714285714</v>
      </c>
      <c r="N1997" s="12">
        <v>1.4285714285710001</v>
      </c>
      <c r="O1997" s="12">
        <v>3.333333333333</v>
      </c>
      <c r="P1997" s="12">
        <v>41.904761904761997</v>
      </c>
      <c r="Q1997" s="45">
        <v>0</v>
      </c>
    </row>
    <row r="1998" spans="4:17" x14ac:dyDescent="0.2">
      <c r="D1998" s="102"/>
      <c r="E1998" s="5" t="s">
        <v>37</v>
      </c>
      <c r="F1998" s="6"/>
      <c r="G1998" s="7">
        <v>714</v>
      </c>
      <c r="H1998" s="46">
        <v>7.2829131652659997</v>
      </c>
      <c r="I1998" s="12">
        <v>8.1232492997199994</v>
      </c>
      <c r="J1998" s="12">
        <v>3.361344537815</v>
      </c>
      <c r="K1998" s="12">
        <v>0.42016806722700001</v>
      </c>
      <c r="L1998" s="12">
        <v>2.6610644257699998</v>
      </c>
      <c r="M1998" s="12">
        <v>28.991596638655</v>
      </c>
      <c r="N1998" s="12">
        <v>2.240896358543</v>
      </c>
      <c r="O1998" s="12">
        <v>4.2016806722690001</v>
      </c>
      <c r="P1998" s="12">
        <v>47.899159663866001</v>
      </c>
      <c r="Q1998" s="45">
        <v>0</v>
      </c>
    </row>
    <row r="1999" spans="4:17" x14ac:dyDescent="0.2">
      <c r="D1999" s="102"/>
      <c r="E1999" s="5" t="s">
        <v>38</v>
      </c>
      <c r="F1999" s="6"/>
      <c r="G1999" s="7">
        <v>70</v>
      </c>
      <c r="H1999" s="76">
        <v>0</v>
      </c>
      <c r="I1999" s="21">
        <v>0</v>
      </c>
      <c r="J1999" s="21">
        <v>0</v>
      </c>
      <c r="K1999" s="21">
        <v>0</v>
      </c>
      <c r="L1999" s="12">
        <v>4.2857142857139996</v>
      </c>
      <c r="M1999" s="12">
        <v>41.428571428570997</v>
      </c>
      <c r="N1999" s="12">
        <v>4.2857142857139996</v>
      </c>
      <c r="O1999" s="12">
        <v>2.8571428571430002</v>
      </c>
      <c r="P1999" s="12">
        <v>52.857142857143003</v>
      </c>
      <c r="Q1999" s="31">
        <v>1.4285714285710001</v>
      </c>
    </row>
    <row r="2000" spans="4:17" x14ac:dyDescent="0.2">
      <c r="D2000" s="101" t="s">
        <v>39</v>
      </c>
      <c r="E2000" s="26" t="s">
        <v>40</v>
      </c>
      <c r="F2000" s="25"/>
      <c r="G2000" s="28">
        <v>2044</v>
      </c>
      <c r="H2000" s="55">
        <v>10.518590998043001</v>
      </c>
      <c r="I2000" s="19">
        <v>12.622309197651999</v>
      </c>
      <c r="J2000" s="19">
        <v>2.5440313111549999</v>
      </c>
      <c r="K2000" s="19">
        <v>2.5440313111549999</v>
      </c>
      <c r="L2000" s="19">
        <v>4.7945205479449999</v>
      </c>
      <c r="M2000" s="19">
        <v>14.921722113503</v>
      </c>
      <c r="N2000" s="19">
        <v>4.0606653620350004</v>
      </c>
      <c r="O2000" s="19">
        <v>3.913894324853</v>
      </c>
      <c r="P2000" s="19">
        <v>50.391389432484999</v>
      </c>
      <c r="Q2000" s="56">
        <v>9.7847358120999997E-2</v>
      </c>
    </row>
    <row r="2001" spans="2:17" x14ac:dyDescent="0.2">
      <c r="D2001" s="102"/>
      <c r="E2001" s="5" t="s">
        <v>41</v>
      </c>
      <c r="F2001" s="6"/>
      <c r="G2001" s="7">
        <v>2156</v>
      </c>
      <c r="H2001" s="46">
        <v>9.3692022263449992</v>
      </c>
      <c r="I2001" s="12">
        <v>13.86827458256</v>
      </c>
      <c r="J2001" s="12">
        <v>3.1076066790349999</v>
      </c>
      <c r="K2001" s="12">
        <v>2.1799628942489999</v>
      </c>
      <c r="L2001" s="12">
        <v>3.4322820037109998</v>
      </c>
      <c r="M2001" s="12">
        <v>22.448979591836999</v>
      </c>
      <c r="N2001" s="12">
        <v>2.5974025974030002</v>
      </c>
      <c r="O2001" s="12">
        <v>4.8237476808909996</v>
      </c>
      <c r="P2001" s="12">
        <v>45.315398886826998</v>
      </c>
      <c r="Q2001" s="31">
        <v>0.13914656771799999</v>
      </c>
    </row>
    <row r="2002" spans="2:17" x14ac:dyDescent="0.2">
      <c r="D2002" s="102"/>
      <c r="E2002" s="5" t="s">
        <v>42</v>
      </c>
      <c r="F2002" s="6"/>
      <c r="G2002" s="7">
        <v>1680</v>
      </c>
      <c r="H2002" s="46">
        <v>8.2738095238099998</v>
      </c>
      <c r="I2002" s="12">
        <v>11.845238095238001</v>
      </c>
      <c r="J2002" s="12">
        <v>3.2738095238099998</v>
      </c>
      <c r="K2002" s="12">
        <v>2.3214285714290002</v>
      </c>
      <c r="L2002" s="12">
        <v>3.1547619047620001</v>
      </c>
      <c r="M2002" s="12">
        <v>25.178571428571001</v>
      </c>
      <c r="N2002" s="12">
        <v>2.5595238095239998</v>
      </c>
      <c r="O2002" s="12">
        <v>4.8809523809520003</v>
      </c>
      <c r="P2002" s="12">
        <v>45.119047619047997</v>
      </c>
      <c r="Q2002" s="31">
        <v>0.41666666666699997</v>
      </c>
    </row>
    <row r="2003" spans="2:17" x14ac:dyDescent="0.2">
      <c r="D2003" s="102"/>
      <c r="E2003" s="5" t="s">
        <v>43</v>
      </c>
      <c r="F2003" s="6"/>
      <c r="G2003" s="7">
        <v>518</v>
      </c>
      <c r="H2003" s="46">
        <v>6.7567567567570004</v>
      </c>
      <c r="I2003" s="12">
        <v>8.8803088803090002</v>
      </c>
      <c r="J2003" s="12">
        <v>3.4749034749029999</v>
      </c>
      <c r="K2003" s="12">
        <v>0.96525096525099996</v>
      </c>
      <c r="L2003" s="12">
        <v>1.9305019305019999</v>
      </c>
      <c r="M2003" s="12">
        <v>42.857142857143003</v>
      </c>
      <c r="N2003" s="12">
        <v>2.1235521235519998</v>
      </c>
      <c r="O2003" s="12">
        <v>4.4401544401540001</v>
      </c>
      <c r="P2003" s="12">
        <v>34.942084942085003</v>
      </c>
      <c r="Q2003" s="31">
        <v>0.19305019305000001</v>
      </c>
    </row>
    <row r="2004" spans="2:17" x14ac:dyDescent="0.2">
      <c r="D2004" s="103"/>
      <c r="E2004" s="50" t="s">
        <v>44</v>
      </c>
      <c r="F2004" s="53"/>
      <c r="G2004" s="49">
        <v>602</v>
      </c>
      <c r="H2004" s="67">
        <v>7.9734219269100004</v>
      </c>
      <c r="I2004" s="23">
        <v>11.461794019934</v>
      </c>
      <c r="J2004" s="23">
        <v>3.9867109634550002</v>
      </c>
      <c r="K2004" s="23">
        <v>0.83056478405300005</v>
      </c>
      <c r="L2004" s="23">
        <v>1.4950166112959999</v>
      </c>
      <c r="M2004" s="23">
        <v>36.877076411959997</v>
      </c>
      <c r="N2004" s="23">
        <v>2.6578073089699998</v>
      </c>
      <c r="O2004" s="23">
        <v>4.3189368770760002</v>
      </c>
      <c r="P2004" s="23">
        <v>36.877076411959997</v>
      </c>
      <c r="Q2004" s="64">
        <v>0.33222591362100001</v>
      </c>
    </row>
    <row r="2006" spans="2:17" x14ac:dyDescent="0.2">
      <c r="B2006" s="34" t="str">
        <f xml:space="preserve"> HYPERLINK("#'目次'!B84", "[78]")</f>
        <v>[78]</v>
      </c>
      <c r="C2006" s="27" t="s">
        <v>772</v>
      </c>
    </row>
    <row r="2009" spans="2:17" x14ac:dyDescent="0.2">
      <c r="C2009" s="27" t="s">
        <v>13</v>
      </c>
    </row>
    <row r="2010" spans="2:17" ht="24" x14ac:dyDescent="0.2">
      <c r="D2010" s="97"/>
      <c r="E2010" s="98"/>
      <c r="F2010" s="98"/>
      <c r="G2010" s="38" t="s">
        <v>14</v>
      </c>
      <c r="H2010" s="36" t="s">
        <v>773</v>
      </c>
      <c r="I2010" s="4" t="s">
        <v>774</v>
      </c>
      <c r="J2010" s="4" t="s">
        <v>775</v>
      </c>
      <c r="K2010" s="4" t="s">
        <v>776</v>
      </c>
      <c r="L2010" s="4" t="s">
        <v>777</v>
      </c>
      <c r="M2010" s="4" t="s">
        <v>22</v>
      </c>
      <c r="N2010" s="35" t="s">
        <v>24</v>
      </c>
    </row>
    <row r="2011" spans="2:17" x14ac:dyDescent="0.2">
      <c r="D2011" s="99"/>
      <c r="E2011" s="100"/>
      <c r="F2011" s="100"/>
      <c r="G2011" s="40"/>
      <c r="H2011" s="42"/>
      <c r="I2011" s="8"/>
      <c r="J2011" s="8"/>
      <c r="K2011" s="8"/>
      <c r="L2011" s="8"/>
      <c r="M2011" s="8"/>
      <c r="N2011" s="39"/>
    </row>
    <row r="2012" spans="2:17" x14ac:dyDescent="0.2">
      <c r="D2012" s="48"/>
      <c r="E2012" s="47" t="s">
        <v>14</v>
      </c>
      <c r="F2012" s="51"/>
      <c r="G2012" s="37">
        <v>7000</v>
      </c>
      <c r="H2012" s="20">
        <v>51.214285714286</v>
      </c>
      <c r="I2012" s="20">
        <v>33.928571428570997</v>
      </c>
      <c r="J2012" s="20">
        <v>12.4</v>
      </c>
      <c r="K2012" s="20">
        <v>1.7285714285710001</v>
      </c>
      <c r="L2012" s="20">
        <v>0.22857142857099999</v>
      </c>
      <c r="M2012" s="20">
        <v>0.4</v>
      </c>
      <c r="N2012" s="58">
        <v>0.1</v>
      </c>
    </row>
    <row r="2013" spans="2:17" x14ac:dyDescent="0.2">
      <c r="D2013" s="101" t="s">
        <v>25</v>
      </c>
      <c r="E2013" s="26" t="s">
        <v>26</v>
      </c>
      <c r="F2013" s="25"/>
      <c r="G2013" s="28">
        <v>308</v>
      </c>
      <c r="H2013" s="55">
        <v>58.116883116883002</v>
      </c>
      <c r="I2013" s="19">
        <v>33.116883116883002</v>
      </c>
      <c r="J2013" s="19">
        <v>7.792207792208</v>
      </c>
      <c r="K2013" s="19">
        <v>0.64935064935099995</v>
      </c>
      <c r="L2013" s="19">
        <v>0.32467532467499999</v>
      </c>
      <c r="M2013" s="44">
        <v>0</v>
      </c>
      <c r="N2013" s="71">
        <v>0</v>
      </c>
    </row>
    <row r="2014" spans="2:17" x14ac:dyDescent="0.2">
      <c r="D2014" s="102"/>
      <c r="E2014" s="5" t="s">
        <v>27</v>
      </c>
      <c r="F2014" s="6"/>
      <c r="G2014" s="7">
        <v>504</v>
      </c>
      <c r="H2014" s="46">
        <v>51.587301587302001</v>
      </c>
      <c r="I2014" s="12">
        <v>30.952380952380999</v>
      </c>
      <c r="J2014" s="12">
        <v>12.5</v>
      </c>
      <c r="K2014" s="12">
        <v>3.5714285714290002</v>
      </c>
      <c r="L2014" s="12">
        <v>0.39682539682500001</v>
      </c>
      <c r="M2014" s="12">
        <v>0.99206349206300004</v>
      </c>
      <c r="N2014" s="45">
        <v>0</v>
      </c>
    </row>
    <row r="2015" spans="2:17" x14ac:dyDescent="0.2">
      <c r="D2015" s="102"/>
      <c r="E2015" s="5" t="s">
        <v>28</v>
      </c>
      <c r="F2015" s="6"/>
      <c r="G2015" s="7">
        <v>1554</v>
      </c>
      <c r="H2015" s="46">
        <v>48.519948519948997</v>
      </c>
      <c r="I2015" s="12">
        <v>35.521235521236001</v>
      </c>
      <c r="J2015" s="12">
        <v>13.320463320463</v>
      </c>
      <c r="K2015" s="12">
        <v>1.866151866152</v>
      </c>
      <c r="L2015" s="12">
        <v>0.45045045044999998</v>
      </c>
      <c r="M2015" s="12">
        <v>0.19305019305000001</v>
      </c>
      <c r="N2015" s="31">
        <v>0.1287001287</v>
      </c>
    </row>
    <row r="2016" spans="2:17" x14ac:dyDescent="0.2">
      <c r="D2016" s="102"/>
      <c r="E2016" s="5" t="s">
        <v>29</v>
      </c>
      <c r="F2016" s="6"/>
      <c r="G2016" s="7">
        <v>840</v>
      </c>
      <c r="H2016" s="46">
        <v>50.238095238094999</v>
      </c>
      <c r="I2016" s="12">
        <v>31.666666666666998</v>
      </c>
      <c r="J2016" s="12">
        <v>16.904761904762001</v>
      </c>
      <c r="K2016" s="12">
        <v>0.35714285714299998</v>
      </c>
      <c r="L2016" s="12">
        <v>0.23809523809499999</v>
      </c>
      <c r="M2016" s="12">
        <v>0.47619047618999999</v>
      </c>
      <c r="N2016" s="31">
        <v>0.119047619048</v>
      </c>
    </row>
    <row r="2017" spans="2:14" x14ac:dyDescent="0.2">
      <c r="D2017" s="102"/>
      <c r="E2017" s="5" t="s">
        <v>30</v>
      </c>
      <c r="F2017" s="6"/>
      <c r="G2017" s="7">
        <v>280</v>
      </c>
      <c r="H2017" s="46">
        <v>51.428571428570997</v>
      </c>
      <c r="I2017" s="12">
        <v>30</v>
      </c>
      <c r="J2017" s="12">
        <v>13.928571428571001</v>
      </c>
      <c r="K2017" s="12">
        <v>4.2857142857139996</v>
      </c>
      <c r="L2017" s="21">
        <v>0</v>
      </c>
      <c r="M2017" s="21">
        <v>0</v>
      </c>
      <c r="N2017" s="31">
        <v>0.35714285714299998</v>
      </c>
    </row>
    <row r="2018" spans="2:14" x14ac:dyDescent="0.2">
      <c r="D2018" s="102"/>
      <c r="E2018" s="5" t="s">
        <v>31</v>
      </c>
      <c r="F2018" s="6"/>
      <c r="G2018" s="7">
        <v>154</v>
      </c>
      <c r="H2018" s="46">
        <v>52.597402597402997</v>
      </c>
      <c r="I2018" s="12">
        <v>34.415584415584</v>
      </c>
      <c r="J2018" s="12">
        <v>9.7402597402600009</v>
      </c>
      <c r="K2018" s="12">
        <v>2.5974025974030002</v>
      </c>
      <c r="L2018" s="21">
        <v>0</v>
      </c>
      <c r="M2018" s="12">
        <v>0.64935064935099995</v>
      </c>
      <c r="N2018" s="45">
        <v>0</v>
      </c>
    </row>
    <row r="2019" spans="2:14" x14ac:dyDescent="0.2">
      <c r="D2019" s="102"/>
      <c r="E2019" s="5" t="s">
        <v>32</v>
      </c>
      <c r="F2019" s="6"/>
      <c r="G2019" s="7">
        <v>826</v>
      </c>
      <c r="H2019" s="46">
        <v>51.331719128328999</v>
      </c>
      <c r="I2019" s="12">
        <v>35.835351089588002</v>
      </c>
      <c r="J2019" s="12">
        <v>10.048426150120999</v>
      </c>
      <c r="K2019" s="12">
        <v>2.0581113801450002</v>
      </c>
      <c r="L2019" s="12">
        <v>0.242130750605</v>
      </c>
      <c r="M2019" s="12">
        <v>0.48426150121099998</v>
      </c>
      <c r="N2019" s="45">
        <v>0</v>
      </c>
    </row>
    <row r="2020" spans="2:14" x14ac:dyDescent="0.2">
      <c r="D2020" s="102"/>
      <c r="E2020" s="5" t="s">
        <v>33</v>
      </c>
      <c r="F2020" s="6"/>
      <c r="G2020" s="7">
        <v>672</v>
      </c>
      <c r="H2020" s="46">
        <v>50</v>
      </c>
      <c r="I2020" s="12">
        <v>35.119047619047997</v>
      </c>
      <c r="J2020" s="12">
        <v>13.541666666667</v>
      </c>
      <c r="K2020" s="12">
        <v>1.041666666667</v>
      </c>
      <c r="L2020" s="21">
        <v>0</v>
      </c>
      <c r="M2020" s="12">
        <v>0.29761904761899999</v>
      </c>
      <c r="N2020" s="45">
        <v>0</v>
      </c>
    </row>
    <row r="2021" spans="2:14" x14ac:dyDescent="0.2">
      <c r="D2021" s="102"/>
      <c r="E2021" s="5" t="s">
        <v>34</v>
      </c>
      <c r="F2021" s="6"/>
      <c r="G2021" s="7">
        <v>462</v>
      </c>
      <c r="H2021" s="46">
        <v>51.515151515151999</v>
      </c>
      <c r="I2021" s="12">
        <v>34.632034632035001</v>
      </c>
      <c r="J2021" s="12">
        <v>12.554112554113001</v>
      </c>
      <c r="K2021" s="12">
        <v>0.86580086580100002</v>
      </c>
      <c r="L2021" s="12">
        <v>0.21645021645000001</v>
      </c>
      <c r="M2021" s="12">
        <v>0.21645021645000001</v>
      </c>
      <c r="N2021" s="45">
        <v>0</v>
      </c>
    </row>
    <row r="2022" spans="2:14" x14ac:dyDescent="0.2">
      <c r="D2022" s="102"/>
      <c r="E2022" s="5" t="s">
        <v>35</v>
      </c>
      <c r="F2022" s="6"/>
      <c r="G2022" s="7">
        <v>406</v>
      </c>
      <c r="H2022" s="46">
        <v>53.20197044335</v>
      </c>
      <c r="I2022" s="12">
        <v>33.004926108374001</v>
      </c>
      <c r="J2022" s="12">
        <v>10.837438423645001</v>
      </c>
      <c r="K2022" s="12">
        <v>2.2167487684729998</v>
      </c>
      <c r="L2022" s="21">
        <v>0</v>
      </c>
      <c r="M2022" s="12">
        <v>0.49261083743799999</v>
      </c>
      <c r="N2022" s="31">
        <v>0.246305418719</v>
      </c>
    </row>
    <row r="2023" spans="2:14" x14ac:dyDescent="0.2">
      <c r="D2023" s="102"/>
      <c r="E2023" s="5" t="s">
        <v>36</v>
      </c>
      <c r="F2023" s="6"/>
      <c r="G2023" s="7">
        <v>210</v>
      </c>
      <c r="H2023" s="46">
        <v>57.619047619047997</v>
      </c>
      <c r="I2023" s="12">
        <v>33.809523809524002</v>
      </c>
      <c r="J2023" s="12">
        <v>6.666666666667</v>
      </c>
      <c r="K2023" s="12">
        <v>1.9047619047619999</v>
      </c>
      <c r="L2023" s="21">
        <v>0</v>
      </c>
      <c r="M2023" s="21">
        <v>0</v>
      </c>
      <c r="N2023" s="45">
        <v>0</v>
      </c>
    </row>
    <row r="2024" spans="2:14" x14ac:dyDescent="0.2">
      <c r="D2024" s="102"/>
      <c r="E2024" s="5" t="s">
        <v>37</v>
      </c>
      <c r="F2024" s="6"/>
      <c r="G2024" s="7">
        <v>714</v>
      </c>
      <c r="H2024" s="46">
        <v>50.280112044817997</v>
      </c>
      <c r="I2024" s="12">
        <v>35.574229691877001</v>
      </c>
      <c r="J2024" s="12">
        <v>11.484593837535</v>
      </c>
      <c r="K2024" s="12">
        <v>1.680672268908</v>
      </c>
      <c r="L2024" s="12">
        <v>0.140056022409</v>
      </c>
      <c r="M2024" s="12">
        <v>0.70028011204499996</v>
      </c>
      <c r="N2024" s="31">
        <v>0.140056022409</v>
      </c>
    </row>
    <row r="2025" spans="2:14" x14ac:dyDescent="0.2">
      <c r="D2025" s="102"/>
      <c r="E2025" s="5" t="s">
        <v>38</v>
      </c>
      <c r="F2025" s="6"/>
      <c r="G2025" s="7">
        <v>70</v>
      </c>
      <c r="H2025" s="46">
        <v>72.857142857143003</v>
      </c>
      <c r="I2025" s="12">
        <v>15.714285714286</v>
      </c>
      <c r="J2025" s="12">
        <v>8.5714285714289993</v>
      </c>
      <c r="K2025" s="21">
        <v>0</v>
      </c>
      <c r="L2025" s="21">
        <v>0</v>
      </c>
      <c r="M2025" s="12">
        <v>1.4285714285710001</v>
      </c>
      <c r="N2025" s="31">
        <v>1.4285714285710001</v>
      </c>
    </row>
    <row r="2026" spans="2:14" x14ac:dyDescent="0.2">
      <c r="D2026" s="101" t="s">
        <v>39</v>
      </c>
      <c r="E2026" s="26" t="s">
        <v>40</v>
      </c>
      <c r="F2026" s="25"/>
      <c r="G2026" s="28">
        <v>2044</v>
      </c>
      <c r="H2026" s="55">
        <v>50.831702544031003</v>
      </c>
      <c r="I2026" s="19">
        <v>33.219178082192002</v>
      </c>
      <c r="J2026" s="19">
        <v>14.383561643836</v>
      </c>
      <c r="K2026" s="19">
        <v>1.027397260274</v>
      </c>
      <c r="L2026" s="19">
        <v>9.7847358120999997E-2</v>
      </c>
      <c r="M2026" s="19">
        <v>0.39138943248500002</v>
      </c>
      <c r="N2026" s="56">
        <v>4.8923679061000001E-2</v>
      </c>
    </row>
    <row r="2027" spans="2:14" x14ac:dyDescent="0.2">
      <c r="D2027" s="102"/>
      <c r="E2027" s="5" t="s">
        <v>41</v>
      </c>
      <c r="F2027" s="6"/>
      <c r="G2027" s="7">
        <v>2156</v>
      </c>
      <c r="H2027" s="46">
        <v>51.113172541743999</v>
      </c>
      <c r="I2027" s="12">
        <v>34.137291280147998</v>
      </c>
      <c r="J2027" s="12">
        <v>12.47680890538</v>
      </c>
      <c r="K2027" s="12">
        <v>1.484230055659</v>
      </c>
      <c r="L2027" s="12">
        <v>0.32467532467499999</v>
      </c>
      <c r="M2027" s="12">
        <v>0.37105751391500003</v>
      </c>
      <c r="N2027" s="31">
        <v>9.2764378479000001E-2</v>
      </c>
    </row>
    <row r="2028" spans="2:14" x14ac:dyDescent="0.2">
      <c r="D2028" s="102"/>
      <c r="E2028" s="5" t="s">
        <v>42</v>
      </c>
      <c r="F2028" s="6"/>
      <c r="G2028" s="7">
        <v>1680</v>
      </c>
      <c r="H2028" s="46">
        <v>52.559523809524002</v>
      </c>
      <c r="I2028" s="12">
        <v>33.214285714286</v>
      </c>
      <c r="J2028" s="12">
        <v>11.369047619048001</v>
      </c>
      <c r="K2028" s="12">
        <v>1.964285714286</v>
      </c>
      <c r="L2028" s="12">
        <v>0.178571428571</v>
      </c>
      <c r="M2028" s="12">
        <v>0.47619047618999999</v>
      </c>
      <c r="N2028" s="31">
        <v>0.23809523809499999</v>
      </c>
    </row>
    <row r="2029" spans="2:14" x14ac:dyDescent="0.2">
      <c r="D2029" s="102"/>
      <c r="E2029" s="5" t="s">
        <v>43</v>
      </c>
      <c r="F2029" s="6"/>
      <c r="G2029" s="7">
        <v>518</v>
      </c>
      <c r="H2029" s="46">
        <v>51.737451737451998</v>
      </c>
      <c r="I2029" s="12">
        <v>34.942084942085003</v>
      </c>
      <c r="J2029" s="12">
        <v>9.2664092664089992</v>
      </c>
      <c r="K2029" s="12">
        <v>3.6679536679539999</v>
      </c>
      <c r="L2029" s="12">
        <v>0.19305019305000001</v>
      </c>
      <c r="M2029" s="12">
        <v>0.19305019305000001</v>
      </c>
      <c r="N2029" s="45">
        <v>0</v>
      </c>
    </row>
    <row r="2030" spans="2:14" x14ac:dyDescent="0.2">
      <c r="D2030" s="103"/>
      <c r="E2030" s="50" t="s">
        <v>44</v>
      </c>
      <c r="F2030" s="53"/>
      <c r="G2030" s="49">
        <v>602</v>
      </c>
      <c r="H2030" s="67">
        <v>48.671096345514997</v>
      </c>
      <c r="I2030" s="23">
        <v>36.710963455150001</v>
      </c>
      <c r="J2030" s="23">
        <v>10.963455149502</v>
      </c>
      <c r="K2030" s="23">
        <v>2.6578073089699998</v>
      </c>
      <c r="L2030" s="23">
        <v>0.49833887043199998</v>
      </c>
      <c r="M2030" s="23">
        <v>0.49833887043199998</v>
      </c>
      <c r="N2030" s="81">
        <v>0</v>
      </c>
    </row>
    <row r="2032" spans="2:14" x14ac:dyDescent="0.2">
      <c r="B2032" s="34" t="str">
        <f xml:space="preserve"> HYPERLINK("#'目次'!B85", "[79]")</f>
        <v>[79]</v>
      </c>
      <c r="C2032" s="27" t="s">
        <v>780</v>
      </c>
    </row>
    <row r="2035" spans="3:14" x14ac:dyDescent="0.2">
      <c r="C2035" s="27" t="s">
        <v>13</v>
      </c>
    </row>
    <row r="2036" spans="3:14" ht="36" x14ac:dyDescent="0.2">
      <c r="D2036" s="97"/>
      <c r="E2036" s="98"/>
      <c r="F2036" s="98"/>
      <c r="G2036" s="38" t="s">
        <v>14</v>
      </c>
      <c r="H2036" s="36" t="s">
        <v>781</v>
      </c>
      <c r="I2036" s="4" t="s">
        <v>782</v>
      </c>
      <c r="J2036" s="4" t="s">
        <v>783</v>
      </c>
      <c r="K2036" s="4" t="s">
        <v>784</v>
      </c>
      <c r="L2036" s="4" t="s">
        <v>785</v>
      </c>
      <c r="M2036" s="4" t="s">
        <v>22</v>
      </c>
      <c r="N2036" s="35" t="s">
        <v>24</v>
      </c>
    </row>
    <row r="2037" spans="3:14" x14ac:dyDescent="0.2">
      <c r="D2037" s="99"/>
      <c r="E2037" s="100"/>
      <c r="F2037" s="100"/>
      <c r="G2037" s="40"/>
      <c r="H2037" s="42"/>
      <c r="I2037" s="8"/>
      <c r="J2037" s="8"/>
      <c r="K2037" s="8"/>
      <c r="L2037" s="8"/>
      <c r="M2037" s="8"/>
      <c r="N2037" s="39"/>
    </row>
    <row r="2038" spans="3:14" x14ac:dyDescent="0.2">
      <c r="D2038" s="48"/>
      <c r="E2038" s="47" t="s">
        <v>14</v>
      </c>
      <c r="F2038" s="51"/>
      <c r="G2038" s="37">
        <v>7000</v>
      </c>
      <c r="H2038" s="20">
        <v>75.728571428571001</v>
      </c>
      <c r="I2038" s="20">
        <v>5.8</v>
      </c>
      <c r="J2038" s="20">
        <v>16.457142857143001</v>
      </c>
      <c r="K2038" s="20">
        <v>0.81428571428600005</v>
      </c>
      <c r="L2038" s="20">
        <v>0.757142857143</v>
      </c>
      <c r="M2038" s="20">
        <v>0.32857142857100002</v>
      </c>
      <c r="N2038" s="58">
        <v>0.114285714286</v>
      </c>
    </row>
    <row r="2039" spans="3:14" x14ac:dyDescent="0.2">
      <c r="D2039" s="101" t="s">
        <v>25</v>
      </c>
      <c r="E2039" s="26" t="s">
        <v>26</v>
      </c>
      <c r="F2039" s="25"/>
      <c r="G2039" s="28">
        <v>308</v>
      </c>
      <c r="H2039" s="55">
        <v>74.675324675325001</v>
      </c>
      <c r="I2039" s="19">
        <v>3.2467532467529998</v>
      </c>
      <c r="J2039" s="19">
        <v>18.506493506493999</v>
      </c>
      <c r="K2039" s="19">
        <v>2.5974025974030002</v>
      </c>
      <c r="L2039" s="19">
        <v>0.64935064935099995</v>
      </c>
      <c r="M2039" s="19">
        <v>0.32467532467499999</v>
      </c>
      <c r="N2039" s="71">
        <v>0</v>
      </c>
    </row>
    <row r="2040" spans="3:14" x14ac:dyDescent="0.2">
      <c r="D2040" s="102"/>
      <c r="E2040" s="5" t="s">
        <v>27</v>
      </c>
      <c r="F2040" s="6"/>
      <c r="G2040" s="7">
        <v>504</v>
      </c>
      <c r="H2040" s="46">
        <v>82.936507936507994</v>
      </c>
      <c r="I2040" s="12">
        <v>1.9841269841269999</v>
      </c>
      <c r="J2040" s="12">
        <v>13.293650793651</v>
      </c>
      <c r="K2040" s="12">
        <v>0.59523809523799998</v>
      </c>
      <c r="L2040" s="12">
        <v>0.793650793651</v>
      </c>
      <c r="M2040" s="12">
        <v>0.39682539682500001</v>
      </c>
      <c r="N2040" s="45">
        <v>0</v>
      </c>
    </row>
    <row r="2041" spans="3:14" x14ac:dyDescent="0.2">
      <c r="D2041" s="102"/>
      <c r="E2041" s="5" t="s">
        <v>28</v>
      </c>
      <c r="F2041" s="6"/>
      <c r="G2041" s="7">
        <v>1554</v>
      </c>
      <c r="H2041" s="46">
        <v>78.120978120977995</v>
      </c>
      <c r="I2041" s="12">
        <v>5.276705276705</v>
      </c>
      <c r="J2041" s="12">
        <v>14.607464607464999</v>
      </c>
      <c r="K2041" s="12">
        <v>0.77220077220100003</v>
      </c>
      <c r="L2041" s="12">
        <v>0.83655083655100004</v>
      </c>
      <c r="M2041" s="12">
        <v>0.2574002574</v>
      </c>
      <c r="N2041" s="31">
        <v>0.1287001287</v>
      </c>
    </row>
    <row r="2042" spans="3:14" x14ac:dyDescent="0.2">
      <c r="D2042" s="102"/>
      <c r="E2042" s="5" t="s">
        <v>29</v>
      </c>
      <c r="F2042" s="6"/>
      <c r="G2042" s="7">
        <v>840</v>
      </c>
      <c r="H2042" s="46">
        <v>59.761904761905001</v>
      </c>
      <c r="I2042" s="12">
        <v>15.714285714286</v>
      </c>
      <c r="J2042" s="12">
        <v>21.428571428571001</v>
      </c>
      <c r="K2042" s="12">
        <v>1.0714285714289999</v>
      </c>
      <c r="L2042" s="12">
        <v>1.4285714285710001</v>
      </c>
      <c r="M2042" s="12">
        <v>0.35714285714299998</v>
      </c>
      <c r="N2042" s="31">
        <v>0.23809523809499999</v>
      </c>
    </row>
    <row r="2043" spans="3:14" x14ac:dyDescent="0.2">
      <c r="D2043" s="102"/>
      <c r="E2043" s="5" t="s">
        <v>30</v>
      </c>
      <c r="F2043" s="6"/>
      <c r="G2043" s="7">
        <v>280</v>
      </c>
      <c r="H2043" s="46">
        <v>84.285714285713993</v>
      </c>
      <c r="I2043" s="12">
        <v>1.4285714285710001</v>
      </c>
      <c r="J2043" s="12">
        <v>12.5</v>
      </c>
      <c r="K2043" s="21">
        <v>0</v>
      </c>
      <c r="L2043" s="12">
        <v>0.71428571428599996</v>
      </c>
      <c r="M2043" s="12">
        <v>0.71428571428599996</v>
      </c>
      <c r="N2043" s="31">
        <v>0.35714285714299998</v>
      </c>
    </row>
    <row r="2044" spans="3:14" x14ac:dyDescent="0.2">
      <c r="D2044" s="102"/>
      <c r="E2044" s="5" t="s">
        <v>31</v>
      </c>
      <c r="F2044" s="6"/>
      <c r="G2044" s="7">
        <v>154</v>
      </c>
      <c r="H2044" s="46">
        <v>88.961038961038994</v>
      </c>
      <c r="I2044" s="21">
        <v>0</v>
      </c>
      <c r="J2044" s="12">
        <v>10.38961038961</v>
      </c>
      <c r="K2044" s="21">
        <v>0</v>
      </c>
      <c r="L2044" s="12">
        <v>0.64935064935099995</v>
      </c>
      <c r="M2044" s="21">
        <v>0</v>
      </c>
      <c r="N2044" s="45">
        <v>0</v>
      </c>
    </row>
    <row r="2045" spans="3:14" x14ac:dyDescent="0.2">
      <c r="D2045" s="102"/>
      <c r="E2045" s="5" t="s">
        <v>32</v>
      </c>
      <c r="F2045" s="6"/>
      <c r="G2045" s="7">
        <v>826</v>
      </c>
      <c r="H2045" s="46">
        <v>80.871670702179003</v>
      </c>
      <c r="I2045" s="12">
        <v>3.2687651331719998</v>
      </c>
      <c r="J2045" s="12">
        <v>14.648910411621999</v>
      </c>
      <c r="K2045" s="12">
        <v>0.36319612590799999</v>
      </c>
      <c r="L2045" s="12">
        <v>0.242130750605</v>
      </c>
      <c r="M2045" s="12">
        <v>0.60532687651299999</v>
      </c>
      <c r="N2045" s="45">
        <v>0</v>
      </c>
    </row>
    <row r="2046" spans="3:14" x14ac:dyDescent="0.2">
      <c r="D2046" s="102"/>
      <c r="E2046" s="5" t="s">
        <v>33</v>
      </c>
      <c r="F2046" s="6"/>
      <c r="G2046" s="7">
        <v>672</v>
      </c>
      <c r="H2046" s="46">
        <v>80.208333333333002</v>
      </c>
      <c r="I2046" s="12">
        <v>5.3571428571429998</v>
      </c>
      <c r="J2046" s="12">
        <v>13.244047619048001</v>
      </c>
      <c r="K2046" s="12">
        <v>0.59523809523799998</v>
      </c>
      <c r="L2046" s="12">
        <v>0.446428571429</v>
      </c>
      <c r="M2046" s="12">
        <v>0.14880952381000001</v>
      </c>
      <c r="N2046" s="45">
        <v>0</v>
      </c>
    </row>
    <row r="2047" spans="3:14" x14ac:dyDescent="0.2">
      <c r="D2047" s="102"/>
      <c r="E2047" s="5" t="s">
        <v>34</v>
      </c>
      <c r="F2047" s="6"/>
      <c r="G2047" s="7">
        <v>462</v>
      </c>
      <c r="H2047" s="46">
        <v>64.069264069263994</v>
      </c>
      <c r="I2047" s="12">
        <v>14.285714285714</v>
      </c>
      <c r="J2047" s="12">
        <v>20.12987012987</v>
      </c>
      <c r="K2047" s="12">
        <v>0.86580086580100002</v>
      </c>
      <c r="L2047" s="12">
        <v>0.64935064935099995</v>
      </c>
      <c r="M2047" s="21">
        <v>0</v>
      </c>
      <c r="N2047" s="45">
        <v>0</v>
      </c>
    </row>
    <row r="2048" spans="3:14" x14ac:dyDescent="0.2">
      <c r="D2048" s="102"/>
      <c r="E2048" s="5" t="s">
        <v>35</v>
      </c>
      <c r="F2048" s="6"/>
      <c r="G2048" s="7">
        <v>406</v>
      </c>
      <c r="H2048" s="46">
        <v>80.295566502463004</v>
      </c>
      <c r="I2048" s="12">
        <v>2.7093596059110001</v>
      </c>
      <c r="J2048" s="12">
        <v>15.024630541872</v>
      </c>
      <c r="K2048" s="12">
        <v>0.98522167487699996</v>
      </c>
      <c r="L2048" s="12">
        <v>0.73891625615800005</v>
      </c>
      <c r="M2048" s="21">
        <v>0</v>
      </c>
      <c r="N2048" s="31">
        <v>0.246305418719</v>
      </c>
    </row>
    <row r="2049" spans="2:19" x14ac:dyDescent="0.2">
      <c r="D2049" s="102"/>
      <c r="E2049" s="5" t="s">
        <v>36</v>
      </c>
      <c r="F2049" s="6"/>
      <c r="G2049" s="7">
        <v>210</v>
      </c>
      <c r="H2049" s="46">
        <v>77.619047619048004</v>
      </c>
      <c r="I2049" s="12">
        <v>3.333333333333</v>
      </c>
      <c r="J2049" s="12">
        <v>16.666666666666998</v>
      </c>
      <c r="K2049" s="12">
        <v>0.95238095238099996</v>
      </c>
      <c r="L2049" s="12">
        <v>0.47619047618999999</v>
      </c>
      <c r="M2049" s="12">
        <v>0.95238095238099996</v>
      </c>
      <c r="N2049" s="45">
        <v>0</v>
      </c>
    </row>
    <row r="2050" spans="2:19" x14ac:dyDescent="0.2">
      <c r="D2050" s="102"/>
      <c r="E2050" s="5" t="s">
        <v>37</v>
      </c>
      <c r="F2050" s="6"/>
      <c r="G2050" s="7">
        <v>714</v>
      </c>
      <c r="H2050" s="46">
        <v>75.350140056021999</v>
      </c>
      <c r="I2050" s="12">
        <v>2.9411764705880001</v>
      </c>
      <c r="J2050" s="12">
        <v>19.607843137254999</v>
      </c>
      <c r="K2050" s="12">
        <v>1.120448179272</v>
      </c>
      <c r="L2050" s="12">
        <v>0.56022408963600001</v>
      </c>
      <c r="M2050" s="12">
        <v>0.28011204481800001</v>
      </c>
      <c r="N2050" s="31">
        <v>0.140056022409</v>
      </c>
    </row>
    <row r="2051" spans="2:19" x14ac:dyDescent="0.2">
      <c r="D2051" s="102"/>
      <c r="E2051" s="5" t="s">
        <v>38</v>
      </c>
      <c r="F2051" s="6"/>
      <c r="G2051" s="7">
        <v>70</v>
      </c>
      <c r="H2051" s="46">
        <v>48.571428571429003</v>
      </c>
      <c r="I2051" s="21">
        <v>0</v>
      </c>
      <c r="J2051" s="12">
        <v>44.285714285714</v>
      </c>
      <c r="K2051" s="21">
        <v>0</v>
      </c>
      <c r="L2051" s="12">
        <v>4.2857142857139996</v>
      </c>
      <c r="M2051" s="12">
        <v>1.4285714285710001</v>
      </c>
      <c r="N2051" s="31">
        <v>1.4285714285710001</v>
      </c>
    </row>
    <row r="2052" spans="2:19" x14ac:dyDescent="0.2">
      <c r="D2052" s="101" t="s">
        <v>39</v>
      </c>
      <c r="E2052" s="26" t="s">
        <v>40</v>
      </c>
      <c r="F2052" s="25"/>
      <c r="G2052" s="28">
        <v>2044</v>
      </c>
      <c r="H2052" s="55">
        <v>67.710371819960997</v>
      </c>
      <c r="I2052" s="19">
        <v>10.909980430528</v>
      </c>
      <c r="J2052" s="19">
        <v>19.178082191781002</v>
      </c>
      <c r="K2052" s="19">
        <v>0.880626223092</v>
      </c>
      <c r="L2052" s="19">
        <v>0.83170254403099997</v>
      </c>
      <c r="M2052" s="19">
        <v>0.39138943248500002</v>
      </c>
      <c r="N2052" s="56">
        <v>9.7847358120999997E-2</v>
      </c>
    </row>
    <row r="2053" spans="2:19" x14ac:dyDescent="0.2">
      <c r="D2053" s="102"/>
      <c r="E2053" s="5" t="s">
        <v>41</v>
      </c>
      <c r="F2053" s="6"/>
      <c r="G2053" s="7">
        <v>2156</v>
      </c>
      <c r="H2053" s="46">
        <v>74.397031539888999</v>
      </c>
      <c r="I2053" s="12">
        <v>5.844155844156</v>
      </c>
      <c r="J2053" s="12">
        <v>17.810760667903999</v>
      </c>
      <c r="K2053" s="12">
        <v>0.974025974026</v>
      </c>
      <c r="L2053" s="12">
        <v>0.788497217069</v>
      </c>
      <c r="M2053" s="12">
        <v>0.185528756957</v>
      </c>
      <c r="N2053" s="45">
        <v>0</v>
      </c>
    </row>
    <row r="2054" spans="2:19" x14ac:dyDescent="0.2">
      <c r="D2054" s="102"/>
      <c r="E2054" s="5" t="s">
        <v>42</v>
      </c>
      <c r="F2054" s="6"/>
      <c r="G2054" s="7">
        <v>1680</v>
      </c>
      <c r="H2054" s="46">
        <v>80.595238095238003</v>
      </c>
      <c r="I2054" s="12">
        <v>2.7380952380950001</v>
      </c>
      <c r="J2054" s="12">
        <v>14.702380952381001</v>
      </c>
      <c r="K2054" s="12">
        <v>0.65476190476200002</v>
      </c>
      <c r="L2054" s="12">
        <v>0.83333333333299997</v>
      </c>
      <c r="M2054" s="12">
        <v>0.29761904761899999</v>
      </c>
      <c r="N2054" s="31">
        <v>0.178571428571</v>
      </c>
    </row>
    <row r="2055" spans="2:19" x14ac:dyDescent="0.2">
      <c r="D2055" s="102"/>
      <c r="E2055" s="5" t="s">
        <v>43</v>
      </c>
      <c r="F2055" s="6"/>
      <c r="G2055" s="7">
        <v>518</v>
      </c>
      <c r="H2055" s="46">
        <v>86.100386100386004</v>
      </c>
      <c r="I2055" s="12">
        <v>1.1583011583009999</v>
      </c>
      <c r="J2055" s="12">
        <v>11.776061776062001</v>
      </c>
      <c r="K2055" s="12">
        <v>0.19305019305000001</v>
      </c>
      <c r="L2055" s="12">
        <v>0.19305019305000001</v>
      </c>
      <c r="M2055" s="12">
        <v>0.38610038610000003</v>
      </c>
      <c r="N2055" s="31">
        <v>0.19305019305000001</v>
      </c>
    </row>
    <row r="2056" spans="2:19" x14ac:dyDescent="0.2">
      <c r="D2056" s="103"/>
      <c r="E2056" s="50" t="s">
        <v>44</v>
      </c>
      <c r="F2056" s="53"/>
      <c r="G2056" s="49">
        <v>602</v>
      </c>
      <c r="H2056" s="67">
        <v>85.215946843853999</v>
      </c>
      <c r="I2056" s="23">
        <v>0.83056478405300005</v>
      </c>
      <c r="J2056" s="23">
        <v>11.295681063123</v>
      </c>
      <c r="K2056" s="23">
        <v>0.99667774086399996</v>
      </c>
      <c r="L2056" s="23">
        <v>0.664451827243</v>
      </c>
      <c r="M2056" s="23">
        <v>0.664451827243</v>
      </c>
      <c r="N2056" s="64">
        <v>0.33222591362100001</v>
      </c>
    </row>
    <row r="2058" spans="2:19" x14ac:dyDescent="0.2">
      <c r="B2058" s="34" t="str">
        <f xml:space="preserve"> HYPERLINK("#'目次'!B86", "[80]")</f>
        <v>[80]</v>
      </c>
      <c r="C2058" s="27" t="s">
        <v>788</v>
      </c>
    </row>
    <row r="2061" spans="2:19" x14ac:dyDescent="0.2">
      <c r="C2061" s="27" t="s">
        <v>13</v>
      </c>
    </row>
    <row r="2062" spans="2:19" ht="24" x14ac:dyDescent="0.2">
      <c r="D2062" s="97"/>
      <c r="E2062" s="98"/>
      <c r="F2062" s="98"/>
      <c r="G2062" s="38" t="s">
        <v>14</v>
      </c>
      <c r="H2062" s="36" t="s">
        <v>789</v>
      </c>
      <c r="I2062" s="4" t="s">
        <v>790</v>
      </c>
      <c r="J2062" s="4" t="s">
        <v>791</v>
      </c>
      <c r="K2062" s="4" t="s">
        <v>792</v>
      </c>
      <c r="L2062" s="4" t="s">
        <v>793</v>
      </c>
      <c r="M2062" s="4" t="s">
        <v>794</v>
      </c>
      <c r="N2062" s="4" t="s">
        <v>795</v>
      </c>
      <c r="O2062" s="4" t="s">
        <v>796</v>
      </c>
      <c r="P2062" s="4" t="s">
        <v>797</v>
      </c>
      <c r="Q2062" s="4" t="s">
        <v>24</v>
      </c>
      <c r="R2062" s="4" t="s">
        <v>61</v>
      </c>
      <c r="S2062" s="35" t="s">
        <v>62</v>
      </c>
    </row>
    <row r="2063" spans="2:19" x14ac:dyDescent="0.2">
      <c r="D2063" s="99"/>
      <c r="E2063" s="100"/>
      <c r="F2063" s="100"/>
      <c r="G2063" s="40"/>
      <c r="H2063" s="77" t="s">
        <v>798</v>
      </c>
      <c r="I2063" s="43" t="s">
        <v>799</v>
      </c>
      <c r="J2063" s="43" t="s">
        <v>800</v>
      </c>
      <c r="K2063" s="43" t="s">
        <v>801</v>
      </c>
      <c r="L2063" s="43" t="s">
        <v>63</v>
      </c>
      <c r="M2063" s="43" t="s">
        <v>802</v>
      </c>
      <c r="N2063" s="43" t="s">
        <v>803</v>
      </c>
      <c r="O2063" s="43" t="s">
        <v>804</v>
      </c>
      <c r="P2063" s="43" t="s">
        <v>805</v>
      </c>
      <c r="Q2063" s="8"/>
      <c r="R2063" s="8"/>
      <c r="S2063" s="39"/>
    </row>
    <row r="2064" spans="2:19" x14ac:dyDescent="0.2">
      <c r="D2064" s="48"/>
      <c r="E2064" s="47" t="s">
        <v>14</v>
      </c>
      <c r="F2064" s="51"/>
      <c r="G2064" s="37">
        <v>7000</v>
      </c>
      <c r="H2064" s="20">
        <v>11.128571428571</v>
      </c>
      <c r="I2064" s="20">
        <v>28.842857142857</v>
      </c>
      <c r="J2064" s="20">
        <v>22.371428571429</v>
      </c>
      <c r="K2064" s="20">
        <v>23.071428571428999</v>
      </c>
      <c r="L2064" s="20">
        <v>10.028571428571</v>
      </c>
      <c r="M2064" s="20">
        <v>3</v>
      </c>
      <c r="N2064" s="20">
        <v>0.84285714285699997</v>
      </c>
      <c r="O2064" s="20">
        <v>0.28571428571399998</v>
      </c>
      <c r="P2064" s="20">
        <v>0.114285714286</v>
      </c>
      <c r="Q2064" s="20">
        <v>0.314285714286</v>
      </c>
      <c r="R2064" s="20">
        <v>3.065348237317</v>
      </c>
      <c r="S2064" s="58">
        <v>1.3727792824809999</v>
      </c>
    </row>
    <row r="2065" spans="4:19" x14ac:dyDescent="0.2">
      <c r="D2065" s="101" t="s">
        <v>25</v>
      </c>
      <c r="E2065" s="26" t="s">
        <v>26</v>
      </c>
      <c r="F2065" s="25"/>
      <c r="G2065" s="28">
        <v>308</v>
      </c>
      <c r="H2065" s="55">
        <v>20.454545454544999</v>
      </c>
      <c r="I2065" s="19">
        <v>29.87012987013</v>
      </c>
      <c r="J2065" s="19">
        <v>20.779220779220999</v>
      </c>
      <c r="K2065" s="19">
        <v>19.155844155844001</v>
      </c>
      <c r="L2065" s="19">
        <v>6.1688311688309998</v>
      </c>
      <c r="M2065" s="19">
        <v>3.2467532467529998</v>
      </c>
      <c r="N2065" s="19">
        <v>0.32467532467499999</v>
      </c>
      <c r="O2065" s="44">
        <v>0</v>
      </c>
      <c r="P2065" s="44">
        <v>0</v>
      </c>
      <c r="Q2065" s="44">
        <v>0</v>
      </c>
      <c r="R2065" s="19">
        <v>2.7175324675320001</v>
      </c>
      <c r="S2065" s="56">
        <v>1.348911688159</v>
      </c>
    </row>
    <row r="2066" spans="4:19" x14ac:dyDescent="0.2">
      <c r="D2066" s="102"/>
      <c r="E2066" s="5" t="s">
        <v>27</v>
      </c>
      <c r="F2066" s="6"/>
      <c r="G2066" s="7">
        <v>504</v>
      </c>
      <c r="H2066" s="46">
        <v>11.507936507937</v>
      </c>
      <c r="I2066" s="12">
        <v>30.753968253968001</v>
      </c>
      <c r="J2066" s="12">
        <v>21.428571428571001</v>
      </c>
      <c r="K2066" s="12">
        <v>21.428571428571001</v>
      </c>
      <c r="L2066" s="12">
        <v>11.507936507937</v>
      </c>
      <c r="M2066" s="12">
        <v>2.7777777777780002</v>
      </c>
      <c r="N2066" s="12">
        <v>0.19841269841299999</v>
      </c>
      <c r="O2066" s="12">
        <v>0.39682539682500001</v>
      </c>
      <c r="P2066" s="21">
        <v>0</v>
      </c>
      <c r="Q2066" s="21">
        <v>0</v>
      </c>
      <c r="R2066" s="12">
        <v>3.0178571428569998</v>
      </c>
      <c r="S2066" s="31">
        <v>1.3502199157400001</v>
      </c>
    </row>
    <row r="2067" spans="4:19" x14ac:dyDescent="0.2">
      <c r="D2067" s="102"/>
      <c r="E2067" s="5" t="s">
        <v>28</v>
      </c>
      <c r="F2067" s="6"/>
      <c r="G2067" s="7">
        <v>1554</v>
      </c>
      <c r="H2067" s="46">
        <v>8.6872586872589999</v>
      </c>
      <c r="I2067" s="12">
        <v>28.442728442728001</v>
      </c>
      <c r="J2067" s="12">
        <v>23.423423423422999</v>
      </c>
      <c r="K2067" s="12">
        <v>25.353925353925</v>
      </c>
      <c r="L2067" s="12">
        <v>10.29601029601</v>
      </c>
      <c r="M2067" s="12">
        <v>2.3809523809519999</v>
      </c>
      <c r="N2067" s="12">
        <v>0.77220077220100003</v>
      </c>
      <c r="O2067" s="12">
        <v>0.2574002574</v>
      </c>
      <c r="P2067" s="12">
        <v>6.435006435E-2</v>
      </c>
      <c r="Q2067" s="12">
        <v>0.32175032175000001</v>
      </c>
      <c r="R2067" s="12">
        <v>3.120723047127</v>
      </c>
      <c r="S2067" s="31">
        <v>1.309059851729</v>
      </c>
    </row>
    <row r="2068" spans="4:19" x14ac:dyDescent="0.2">
      <c r="D2068" s="102"/>
      <c r="E2068" s="5" t="s">
        <v>29</v>
      </c>
      <c r="F2068" s="6"/>
      <c r="G2068" s="7">
        <v>840</v>
      </c>
      <c r="H2068" s="46">
        <v>11.785714285714</v>
      </c>
      <c r="I2068" s="12">
        <v>22.5</v>
      </c>
      <c r="J2068" s="12">
        <v>24.642857142857</v>
      </c>
      <c r="K2068" s="12">
        <v>26.785714285714</v>
      </c>
      <c r="L2068" s="12">
        <v>9.7619047619050008</v>
      </c>
      <c r="M2068" s="12">
        <v>3.333333333333</v>
      </c>
      <c r="N2068" s="12">
        <v>0.83333333333299997</v>
      </c>
      <c r="O2068" s="12">
        <v>0.119047619048</v>
      </c>
      <c r="P2068" s="21">
        <v>0</v>
      </c>
      <c r="Q2068" s="12">
        <v>0.23809523809499999</v>
      </c>
      <c r="R2068" s="12">
        <v>3.1420047732700001</v>
      </c>
      <c r="S2068" s="31">
        <v>1.342397239429</v>
      </c>
    </row>
    <row r="2069" spans="4:19" x14ac:dyDescent="0.2">
      <c r="D2069" s="102"/>
      <c r="E2069" s="5" t="s">
        <v>30</v>
      </c>
      <c r="F2069" s="6"/>
      <c r="G2069" s="7">
        <v>280</v>
      </c>
      <c r="H2069" s="46">
        <v>13.571428571428999</v>
      </c>
      <c r="I2069" s="12">
        <v>32.5</v>
      </c>
      <c r="J2069" s="12">
        <v>22.142857142857</v>
      </c>
      <c r="K2069" s="12">
        <v>18.928571428571001</v>
      </c>
      <c r="L2069" s="12">
        <v>7.8571428571429998</v>
      </c>
      <c r="M2069" s="12">
        <v>4.6428571428570002</v>
      </c>
      <c r="N2069" s="21">
        <v>0</v>
      </c>
      <c r="O2069" s="21">
        <v>0</v>
      </c>
      <c r="P2069" s="21">
        <v>0</v>
      </c>
      <c r="Q2069" s="12">
        <v>0.35714285714299998</v>
      </c>
      <c r="R2069" s="12">
        <v>2.8888888888889999</v>
      </c>
      <c r="S2069" s="31">
        <v>1.3354224970840001</v>
      </c>
    </row>
    <row r="2070" spans="4:19" x14ac:dyDescent="0.2">
      <c r="D2070" s="102"/>
      <c r="E2070" s="5" t="s">
        <v>31</v>
      </c>
      <c r="F2070" s="6"/>
      <c r="G2070" s="7">
        <v>154</v>
      </c>
      <c r="H2070" s="46">
        <v>7.792207792208</v>
      </c>
      <c r="I2070" s="12">
        <v>24.025974025974001</v>
      </c>
      <c r="J2070" s="12">
        <v>25.974025974025999</v>
      </c>
      <c r="K2070" s="12">
        <v>24.025974025974001</v>
      </c>
      <c r="L2070" s="12">
        <v>11.688311688312</v>
      </c>
      <c r="M2070" s="12">
        <v>3.896103896104</v>
      </c>
      <c r="N2070" s="12">
        <v>1.948051948052</v>
      </c>
      <c r="O2070" s="12">
        <v>0.64935064935099995</v>
      </c>
      <c r="P2070" s="21">
        <v>0</v>
      </c>
      <c r="Q2070" s="21">
        <v>0</v>
      </c>
      <c r="R2070" s="12">
        <v>3.3051948051950002</v>
      </c>
      <c r="S2070" s="31">
        <v>1.4111242735130001</v>
      </c>
    </row>
    <row r="2071" spans="4:19" x14ac:dyDescent="0.2">
      <c r="D2071" s="102"/>
      <c r="E2071" s="5" t="s">
        <v>32</v>
      </c>
      <c r="F2071" s="6"/>
      <c r="G2071" s="7">
        <v>826</v>
      </c>
      <c r="H2071" s="46">
        <v>9.2009685230020004</v>
      </c>
      <c r="I2071" s="12">
        <v>24.939467312348999</v>
      </c>
      <c r="J2071" s="12">
        <v>23.970944309926999</v>
      </c>
      <c r="K2071" s="12">
        <v>23.002421307506001</v>
      </c>
      <c r="L2071" s="12">
        <v>12.71186440678</v>
      </c>
      <c r="M2071" s="12">
        <v>3.874092009685</v>
      </c>
      <c r="N2071" s="12">
        <v>1.331719128329</v>
      </c>
      <c r="O2071" s="12">
        <v>0.48426150121099998</v>
      </c>
      <c r="P2071" s="21">
        <v>0</v>
      </c>
      <c r="Q2071" s="12">
        <v>0.48426150121099998</v>
      </c>
      <c r="R2071" s="12">
        <v>3.2457420924570002</v>
      </c>
      <c r="S2071" s="31">
        <v>1.410061213026</v>
      </c>
    </row>
    <row r="2072" spans="4:19" x14ac:dyDescent="0.2">
      <c r="D2072" s="102"/>
      <c r="E2072" s="5" t="s">
        <v>33</v>
      </c>
      <c r="F2072" s="6"/>
      <c r="G2072" s="7">
        <v>672</v>
      </c>
      <c r="H2072" s="46">
        <v>12.5</v>
      </c>
      <c r="I2072" s="12">
        <v>29.761904761905001</v>
      </c>
      <c r="J2072" s="12">
        <v>19.940476190476002</v>
      </c>
      <c r="K2072" s="12">
        <v>23.065476190476002</v>
      </c>
      <c r="L2072" s="12">
        <v>9.375</v>
      </c>
      <c r="M2072" s="12">
        <v>3.4226190476189999</v>
      </c>
      <c r="N2072" s="12">
        <v>1.190476190476</v>
      </c>
      <c r="O2072" s="12">
        <v>0.29761904761899999</v>
      </c>
      <c r="P2072" s="12">
        <v>0.29761904761899999</v>
      </c>
      <c r="Q2072" s="12">
        <v>0.14880952381000001</v>
      </c>
      <c r="R2072" s="12">
        <v>3.0536512667659998</v>
      </c>
      <c r="S2072" s="31">
        <v>1.443454084336</v>
      </c>
    </row>
    <row r="2073" spans="4:19" x14ac:dyDescent="0.2">
      <c r="D2073" s="102"/>
      <c r="E2073" s="5" t="s">
        <v>34</v>
      </c>
      <c r="F2073" s="6"/>
      <c r="G2073" s="7">
        <v>462</v>
      </c>
      <c r="H2073" s="46">
        <v>9.7402597402600009</v>
      </c>
      <c r="I2073" s="12">
        <v>32.467532467532003</v>
      </c>
      <c r="J2073" s="12">
        <v>20.779220779220999</v>
      </c>
      <c r="K2073" s="12">
        <v>24.458874458874</v>
      </c>
      <c r="L2073" s="12">
        <v>9.0909090909089993</v>
      </c>
      <c r="M2073" s="12">
        <v>2.1645021645020002</v>
      </c>
      <c r="N2073" s="12">
        <v>1.0822510822510001</v>
      </c>
      <c r="O2073" s="21">
        <v>0</v>
      </c>
      <c r="P2073" s="12">
        <v>0.21645021645000001</v>
      </c>
      <c r="Q2073" s="21">
        <v>0</v>
      </c>
      <c r="R2073" s="12">
        <v>3.0281385281389999</v>
      </c>
      <c r="S2073" s="31">
        <v>1.3295136297279999</v>
      </c>
    </row>
    <row r="2074" spans="4:19" x14ac:dyDescent="0.2">
      <c r="D2074" s="102"/>
      <c r="E2074" s="5" t="s">
        <v>35</v>
      </c>
      <c r="F2074" s="6"/>
      <c r="G2074" s="7">
        <v>406</v>
      </c>
      <c r="H2074" s="46">
        <v>10.837438423645001</v>
      </c>
      <c r="I2074" s="12">
        <v>30.541871921182</v>
      </c>
      <c r="J2074" s="12">
        <v>21.674876847290999</v>
      </c>
      <c r="K2074" s="12">
        <v>19.704433497537</v>
      </c>
      <c r="L2074" s="12">
        <v>10.591133004926</v>
      </c>
      <c r="M2074" s="12">
        <v>3.20197044335</v>
      </c>
      <c r="N2074" s="12">
        <v>1.2315270935960001</v>
      </c>
      <c r="O2074" s="12">
        <v>0.49261083743799999</v>
      </c>
      <c r="P2074" s="12">
        <v>0.73891625615800005</v>
      </c>
      <c r="Q2074" s="12">
        <v>0.98522167487699996</v>
      </c>
      <c r="R2074" s="12">
        <v>3.101990049751</v>
      </c>
      <c r="S2074" s="31">
        <v>1.498604996396</v>
      </c>
    </row>
    <row r="2075" spans="4:19" x14ac:dyDescent="0.2">
      <c r="D2075" s="102"/>
      <c r="E2075" s="5" t="s">
        <v>36</v>
      </c>
      <c r="F2075" s="6"/>
      <c r="G2075" s="7">
        <v>210</v>
      </c>
      <c r="H2075" s="46">
        <v>14.761904761905001</v>
      </c>
      <c r="I2075" s="12">
        <v>36.190476190475998</v>
      </c>
      <c r="J2075" s="12">
        <v>23.809523809523998</v>
      </c>
      <c r="K2075" s="12">
        <v>16.190476190476002</v>
      </c>
      <c r="L2075" s="12">
        <v>7.1428571428570002</v>
      </c>
      <c r="M2075" s="12">
        <v>0.95238095238099996</v>
      </c>
      <c r="N2075" s="12">
        <v>0.47619047618999999</v>
      </c>
      <c r="O2075" s="21">
        <v>0</v>
      </c>
      <c r="P2075" s="12">
        <v>0.47619047618999999</v>
      </c>
      <c r="Q2075" s="21">
        <v>0</v>
      </c>
      <c r="R2075" s="12">
        <v>2.72380952381</v>
      </c>
      <c r="S2075" s="31">
        <v>1.2872653783100001</v>
      </c>
    </row>
    <row r="2076" spans="4:19" x14ac:dyDescent="0.2">
      <c r="D2076" s="102"/>
      <c r="E2076" s="5" t="s">
        <v>37</v>
      </c>
      <c r="F2076" s="6"/>
      <c r="G2076" s="7">
        <v>714</v>
      </c>
      <c r="H2076" s="46">
        <v>10.924369747899</v>
      </c>
      <c r="I2076" s="12">
        <v>33.753501400559998</v>
      </c>
      <c r="J2076" s="12">
        <v>19.467787114846001</v>
      </c>
      <c r="K2076" s="12">
        <v>21.708683473389002</v>
      </c>
      <c r="L2076" s="12">
        <v>9.9439775910360009</v>
      </c>
      <c r="M2076" s="12">
        <v>2.5210084033609998</v>
      </c>
      <c r="N2076" s="12">
        <v>0.70028011204499996</v>
      </c>
      <c r="O2076" s="12">
        <v>0.56022408963600001</v>
      </c>
      <c r="P2076" s="21">
        <v>0</v>
      </c>
      <c r="Q2076" s="12">
        <v>0.42016806722700001</v>
      </c>
      <c r="R2076" s="12">
        <v>2.9915611814349998</v>
      </c>
      <c r="S2076" s="31">
        <v>1.369729698657</v>
      </c>
    </row>
    <row r="2077" spans="4:19" x14ac:dyDescent="0.2">
      <c r="D2077" s="102"/>
      <c r="E2077" s="5" t="s">
        <v>38</v>
      </c>
      <c r="F2077" s="6"/>
      <c r="G2077" s="7">
        <v>70</v>
      </c>
      <c r="H2077" s="46">
        <v>22.857142857143</v>
      </c>
      <c r="I2077" s="12">
        <v>22.857142857143</v>
      </c>
      <c r="J2077" s="12">
        <v>22.857142857143</v>
      </c>
      <c r="K2077" s="12">
        <v>17.142857142857</v>
      </c>
      <c r="L2077" s="12">
        <v>5.7142857142860004</v>
      </c>
      <c r="M2077" s="12">
        <v>5.7142857142860004</v>
      </c>
      <c r="N2077" s="21">
        <v>0</v>
      </c>
      <c r="O2077" s="21">
        <v>0</v>
      </c>
      <c r="P2077" s="21">
        <v>0</v>
      </c>
      <c r="Q2077" s="12">
        <v>2.8571428571430002</v>
      </c>
      <c r="R2077" s="12">
        <v>2.7647058823530002</v>
      </c>
      <c r="S2077" s="31">
        <v>1.436065366557</v>
      </c>
    </row>
    <row r="2078" spans="4:19" x14ac:dyDescent="0.2">
      <c r="D2078" s="101" t="s">
        <v>39</v>
      </c>
      <c r="E2078" s="26" t="s">
        <v>40</v>
      </c>
      <c r="F2078" s="25"/>
      <c r="G2078" s="28">
        <v>2044</v>
      </c>
      <c r="H2078" s="55">
        <v>11.350293542074001</v>
      </c>
      <c r="I2078" s="19">
        <v>26.565557729940998</v>
      </c>
      <c r="J2078" s="19">
        <v>23.679060665362002</v>
      </c>
      <c r="K2078" s="19">
        <v>23.679060665362002</v>
      </c>
      <c r="L2078" s="19">
        <v>11.105675146771</v>
      </c>
      <c r="M2078" s="19">
        <v>2.5440313111549999</v>
      </c>
      <c r="N2078" s="19">
        <v>0.78277886497100002</v>
      </c>
      <c r="O2078" s="19">
        <v>0.14677103718199999</v>
      </c>
      <c r="P2078" s="19">
        <v>4.8923679061000001E-2</v>
      </c>
      <c r="Q2078" s="19">
        <v>9.7847358120999997E-2</v>
      </c>
      <c r="R2078" s="19">
        <v>3.084231145935</v>
      </c>
      <c r="S2078" s="56">
        <v>1.3430840449000001</v>
      </c>
    </row>
    <row r="2079" spans="4:19" x14ac:dyDescent="0.2">
      <c r="D2079" s="102"/>
      <c r="E2079" s="5" t="s">
        <v>41</v>
      </c>
      <c r="F2079" s="6"/>
      <c r="G2079" s="7">
        <v>2156</v>
      </c>
      <c r="H2079" s="46">
        <v>10.807050092763999</v>
      </c>
      <c r="I2079" s="12">
        <v>29.87012987013</v>
      </c>
      <c r="J2079" s="12">
        <v>22.217068645640001</v>
      </c>
      <c r="K2079" s="12">
        <v>23.701298701298999</v>
      </c>
      <c r="L2079" s="12">
        <v>9.3692022263449992</v>
      </c>
      <c r="M2079" s="12">
        <v>2.5510204081630001</v>
      </c>
      <c r="N2079" s="12">
        <v>0.88126159554700001</v>
      </c>
      <c r="O2079" s="12">
        <v>0.27829313543599998</v>
      </c>
      <c r="P2079" s="12">
        <v>0.185528756957</v>
      </c>
      <c r="Q2079" s="12">
        <v>0.13914656771799999</v>
      </c>
      <c r="R2079" s="12">
        <v>3.046446818393</v>
      </c>
      <c r="S2079" s="31">
        <v>1.3601991804769999</v>
      </c>
    </row>
    <row r="2080" spans="4:19" x14ac:dyDescent="0.2">
      <c r="D2080" s="102"/>
      <c r="E2080" s="5" t="s">
        <v>42</v>
      </c>
      <c r="F2080" s="6"/>
      <c r="G2080" s="7">
        <v>1680</v>
      </c>
      <c r="H2080" s="46">
        <v>11.488095238094999</v>
      </c>
      <c r="I2080" s="12">
        <v>29.345238095237999</v>
      </c>
      <c r="J2080" s="12">
        <v>21.666666666666998</v>
      </c>
      <c r="K2080" s="12">
        <v>22.142857142857</v>
      </c>
      <c r="L2080" s="12">
        <v>10.119047619048001</v>
      </c>
      <c r="M2080" s="12">
        <v>3.333333333333</v>
      </c>
      <c r="N2080" s="12">
        <v>0.77380952381000001</v>
      </c>
      <c r="O2080" s="12">
        <v>0.41666666666699997</v>
      </c>
      <c r="P2080" s="21">
        <v>0</v>
      </c>
      <c r="Q2080" s="12">
        <v>0.71428571428599996</v>
      </c>
      <c r="R2080" s="12">
        <v>3.0527577937650001</v>
      </c>
      <c r="S2080" s="31">
        <v>1.384947625201</v>
      </c>
    </row>
    <row r="2081" spans="2:19" x14ac:dyDescent="0.2">
      <c r="D2081" s="102"/>
      <c r="E2081" s="5" t="s">
        <v>43</v>
      </c>
      <c r="F2081" s="6"/>
      <c r="G2081" s="7">
        <v>518</v>
      </c>
      <c r="H2081" s="46">
        <v>13.513513513514001</v>
      </c>
      <c r="I2081" s="12">
        <v>30.308880308879999</v>
      </c>
      <c r="J2081" s="12">
        <v>19.498069498069</v>
      </c>
      <c r="K2081" s="12">
        <v>20.077220077220002</v>
      </c>
      <c r="L2081" s="12">
        <v>10.038610038610001</v>
      </c>
      <c r="M2081" s="12">
        <v>4.2471042471039997</v>
      </c>
      <c r="N2081" s="12">
        <v>1.351351351351</v>
      </c>
      <c r="O2081" s="12">
        <v>0.38610038610000003</v>
      </c>
      <c r="P2081" s="12">
        <v>0.38610038610000003</v>
      </c>
      <c r="Q2081" s="12">
        <v>0.19305019305000001</v>
      </c>
      <c r="R2081" s="12">
        <v>3.0522243713730002</v>
      </c>
      <c r="S2081" s="31">
        <v>1.510498362668</v>
      </c>
    </row>
    <row r="2082" spans="2:19" x14ac:dyDescent="0.2">
      <c r="D2082" s="103"/>
      <c r="E2082" s="50" t="s">
        <v>44</v>
      </c>
      <c r="F2082" s="53"/>
      <c r="G2082" s="49">
        <v>602</v>
      </c>
      <c r="H2082" s="67">
        <v>8.4717607973420002</v>
      </c>
      <c r="I2082" s="23">
        <v>30.232558139535001</v>
      </c>
      <c r="J2082" s="23">
        <v>22.923588039866999</v>
      </c>
      <c r="K2082" s="23">
        <v>23.920265780731</v>
      </c>
      <c r="L2082" s="23">
        <v>8.4717607973420002</v>
      </c>
      <c r="M2082" s="23">
        <v>4.152823920266</v>
      </c>
      <c r="N2082" s="23">
        <v>0.664451827243</v>
      </c>
      <c r="O2082" s="23">
        <v>0.33222591362100001</v>
      </c>
      <c r="P2082" s="23">
        <v>0.166112956811</v>
      </c>
      <c r="Q2082" s="23">
        <v>0.664451827243</v>
      </c>
      <c r="R2082" s="23">
        <v>3.115384615385</v>
      </c>
      <c r="S2082" s="64">
        <v>1.3569087812739999</v>
      </c>
    </row>
    <row r="2084" spans="2:19" x14ac:dyDescent="0.2">
      <c r="B2084" s="34" t="str">
        <f xml:space="preserve"> HYPERLINK("#'目次'!B87", "[81]")</f>
        <v>[81]</v>
      </c>
      <c r="C2084" s="27" t="s">
        <v>808</v>
      </c>
    </row>
    <row r="2087" spans="2:19" x14ac:dyDescent="0.2">
      <c r="C2087" s="27" t="s">
        <v>13</v>
      </c>
    </row>
    <row r="2088" spans="2:19" x14ac:dyDescent="0.2">
      <c r="D2088" s="97"/>
      <c r="E2088" s="98"/>
      <c r="F2088" s="98"/>
      <c r="G2088" s="38" t="s">
        <v>14</v>
      </c>
      <c r="H2088" s="36" t="s">
        <v>809</v>
      </c>
      <c r="I2088" s="4" t="s">
        <v>810</v>
      </c>
      <c r="J2088" s="4" t="s">
        <v>790</v>
      </c>
      <c r="K2088" s="4" t="s">
        <v>791</v>
      </c>
      <c r="L2088" s="4" t="s">
        <v>792</v>
      </c>
      <c r="M2088" s="4" t="s">
        <v>811</v>
      </c>
      <c r="N2088" s="4" t="s">
        <v>24</v>
      </c>
      <c r="O2088" s="4" t="s">
        <v>61</v>
      </c>
      <c r="P2088" s="35" t="s">
        <v>62</v>
      </c>
    </row>
    <row r="2089" spans="2:19" x14ac:dyDescent="0.2">
      <c r="D2089" s="99"/>
      <c r="E2089" s="100"/>
      <c r="F2089" s="100"/>
      <c r="G2089" s="40"/>
      <c r="H2089" s="77" t="s">
        <v>812</v>
      </c>
      <c r="I2089" s="43" t="s">
        <v>798</v>
      </c>
      <c r="J2089" s="43" t="s">
        <v>799</v>
      </c>
      <c r="K2089" s="43" t="s">
        <v>800</v>
      </c>
      <c r="L2089" s="43" t="s">
        <v>801</v>
      </c>
      <c r="M2089" s="43" t="s">
        <v>63</v>
      </c>
      <c r="N2089" s="8"/>
      <c r="O2089" s="8"/>
      <c r="P2089" s="39"/>
    </row>
    <row r="2090" spans="2:19" x14ac:dyDescent="0.2">
      <c r="D2090" s="48"/>
      <c r="E2090" s="47" t="s">
        <v>14</v>
      </c>
      <c r="F2090" s="51"/>
      <c r="G2090" s="37">
        <v>7000</v>
      </c>
      <c r="H2090" s="20">
        <v>54.942857142857001</v>
      </c>
      <c r="I2090" s="20">
        <v>13.185714285714001</v>
      </c>
      <c r="J2090" s="20">
        <v>18.557142857142999</v>
      </c>
      <c r="K2090" s="20">
        <v>7.2142857142860004</v>
      </c>
      <c r="L2090" s="20">
        <v>2.4142857142860001</v>
      </c>
      <c r="M2090" s="20">
        <v>2.2285714285710001</v>
      </c>
      <c r="N2090" s="20">
        <v>1.4571428571430001</v>
      </c>
      <c r="O2090" s="20">
        <v>0.94114236010399999</v>
      </c>
      <c r="P2090" s="58">
        <v>1.2718432913740001</v>
      </c>
    </row>
    <row r="2091" spans="2:19" x14ac:dyDescent="0.2">
      <c r="D2091" s="101" t="s">
        <v>25</v>
      </c>
      <c r="E2091" s="26" t="s">
        <v>26</v>
      </c>
      <c r="F2091" s="25"/>
      <c r="G2091" s="28">
        <v>308</v>
      </c>
      <c r="H2091" s="55">
        <v>58.441558441558001</v>
      </c>
      <c r="I2091" s="19">
        <v>12.337662337662</v>
      </c>
      <c r="J2091" s="19">
        <v>17.532467532468001</v>
      </c>
      <c r="K2091" s="19">
        <v>4.8701298701300004</v>
      </c>
      <c r="L2091" s="19">
        <v>3.896103896104</v>
      </c>
      <c r="M2091" s="19">
        <v>1.948051948052</v>
      </c>
      <c r="N2091" s="19">
        <v>0.974025974026</v>
      </c>
      <c r="O2091" s="19">
        <v>0.88196721311500004</v>
      </c>
      <c r="P2091" s="56">
        <v>1.272342385707</v>
      </c>
    </row>
    <row r="2092" spans="2:19" x14ac:dyDescent="0.2">
      <c r="D2092" s="102"/>
      <c r="E2092" s="5" t="s">
        <v>27</v>
      </c>
      <c r="F2092" s="6"/>
      <c r="G2092" s="7">
        <v>504</v>
      </c>
      <c r="H2092" s="46">
        <v>62.896825396825001</v>
      </c>
      <c r="I2092" s="12">
        <v>11.309523809524</v>
      </c>
      <c r="J2092" s="12">
        <v>16.269841269840999</v>
      </c>
      <c r="K2092" s="12">
        <v>5.3571428571429998</v>
      </c>
      <c r="L2092" s="12">
        <v>1.785714285714</v>
      </c>
      <c r="M2092" s="12">
        <v>0.793650793651</v>
      </c>
      <c r="N2092" s="12">
        <v>1.587301587302</v>
      </c>
      <c r="O2092" s="12">
        <v>0.72177419354799999</v>
      </c>
      <c r="P2092" s="31">
        <v>1.112252907237</v>
      </c>
    </row>
    <row r="2093" spans="2:19" x14ac:dyDescent="0.2">
      <c r="D2093" s="102"/>
      <c r="E2093" s="5" t="s">
        <v>28</v>
      </c>
      <c r="F2093" s="6"/>
      <c r="G2093" s="7">
        <v>1554</v>
      </c>
      <c r="H2093" s="46">
        <v>55.920205920206001</v>
      </c>
      <c r="I2093" s="12">
        <v>13.899613899614</v>
      </c>
      <c r="J2093" s="12">
        <v>17.631917631918</v>
      </c>
      <c r="K2093" s="12">
        <v>6.8211068211069996</v>
      </c>
      <c r="L2093" s="12">
        <v>2.445302445302</v>
      </c>
      <c r="M2093" s="12">
        <v>1.9305019305019999</v>
      </c>
      <c r="N2093" s="12">
        <v>1.351351351351</v>
      </c>
      <c r="O2093" s="12">
        <v>0.90280495759900004</v>
      </c>
      <c r="P2093" s="31">
        <v>1.2445623249740001</v>
      </c>
    </row>
    <row r="2094" spans="2:19" x14ac:dyDescent="0.2">
      <c r="D2094" s="102"/>
      <c r="E2094" s="5" t="s">
        <v>29</v>
      </c>
      <c r="F2094" s="6"/>
      <c r="G2094" s="7">
        <v>840</v>
      </c>
      <c r="H2094" s="46">
        <v>56.428571428570997</v>
      </c>
      <c r="I2094" s="12">
        <v>11.904761904761999</v>
      </c>
      <c r="J2094" s="12">
        <v>20</v>
      </c>
      <c r="K2094" s="12">
        <v>6.9047619047620001</v>
      </c>
      <c r="L2094" s="12">
        <v>1.5476190476189999</v>
      </c>
      <c r="M2094" s="12">
        <v>1.666666666667</v>
      </c>
      <c r="N2094" s="12">
        <v>1.5476190476189999</v>
      </c>
      <c r="O2094" s="12">
        <v>0.88512696493300003</v>
      </c>
      <c r="P2094" s="31">
        <v>1.206635754825</v>
      </c>
    </row>
    <row r="2095" spans="2:19" x14ac:dyDescent="0.2">
      <c r="D2095" s="102"/>
      <c r="E2095" s="5" t="s">
        <v>30</v>
      </c>
      <c r="F2095" s="6"/>
      <c r="G2095" s="7">
        <v>280</v>
      </c>
      <c r="H2095" s="46">
        <v>63.214285714286</v>
      </c>
      <c r="I2095" s="12">
        <v>13.571428571428999</v>
      </c>
      <c r="J2095" s="12">
        <v>16.071428571428999</v>
      </c>
      <c r="K2095" s="12">
        <v>3.214285714286</v>
      </c>
      <c r="L2095" s="12">
        <v>0.71428571428599996</v>
      </c>
      <c r="M2095" s="12">
        <v>2.1428571428569998</v>
      </c>
      <c r="N2095" s="12">
        <v>1.0714285714289999</v>
      </c>
      <c r="O2095" s="12">
        <v>0.696750902527</v>
      </c>
      <c r="P2095" s="31">
        <v>1.118481235288</v>
      </c>
    </row>
    <row r="2096" spans="2:19" x14ac:dyDescent="0.2">
      <c r="D2096" s="102"/>
      <c r="E2096" s="5" t="s">
        <v>31</v>
      </c>
      <c r="F2096" s="6"/>
      <c r="G2096" s="7">
        <v>154</v>
      </c>
      <c r="H2096" s="46">
        <v>54.545454545455001</v>
      </c>
      <c r="I2096" s="12">
        <v>15.584415584416</v>
      </c>
      <c r="J2096" s="12">
        <v>18.831168831168998</v>
      </c>
      <c r="K2096" s="12">
        <v>6.4935064935059996</v>
      </c>
      <c r="L2096" s="12">
        <v>1.298701298701</v>
      </c>
      <c r="M2096" s="12">
        <v>1.298701298701</v>
      </c>
      <c r="N2096" s="12">
        <v>1.948051948052</v>
      </c>
      <c r="O2096" s="12">
        <v>0.86092715231799999</v>
      </c>
      <c r="P2096" s="31">
        <v>1.1510993023909999</v>
      </c>
    </row>
    <row r="2097" spans="2:16" x14ac:dyDescent="0.2">
      <c r="D2097" s="102"/>
      <c r="E2097" s="5" t="s">
        <v>32</v>
      </c>
      <c r="F2097" s="6"/>
      <c r="G2097" s="7">
        <v>826</v>
      </c>
      <c r="H2097" s="46">
        <v>52.663438256658999</v>
      </c>
      <c r="I2097" s="12">
        <v>12.590799031476999</v>
      </c>
      <c r="J2097" s="12">
        <v>22.397094430993</v>
      </c>
      <c r="K2097" s="12">
        <v>7.74818401937</v>
      </c>
      <c r="L2097" s="12">
        <v>1.8159806295400001</v>
      </c>
      <c r="M2097" s="12">
        <v>2.0581113801450002</v>
      </c>
      <c r="N2097" s="12">
        <v>0.72639225181599998</v>
      </c>
      <c r="O2097" s="12">
        <v>0.98902439024400002</v>
      </c>
      <c r="P2097" s="31">
        <v>1.2508052135850001</v>
      </c>
    </row>
    <row r="2098" spans="2:16" x14ac:dyDescent="0.2">
      <c r="D2098" s="102"/>
      <c r="E2098" s="5" t="s">
        <v>33</v>
      </c>
      <c r="F2098" s="6"/>
      <c r="G2098" s="7">
        <v>672</v>
      </c>
      <c r="H2098" s="46">
        <v>53.125</v>
      </c>
      <c r="I2098" s="12">
        <v>12.35119047619</v>
      </c>
      <c r="J2098" s="12">
        <v>19.940476190476002</v>
      </c>
      <c r="K2098" s="12">
        <v>8.1845238095240003</v>
      </c>
      <c r="L2098" s="12">
        <v>3.4226190476189999</v>
      </c>
      <c r="M2098" s="12">
        <v>2.3809523809519999</v>
      </c>
      <c r="N2098" s="12">
        <v>0.59523809523799998</v>
      </c>
      <c r="O2098" s="12">
        <v>1.02994011976</v>
      </c>
      <c r="P2098" s="31">
        <v>1.3253635799920001</v>
      </c>
    </row>
    <row r="2099" spans="2:16" x14ac:dyDescent="0.2">
      <c r="D2099" s="102"/>
      <c r="E2099" s="5" t="s">
        <v>34</v>
      </c>
      <c r="F2099" s="6"/>
      <c r="G2099" s="7">
        <v>462</v>
      </c>
      <c r="H2099" s="46">
        <v>52.813852813853003</v>
      </c>
      <c r="I2099" s="12">
        <v>12.554112554113001</v>
      </c>
      <c r="J2099" s="12">
        <v>19.696969696970001</v>
      </c>
      <c r="K2099" s="12">
        <v>8.2251082251080003</v>
      </c>
      <c r="L2099" s="12">
        <v>2.8138528138529999</v>
      </c>
      <c r="M2099" s="12">
        <v>3.0303030303030001</v>
      </c>
      <c r="N2099" s="12">
        <v>0.86580086580100002</v>
      </c>
      <c r="O2099" s="12">
        <v>1.0393013100440001</v>
      </c>
      <c r="P2099" s="31">
        <v>1.3439924363769999</v>
      </c>
    </row>
    <row r="2100" spans="2:16" x14ac:dyDescent="0.2">
      <c r="D2100" s="102"/>
      <c r="E2100" s="5" t="s">
        <v>35</v>
      </c>
      <c r="F2100" s="6"/>
      <c r="G2100" s="7">
        <v>406</v>
      </c>
      <c r="H2100" s="46">
        <v>49.507389162561999</v>
      </c>
      <c r="I2100" s="12">
        <v>15.024630541872</v>
      </c>
      <c r="J2100" s="12">
        <v>16.502463054187</v>
      </c>
      <c r="K2100" s="12">
        <v>8.6206896551720007</v>
      </c>
      <c r="L2100" s="12">
        <v>3.20197044335</v>
      </c>
      <c r="M2100" s="12">
        <v>5.1724137931029999</v>
      </c>
      <c r="N2100" s="12">
        <v>1.9704433497539999</v>
      </c>
      <c r="O2100" s="12">
        <v>1.14824120603</v>
      </c>
      <c r="P2100" s="31">
        <v>1.4633322000660001</v>
      </c>
    </row>
    <row r="2101" spans="2:16" x14ac:dyDescent="0.2">
      <c r="D2101" s="102"/>
      <c r="E2101" s="5" t="s">
        <v>36</v>
      </c>
      <c r="F2101" s="6"/>
      <c r="G2101" s="7">
        <v>210</v>
      </c>
      <c r="H2101" s="46">
        <v>48.095238095238003</v>
      </c>
      <c r="I2101" s="12">
        <v>16.666666666666998</v>
      </c>
      <c r="J2101" s="12">
        <v>19.523809523810002</v>
      </c>
      <c r="K2101" s="12">
        <v>7.6190476190479997</v>
      </c>
      <c r="L2101" s="12">
        <v>1.4285714285710001</v>
      </c>
      <c r="M2101" s="12">
        <v>3.333333333333</v>
      </c>
      <c r="N2101" s="12">
        <v>3.333333333333</v>
      </c>
      <c r="O2101" s="12">
        <v>1.0443349753690001</v>
      </c>
      <c r="P2101" s="31">
        <v>1.302897463011</v>
      </c>
    </row>
    <row r="2102" spans="2:16" x14ac:dyDescent="0.2">
      <c r="D2102" s="102"/>
      <c r="E2102" s="5" t="s">
        <v>37</v>
      </c>
      <c r="F2102" s="6"/>
      <c r="G2102" s="7">
        <v>714</v>
      </c>
      <c r="H2102" s="46">
        <v>51.680672268907998</v>
      </c>
      <c r="I2102" s="12">
        <v>13.585434173669</v>
      </c>
      <c r="J2102" s="12">
        <v>16.806722689076</v>
      </c>
      <c r="K2102" s="12">
        <v>9.6638655462180001</v>
      </c>
      <c r="L2102" s="12">
        <v>3.221288515406</v>
      </c>
      <c r="M2102" s="12">
        <v>2.240896358543</v>
      </c>
      <c r="N2102" s="12">
        <v>2.8011204481790002</v>
      </c>
      <c r="O2102" s="12">
        <v>1.0317002881840001</v>
      </c>
      <c r="P2102" s="31">
        <v>1.329829891865</v>
      </c>
    </row>
    <row r="2103" spans="2:16" x14ac:dyDescent="0.2">
      <c r="D2103" s="102"/>
      <c r="E2103" s="5" t="s">
        <v>38</v>
      </c>
      <c r="F2103" s="6"/>
      <c r="G2103" s="7">
        <v>70</v>
      </c>
      <c r="H2103" s="46">
        <v>54.285714285714</v>
      </c>
      <c r="I2103" s="12">
        <v>17.142857142857</v>
      </c>
      <c r="J2103" s="12">
        <v>12.857142857143</v>
      </c>
      <c r="K2103" s="12">
        <v>4.2857142857139996</v>
      </c>
      <c r="L2103" s="12">
        <v>4.2857142857139996</v>
      </c>
      <c r="M2103" s="12">
        <v>4.2857142857139996</v>
      </c>
      <c r="N2103" s="12">
        <v>2.8571428571430002</v>
      </c>
      <c r="O2103" s="12">
        <v>0.97058823529399996</v>
      </c>
      <c r="P2103" s="31">
        <v>1.4034682694639999</v>
      </c>
    </row>
    <row r="2104" spans="2:16" x14ac:dyDescent="0.2">
      <c r="D2104" s="101" t="s">
        <v>39</v>
      </c>
      <c r="E2104" s="26" t="s">
        <v>40</v>
      </c>
      <c r="F2104" s="25"/>
      <c r="G2104" s="28">
        <v>2044</v>
      </c>
      <c r="H2104" s="55">
        <v>54.011741682975</v>
      </c>
      <c r="I2104" s="19">
        <v>13.111545988257999</v>
      </c>
      <c r="J2104" s="19">
        <v>19.178082191781002</v>
      </c>
      <c r="K2104" s="19">
        <v>8.4148727984340006</v>
      </c>
      <c r="L2104" s="19">
        <v>2.2504892367910001</v>
      </c>
      <c r="M2104" s="19">
        <v>2.1037181996090002</v>
      </c>
      <c r="N2104" s="19">
        <v>0.92954990215300004</v>
      </c>
      <c r="O2104" s="19">
        <v>0.97135802469099997</v>
      </c>
      <c r="P2104" s="56">
        <v>1.273536684447</v>
      </c>
    </row>
    <row r="2105" spans="2:16" x14ac:dyDescent="0.2">
      <c r="D2105" s="102"/>
      <c r="E2105" s="5" t="s">
        <v>41</v>
      </c>
      <c r="F2105" s="6"/>
      <c r="G2105" s="7">
        <v>2156</v>
      </c>
      <c r="H2105" s="46">
        <v>54.220779220779001</v>
      </c>
      <c r="I2105" s="12">
        <v>14.239332096475</v>
      </c>
      <c r="J2105" s="12">
        <v>18.877551020407999</v>
      </c>
      <c r="K2105" s="12">
        <v>6.4935064935059996</v>
      </c>
      <c r="L2105" s="12">
        <v>2.4118738404450002</v>
      </c>
      <c r="M2105" s="12">
        <v>2.4118738404450002</v>
      </c>
      <c r="N2105" s="12">
        <v>1.3450834879410001</v>
      </c>
      <c r="O2105" s="12">
        <v>0.94452280206899997</v>
      </c>
      <c r="P2105" s="31">
        <v>1.269780713726</v>
      </c>
    </row>
    <row r="2106" spans="2:16" x14ac:dyDescent="0.2">
      <c r="D2106" s="102"/>
      <c r="E2106" s="5" t="s">
        <v>42</v>
      </c>
      <c r="F2106" s="6"/>
      <c r="G2106" s="7">
        <v>1680</v>
      </c>
      <c r="H2106" s="46">
        <v>56.785714285714</v>
      </c>
      <c r="I2106" s="12">
        <v>11.547619047618999</v>
      </c>
      <c r="J2106" s="12">
        <v>17.559523809523998</v>
      </c>
      <c r="K2106" s="12">
        <v>7.6785714285709998</v>
      </c>
      <c r="L2106" s="12">
        <v>2.6785714285709998</v>
      </c>
      <c r="M2106" s="12">
        <v>2.2619047619049999</v>
      </c>
      <c r="N2106" s="12">
        <v>1.4880952380950001</v>
      </c>
      <c r="O2106" s="12">
        <v>0.93111782477299998</v>
      </c>
      <c r="P2106" s="31">
        <v>1.2937561960740001</v>
      </c>
    </row>
    <row r="2107" spans="2:16" x14ac:dyDescent="0.2">
      <c r="D2107" s="102"/>
      <c r="E2107" s="5" t="s">
        <v>43</v>
      </c>
      <c r="F2107" s="6"/>
      <c r="G2107" s="7">
        <v>518</v>
      </c>
      <c r="H2107" s="46">
        <v>54.247104247103998</v>
      </c>
      <c r="I2107" s="12">
        <v>12.741312741312999</v>
      </c>
      <c r="J2107" s="12">
        <v>18.532818532819</v>
      </c>
      <c r="K2107" s="12">
        <v>6.9498069498069999</v>
      </c>
      <c r="L2107" s="12">
        <v>3.088803088803</v>
      </c>
      <c r="M2107" s="12">
        <v>1.9305019305019999</v>
      </c>
      <c r="N2107" s="12">
        <v>2.5096525096529998</v>
      </c>
      <c r="O2107" s="12">
        <v>0.95049504950499997</v>
      </c>
      <c r="P2107" s="31">
        <v>1.2771893462649999</v>
      </c>
    </row>
    <row r="2108" spans="2:16" x14ac:dyDescent="0.2">
      <c r="D2108" s="103"/>
      <c r="E2108" s="50" t="s">
        <v>44</v>
      </c>
      <c r="F2108" s="53"/>
      <c r="G2108" s="49">
        <v>602</v>
      </c>
      <c r="H2108" s="67">
        <v>56.146179401993003</v>
      </c>
      <c r="I2108" s="23">
        <v>14.617940199335999</v>
      </c>
      <c r="J2108" s="23">
        <v>18.106312292359</v>
      </c>
      <c r="K2108" s="23">
        <v>4.6511627906979998</v>
      </c>
      <c r="L2108" s="23">
        <v>1.6611295681060001</v>
      </c>
      <c r="M2108" s="23">
        <v>2.1594684385380001</v>
      </c>
      <c r="N2108" s="23">
        <v>2.6578073089699998</v>
      </c>
      <c r="O2108" s="23">
        <v>0.84470989761100002</v>
      </c>
      <c r="P2108" s="64">
        <v>1.199309101935</v>
      </c>
    </row>
    <row r="2110" spans="2:16" x14ac:dyDescent="0.2">
      <c r="B2110" s="34" t="str">
        <f xml:space="preserve"> HYPERLINK("#'目次'!B88", "[82]")</f>
        <v>[82]</v>
      </c>
      <c r="C2110" s="27" t="s">
        <v>815</v>
      </c>
    </row>
    <row r="2113" spans="3:20" x14ac:dyDescent="0.2">
      <c r="C2113" s="27" t="s">
        <v>13</v>
      </c>
    </row>
    <row r="2114" spans="3:20" ht="36" x14ac:dyDescent="0.2">
      <c r="D2114" s="97"/>
      <c r="E2114" s="98"/>
      <c r="F2114" s="98"/>
      <c r="G2114" s="38" t="s">
        <v>14</v>
      </c>
      <c r="H2114" s="36" t="s">
        <v>739</v>
      </c>
      <c r="I2114" s="4" t="s">
        <v>740</v>
      </c>
      <c r="J2114" s="4" t="s">
        <v>741</v>
      </c>
      <c r="K2114" s="4" t="s">
        <v>742</v>
      </c>
      <c r="L2114" s="4" t="s">
        <v>743</v>
      </c>
      <c r="M2114" s="4" t="s">
        <v>744</v>
      </c>
      <c r="N2114" s="4" t="s">
        <v>745</v>
      </c>
      <c r="O2114" s="4" t="s">
        <v>746</v>
      </c>
      <c r="P2114" s="4" t="s">
        <v>747</v>
      </c>
      <c r="Q2114" s="4" t="s">
        <v>748</v>
      </c>
      <c r="R2114" s="4" t="s">
        <v>24</v>
      </c>
      <c r="S2114" s="4" t="s">
        <v>61</v>
      </c>
      <c r="T2114" s="35" t="s">
        <v>62</v>
      </c>
    </row>
    <row r="2115" spans="3:20" x14ac:dyDescent="0.2">
      <c r="D2115" s="99"/>
      <c r="E2115" s="100"/>
      <c r="F2115" s="100"/>
      <c r="G2115" s="40"/>
      <c r="H2115" s="77" t="s">
        <v>749</v>
      </c>
      <c r="I2115" s="43" t="s">
        <v>750</v>
      </c>
      <c r="J2115" s="43" t="s">
        <v>751</v>
      </c>
      <c r="K2115" s="43" t="s">
        <v>752</v>
      </c>
      <c r="L2115" s="43" t="s">
        <v>753</v>
      </c>
      <c r="M2115" s="43" t="s">
        <v>754</v>
      </c>
      <c r="N2115" s="43" t="s">
        <v>755</v>
      </c>
      <c r="O2115" s="43" t="s">
        <v>756</v>
      </c>
      <c r="P2115" s="43" t="s">
        <v>757</v>
      </c>
      <c r="Q2115" s="43" t="s">
        <v>758</v>
      </c>
      <c r="R2115" s="8"/>
      <c r="S2115" s="8"/>
      <c r="T2115" s="39"/>
    </row>
    <row r="2116" spans="3:20" x14ac:dyDescent="0.2">
      <c r="D2116" s="48"/>
      <c r="E2116" s="47" t="s">
        <v>14</v>
      </c>
      <c r="F2116" s="51"/>
      <c r="G2116" s="37">
        <v>7000</v>
      </c>
      <c r="H2116" s="20">
        <v>3.0142857142859998</v>
      </c>
      <c r="I2116" s="20">
        <v>7.5142857142860002</v>
      </c>
      <c r="J2116" s="20">
        <v>11.128571428571</v>
      </c>
      <c r="K2116" s="20">
        <v>11.028571428571</v>
      </c>
      <c r="L2116" s="20">
        <v>12.428571428571001</v>
      </c>
      <c r="M2116" s="20">
        <v>17.442857142857001</v>
      </c>
      <c r="N2116" s="20">
        <v>14.914285714286001</v>
      </c>
      <c r="O2116" s="20">
        <v>8.0714285714289993</v>
      </c>
      <c r="P2116" s="20">
        <v>1.5428571428569999</v>
      </c>
      <c r="Q2116" s="20">
        <v>0.87142857142899999</v>
      </c>
      <c r="R2116" s="20">
        <v>12.042857142857001</v>
      </c>
      <c r="S2116" s="20">
        <v>584.44047425694305</v>
      </c>
      <c r="T2116" s="58">
        <v>391.76379256198402</v>
      </c>
    </row>
    <row r="2117" spans="3:20" x14ac:dyDescent="0.2">
      <c r="D2117" s="101" t="s">
        <v>25</v>
      </c>
      <c r="E2117" s="26" t="s">
        <v>26</v>
      </c>
      <c r="F2117" s="25"/>
      <c r="G2117" s="28">
        <v>308</v>
      </c>
      <c r="H2117" s="55">
        <v>4.2207792207789998</v>
      </c>
      <c r="I2117" s="19">
        <v>16.233766233766001</v>
      </c>
      <c r="J2117" s="19">
        <v>12.987012987012999</v>
      </c>
      <c r="K2117" s="19">
        <v>8.4415584415579996</v>
      </c>
      <c r="L2117" s="19">
        <v>9.7402597402600009</v>
      </c>
      <c r="M2117" s="19">
        <v>17.207792207792</v>
      </c>
      <c r="N2117" s="19">
        <v>16.233766233766001</v>
      </c>
      <c r="O2117" s="19">
        <v>4.2207792207789998</v>
      </c>
      <c r="P2117" s="19">
        <v>0.32467532467499999</v>
      </c>
      <c r="Q2117" s="19">
        <v>0.64935064935099995</v>
      </c>
      <c r="R2117" s="19">
        <v>9.7402597402600009</v>
      </c>
      <c r="S2117" s="19">
        <v>494.78417266187103</v>
      </c>
      <c r="T2117" s="56">
        <v>347.47256529744499</v>
      </c>
    </row>
    <row r="2118" spans="3:20" x14ac:dyDescent="0.2">
      <c r="D2118" s="102"/>
      <c r="E2118" s="5" t="s">
        <v>27</v>
      </c>
      <c r="F2118" s="6"/>
      <c r="G2118" s="7">
        <v>504</v>
      </c>
      <c r="H2118" s="46">
        <v>3.9682539682539999</v>
      </c>
      <c r="I2118" s="12">
        <v>9.1269841269840004</v>
      </c>
      <c r="J2118" s="12">
        <v>11.111111111111001</v>
      </c>
      <c r="K2118" s="12">
        <v>12.698412698413</v>
      </c>
      <c r="L2118" s="12">
        <v>13.095238095238001</v>
      </c>
      <c r="M2118" s="12">
        <v>13.095238095238001</v>
      </c>
      <c r="N2118" s="12">
        <v>17.261904761905001</v>
      </c>
      <c r="O2118" s="12">
        <v>7.7380952380950001</v>
      </c>
      <c r="P2118" s="12">
        <v>1.587301587302</v>
      </c>
      <c r="Q2118" s="12">
        <v>0.19841269841299999</v>
      </c>
      <c r="R2118" s="12">
        <v>10.119047619048001</v>
      </c>
      <c r="S2118" s="12">
        <v>557.505518763797</v>
      </c>
      <c r="T2118" s="31">
        <v>370.27965458079802</v>
      </c>
    </row>
    <row r="2119" spans="3:20" x14ac:dyDescent="0.2">
      <c r="D2119" s="102"/>
      <c r="E2119" s="5" t="s">
        <v>28</v>
      </c>
      <c r="F2119" s="6"/>
      <c r="G2119" s="7">
        <v>1554</v>
      </c>
      <c r="H2119" s="46">
        <v>2.5740025740029999</v>
      </c>
      <c r="I2119" s="12">
        <v>4.4401544401540001</v>
      </c>
      <c r="J2119" s="12">
        <v>8.3655083655079991</v>
      </c>
      <c r="K2119" s="12">
        <v>9.8455598455600004</v>
      </c>
      <c r="L2119" s="12">
        <v>12.162162162162</v>
      </c>
      <c r="M2119" s="12">
        <v>18.854568854568999</v>
      </c>
      <c r="N2119" s="12">
        <v>16.151866151865999</v>
      </c>
      <c r="O2119" s="12">
        <v>9.5881595881599999</v>
      </c>
      <c r="P2119" s="12">
        <v>2.3166023166019998</v>
      </c>
      <c r="Q2119" s="12">
        <v>1.093951093951</v>
      </c>
      <c r="R2119" s="12">
        <v>14.607464607464999</v>
      </c>
      <c r="S2119" s="12">
        <v>648.15373021853804</v>
      </c>
      <c r="T2119" s="31">
        <v>412.01617661908199</v>
      </c>
    </row>
    <row r="2120" spans="3:20" x14ac:dyDescent="0.2">
      <c r="D2120" s="102"/>
      <c r="E2120" s="5" t="s">
        <v>29</v>
      </c>
      <c r="F2120" s="6"/>
      <c r="G2120" s="7">
        <v>840</v>
      </c>
      <c r="H2120" s="46">
        <v>2.6190476190480001</v>
      </c>
      <c r="I2120" s="12">
        <v>4.5238095238099998</v>
      </c>
      <c r="J2120" s="12">
        <v>9.8809523809519995</v>
      </c>
      <c r="K2120" s="12">
        <v>9.6428571428570002</v>
      </c>
      <c r="L2120" s="12">
        <v>12.5</v>
      </c>
      <c r="M2120" s="12">
        <v>19.047619047619001</v>
      </c>
      <c r="N2120" s="12">
        <v>19.047619047619001</v>
      </c>
      <c r="O2120" s="12">
        <v>11.071428571428999</v>
      </c>
      <c r="P2120" s="12">
        <v>2.5</v>
      </c>
      <c r="Q2120" s="12">
        <v>1.666666666667</v>
      </c>
      <c r="R2120" s="12">
        <v>7.5</v>
      </c>
      <c r="S2120" s="12">
        <v>668.790218790219</v>
      </c>
      <c r="T2120" s="31">
        <v>429.66818900826303</v>
      </c>
    </row>
    <row r="2121" spans="3:20" x14ac:dyDescent="0.2">
      <c r="D2121" s="102"/>
      <c r="E2121" s="5" t="s">
        <v>30</v>
      </c>
      <c r="F2121" s="6"/>
      <c r="G2121" s="7">
        <v>280</v>
      </c>
      <c r="H2121" s="46">
        <v>1.4285714285710001</v>
      </c>
      <c r="I2121" s="12">
        <v>5.3571428571429998</v>
      </c>
      <c r="J2121" s="12">
        <v>14.642857142857</v>
      </c>
      <c r="K2121" s="12">
        <v>11.428571428571001</v>
      </c>
      <c r="L2121" s="12">
        <v>11.071428571428999</v>
      </c>
      <c r="M2121" s="12">
        <v>16.785714285714</v>
      </c>
      <c r="N2121" s="12">
        <v>15.714285714286</v>
      </c>
      <c r="O2121" s="12">
        <v>8.2142857142859995</v>
      </c>
      <c r="P2121" s="12">
        <v>1.785714285714</v>
      </c>
      <c r="Q2121" s="12">
        <v>0.35714285714299998</v>
      </c>
      <c r="R2121" s="12">
        <v>13.214285714286</v>
      </c>
      <c r="S2121" s="12">
        <v>589.30041152263402</v>
      </c>
      <c r="T2121" s="31">
        <v>372.63482422078198</v>
      </c>
    </row>
    <row r="2122" spans="3:20" x14ac:dyDescent="0.2">
      <c r="D2122" s="102"/>
      <c r="E2122" s="5" t="s">
        <v>31</v>
      </c>
      <c r="F2122" s="6"/>
      <c r="G2122" s="7">
        <v>154</v>
      </c>
      <c r="H2122" s="46">
        <v>1.948051948052</v>
      </c>
      <c r="I2122" s="12">
        <v>1.298701298701</v>
      </c>
      <c r="J2122" s="12">
        <v>10.38961038961</v>
      </c>
      <c r="K2122" s="12">
        <v>12.987012987012999</v>
      </c>
      <c r="L2122" s="12">
        <v>12.337662337662</v>
      </c>
      <c r="M2122" s="12">
        <v>11.688311688312</v>
      </c>
      <c r="N2122" s="12">
        <v>20.779220779220999</v>
      </c>
      <c r="O2122" s="12">
        <v>9.7402597402600009</v>
      </c>
      <c r="P2122" s="12">
        <v>2.5974025974030002</v>
      </c>
      <c r="Q2122" s="12">
        <v>1.948051948052</v>
      </c>
      <c r="R2122" s="12">
        <v>14.285714285714</v>
      </c>
      <c r="S2122" s="12">
        <v>685.60606060606096</v>
      </c>
      <c r="T2122" s="31">
        <v>441.91089458300098</v>
      </c>
    </row>
    <row r="2123" spans="3:20" x14ac:dyDescent="0.2">
      <c r="D2123" s="102"/>
      <c r="E2123" s="5" t="s">
        <v>32</v>
      </c>
      <c r="F2123" s="6"/>
      <c r="G2123" s="7">
        <v>826</v>
      </c>
      <c r="H2123" s="46">
        <v>2.663438256659</v>
      </c>
      <c r="I2123" s="12">
        <v>7.2639225181600002</v>
      </c>
      <c r="J2123" s="12">
        <v>8.4745762711860007</v>
      </c>
      <c r="K2123" s="12">
        <v>11.016949152542001</v>
      </c>
      <c r="L2123" s="12">
        <v>11.864406779661</v>
      </c>
      <c r="M2123" s="12">
        <v>18.886198547214999</v>
      </c>
      <c r="N2123" s="12">
        <v>15.980629539952</v>
      </c>
      <c r="O2123" s="12">
        <v>8.7167070217920006</v>
      </c>
      <c r="P2123" s="12">
        <v>0.96852300242099998</v>
      </c>
      <c r="Q2123" s="12">
        <v>1.331719128329</v>
      </c>
      <c r="R2123" s="12">
        <v>12.832929782081999</v>
      </c>
      <c r="S2123" s="12">
        <v>608.47222222222194</v>
      </c>
      <c r="T2123" s="31">
        <v>398.64060576128998</v>
      </c>
    </row>
    <row r="2124" spans="3:20" x14ac:dyDescent="0.2">
      <c r="D2124" s="102"/>
      <c r="E2124" s="5" t="s">
        <v>33</v>
      </c>
      <c r="F2124" s="6"/>
      <c r="G2124" s="7">
        <v>672</v>
      </c>
      <c r="H2124" s="46">
        <v>2.3809523809519999</v>
      </c>
      <c r="I2124" s="12">
        <v>10.714285714286</v>
      </c>
      <c r="J2124" s="12">
        <v>13.095238095238001</v>
      </c>
      <c r="K2124" s="12">
        <v>11.755952380951999</v>
      </c>
      <c r="L2124" s="12">
        <v>14.136904761905001</v>
      </c>
      <c r="M2124" s="12">
        <v>18.005952380951999</v>
      </c>
      <c r="N2124" s="12">
        <v>9.9702380952380008</v>
      </c>
      <c r="O2124" s="12">
        <v>7.5892857142860004</v>
      </c>
      <c r="P2124" s="12">
        <v>0.446428571429</v>
      </c>
      <c r="Q2124" s="12">
        <v>0.59523809523799998</v>
      </c>
      <c r="R2124" s="12">
        <v>11.309523809524</v>
      </c>
      <c r="S2124" s="12">
        <v>522.734899328859</v>
      </c>
      <c r="T2124" s="31">
        <v>353.100937415229</v>
      </c>
    </row>
    <row r="2125" spans="3:20" x14ac:dyDescent="0.2">
      <c r="D2125" s="102"/>
      <c r="E2125" s="5" t="s">
        <v>34</v>
      </c>
      <c r="F2125" s="6"/>
      <c r="G2125" s="7">
        <v>462</v>
      </c>
      <c r="H2125" s="46">
        <v>3.0303030303030001</v>
      </c>
      <c r="I2125" s="12">
        <v>8.8744588744590001</v>
      </c>
      <c r="J2125" s="12">
        <v>12.770562770563</v>
      </c>
      <c r="K2125" s="12">
        <v>10.173160173159999</v>
      </c>
      <c r="L2125" s="12">
        <v>15.151515151515</v>
      </c>
      <c r="M2125" s="12">
        <v>18.831168831168998</v>
      </c>
      <c r="N2125" s="12">
        <v>14.069264069263999</v>
      </c>
      <c r="O2125" s="12">
        <v>7.792207792208</v>
      </c>
      <c r="P2125" s="12">
        <v>1.5151515151520001</v>
      </c>
      <c r="Q2125" s="12">
        <v>0.43290043290000002</v>
      </c>
      <c r="R2125" s="12">
        <v>7.3593073593070004</v>
      </c>
      <c r="S2125" s="12">
        <v>557.82710280373794</v>
      </c>
      <c r="T2125" s="31">
        <v>366.504322900413</v>
      </c>
    </row>
    <row r="2126" spans="3:20" x14ac:dyDescent="0.2">
      <c r="D2126" s="102"/>
      <c r="E2126" s="5" t="s">
        <v>35</v>
      </c>
      <c r="F2126" s="6"/>
      <c r="G2126" s="7">
        <v>406</v>
      </c>
      <c r="H2126" s="46">
        <v>2.9556650246310001</v>
      </c>
      <c r="I2126" s="12">
        <v>5.9113300492610001</v>
      </c>
      <c r="J2126" s="12">
        <v>11.576354679803</v>
      </c>
      <c r="K2126" s="12">
        <v>12.56157635468</v>
      </c>
      <c r="L2126" s="12">
        <v>9.1133004926109997</v>
      </c>
      <c r="M2126" s="12">
        <v>19.211822660098999</v>
      </c>
      <c r="N2126" s="12">
        <v>15.270935960591</v>
      </c>
      <c r="O2126" s="12">
        <v>8.128078817734</v>
      </c>
      <c r="P2126" s="12">
        <v>1.7241379310339999</v>
      </c>
      <c r="Q2126" s="12">
        <v>0.73891625615800005</v>
      </c>
      <c r="R2126" s="12">
        <v>12.807881773399</v>
      </c>
      <c r="S2126" s="12">
        <v>593.785310734463</v>
      </c>
      <c r="T2126" s="31">
        <v>388.74100597663801</v>
      </c>
    </row>
    <row r="2127" spans="3:20" x14ac:dyDescent="0.2">
      <c r="D2127" s="102"/>
      <c r="E2127" s="5" t="s">
        <v>36</v>
      </c>
      <c r="F2127" s="6"/>
      <c r="G2127" s="7">
        <v>210</v>
      </c>
      <c r="H2127" s="46">
        <v>5.7142857142860004</v>
      </c>
      <c r="I2127" s="12">
        <v>6.1904761904759997</v>
      </c>
      <c r="J2127" s="12">
        <v>11.428571428571001</v>
      </c>
      <c r="K2127" s="12">
        <v>16.190476190476002</v>
      </c>
      <c r="L2127" s="12">
        <v>11.428571428571001</v>
      </c>
      <c r="M2127" s="12">
        <v>15.714285714286</v>
      </c>
      <c r="N2127" s="12">
        <v>11.428571428571001</v>
      </c>
      <c r="O2127" s="12">
        <v>4.2857142857139996</v>
      </c>
      <c r="P2127" s="21">
        <v>0</v>
      </c>
      <c r="Q2127" s="12">
        <v>0.47619047618999999</v>
      </c>
      <c r="R2127" s="12">
        <v>17.142857142857</v>
      </c>
      <c r="S2127" s="12">
        <v>488.21839080459802</v>
      </c>
      <c r="T2127" s="31">
        <v>319.10748109275698</v>
      </c>
    </row>
    <row r="2128" spans="3:20" x14ac:dyDescent="0.2">
      <c r="D2128" s="102"/>
      <c r="E2128" s="5" t="s">
        <v>37</v>
      </c>
      <c r="F2128" s="6"/>
      <c r="G2128" s="7">
        <v>714</v>
      </c>
      <c r="H2128" s="46">
        <v>3.6414565826329999</v>
      </c>
      <c r="I2128" s="12">
        <v>11.624649859944</v>
      </c>
      <c r="J2128" s="12">
        <v>15.406162464986</v>
      </c>
      <c r="K2128" s="12">
        <v>11.904761904761999</v>
      </c>
      <c r="L2128" s="12">
        <v>14.285714285714</v>
      </c>
      <c r="M2128" s="12">
        <v>14.705882352941</v>
      </c>
      <c r="N2128" s="12">
        <v>9.5238095238099998</v>
      </c>
      <c r="O2128" s="12">
        <v>4.0616246498599997</v>
      </c>
      <c r="P2128" s="12">
        <v>1.120448179272</v>
      </c>
      <c r="Q2128" s="12">
        <v>0.28011204481800001</v>
      </c>
      <c r="R2128" s="12">
        <v>13.445378151261</v>
      </c>
      <c r="S2128" s="12">
        <v>473.22006472491898</v>
      </c>
      <c r="T2128" s="31">
        <v>332.56211447751599</v>
      </c>
    </row>
    <row r="2129" spans="2:20" x14ac:dyDescent="0.2">
      <c r="D2129" s="102"/>
      <c r="E2129" s="5" t="s">
        <v>38</v>
      </c>
      <c r="F2129" s="6"/>
      <c r="G2129" s="7">
        <v>70</v>
      </c>
      <c r="H2129" s="46">
        <v>10</v>
      </c>
      <c r="I2129" s="12">
        <v>18.571428571428999</v>
      </c>
      <c r="J2129" s="12">
        <v>21.428571428571001</v>
      </c>
      <c r="K2129" s="12">
        <v>12.857142857143</v>
      </c>
      <c r="L2129" s="12">
        <v>5.7142857142860004</v>
      </c>
      <c r="M2129" s="12">
        <v>5.7142857142860004</v>
      </c>
      <c r="N2129" s="12">
        <v>2.8571428571430002</v>
      </c>
      <c r="O2129" s="12">
        <v>4.2857142857139996</v>
      </c>
      <c r="P2129" s="21">
        <v>0</v>
      </c>
      <c r="Q2129" s="21">
        <v>0</v>
      </c>
      <c r="R2129" s="12">
        <v>18.571428571428999</v>
      </c>
      <c r="S2129" s="12">
        <v>330.70175438596499</v>
      </c>
      <c r="T2129" s="31">
        <v>280.93740108831298</v>
      </c>
    </row>
    <row r="2130" spans="2:20" x14ac:dyDescent="0.2">
      <c r="D2130" s="101" t="s">
        <v>39</v>
      </c>
      <c r="E2130" s="26" t="s">
        <v>40</v>
      </c>
      <c r="F2130" s="25"/>
      <c r="G2130" s="28">
        <v>2044</v>
      </c>
      <c r="H2130" s="55">
        <v>3.0332681017610001</v>
      </c>
      <c r="I2130" s="19">
        <v>7.2896281800390001</v>
      </c>
      <c r="J2130" s="19">
        <v>10.078277886497</v>
      </c>
      <c r="K2130" s="19">
        <v>9.9315068493149994</v>
      </c>
      <c r="L2130" s="19">
        <v>13.062622309198</v>
      </c>
      <c r="M2130" s="19">
        <v>19.422700587084002</v>
      </c>
      <c r="N2130" s="19">
        <v>17.074363992172</v>
      </c>
      <c r="O2130" s="19">
        <v>9.0508806262229999</v>
      </c>
      <c r="P2130" s="19">
        <v>1.859099804305</v>
      </c>
      <c r="Q2130" s="19">
        <v>1.125244618395</v>
      </c>
      <c r="R2130" s="19">
        <v>8.0724070450099994</v>
      </c>
      <c r="S2130" s="19">
        <v>613.35816923895698</v>
      </c>
      <c r="T2130" s="56">
        <v>403.13414897694901</v>
      </c>
    </row>
    <row r="2131" spans="2:20" x14ac:dyDescent="0.2">
      <c r="D2131" s="102"/>
      <c r="E2131" s="5" t="s">
        <v>41</v>
      </c>
      <c r="F2131" s="6"/>
      <c r="G2131" s="7">
        <v>2156</v>
      </c>
      <c r="H2131" s="46">
        <v>2.3191094619669999</v>
      </c>
      <c r="I2131" s="12">
        <v>7.0037105751390003</v>
      </c>
      <c r="J2131" s="12">
        <v>11.873840445269</v>
      </c>
      <c r="K2131" s="12">
        <v>11.641929499072001</v>
      </c>
      <c r="L2131" s="12">
        <v>12.384044526902001</v>
      </c>
      <c r="M2131" s="12">
        <v>17.439703153989001</v>
      </c>
      <c r="N2131" s="12">
        <v>15.30612244898</v>
      </c>
      <c r="O2131" s="12">
        <v>8.4415584415579996</v>
      </c>
      <c r="P2131" s="12">
        <v>1.298701298701</v>
      </c>
      <c r="Q2131" s="12">
        <v>0.83487940630799995</v>
      </c>
      <c r="R2131" s="12">
        <v>11.456400742114999</v>
      </c>
      <c r="S2131" s="12">
        <v>586.82556312205304</v>
      </c>
      <c r="T2131" s="31">
        <v>384.33247657094398</v>
      </c>
    </row>
    <row r="2132" spans="2:20" x14ac:dyDescent="0.2">
      <c r="D2132" s="102"/>
      <c r="E2132" s="5" t="s">
        <v>42</v>
      </c>
      <c r="F2132" s="6"/>
      <c r="G2132" s="7">
        <v>1680</v>
      </c>
      <c r="H2132" s="46">
        <v>3.9285714285709998</v>
      </c>
      <c r="I2132" s="12">
        <v>7.6190476190479997</v>
      </c>
      <c r="J2132" s="12">
        <v>11.071428571428999</v>
      </c>
      <c r="K2132" s="12">
        <v>11.666666666667</v>
      </c>
      <c r="L2132" s="12">
        <v>12.738095238094999</v>
      </c>
      <c r="M2132" s="12">
        <v>16.488095238094999</v>
      </c>
      <c r="N2132" s="12">
        <v>13.27380952381</v>
      </c>
      <c r="O2132" s="12">
        <v>7.916666666667</v>
      </c>
      <c r="P2132" s="12">
        <v>1.4285714285710001</v>
      </c>
      <c r="Q2132" s="12">
        <v>0.47619047618999999</v>
      </c>
      <c r="R2132" s="12">
        <v>13.392857142857</v>
      </c>
      <c r="S2132" s="12">
        <v>560.75601374570397</v>
      </c>
      <c r="T2132" s="31">
        <v>377.31568485515999</v>
      </c>
    </row>
    <row r="2133" spans="2:20" x14ac:dyDescent="0.2">
      <c r="D2133" s="102"/>
      <c r="E2133" s="5" t="s">
        <v>43</v>
      </c>
      <c r="F2133" s="6"/>
      <c r="G2133" s="7">
        <v>518</v>
      </c>
      <c r="H2133" s="46">
        <v>4.0540540540540002</v>
      </c>
      <c r="I2133" s="12">
        <v>10.617760617761</v>
      </c>
      <c r="J2133" s="12">
        <v>13.320463320463</v>
      </c>
      <c r="K2133" s="12">
        <v>10.231660231659999</v>
      </c>
      <c r="L2133" s="12">
        <v>11.776061776062001</v>
      </c>
      <c r="M2133" s="12">
        <v>14.285714285714</v>
      </c>
      <c r="N2133" s="12">
        <v>12.934362934363</v>
      </c>
      <c r="O2133" s="12">
        <v>5.7915057915060002</v>
      </c>
      <c r="P2133" s="12">
        <v>1.5444015444020001</v>
      </c>
      <c r="Q2133" s="12">
        <v>0.57915057915099999</v>
      </c>
      <c r="R2133" s="12">
        <v>14.864864864865</v>
      </c>
      <c r="S2133" s="12">
        <v>526.41723356009095</v>
      </c>
      <c r="T2133" s="31">
        <v>380.50491347873901</v>
      </c>
    </row>
    <row r="2134" spans="2:20" x14ac:dyDescent="0.2">
      <c r="D2134" s="103"/>
      <c r="E2134" s="50" t="s">
        <v>44</v>
      </c>
      <c r="F2134" s="53"/>
      <c r="G2134" s="49">
        <v>602</v>
      </c>
      <c r="H2134" s="67">
        <v>1.9933554817279999</v>
      </c>
      <c r="I2134" s="23">
        <v>7.1428571428570002</v>
      </c>
      <c r="J2134" s="23">
        <v>10.299003322259001</v>
      </c>
      <c r="K2134" s="23">
        <v>11.461794019934</v>
      </c>
      <c r="L2134" s="23">
        <v>10.132890365449001</v>
      </c>
      <c r="M2134" s="23">
        <v>16.112956810631001</v>
      </c>
      <c r="N2134" s="23">
        <v>12.458471760797</v>
      </c>
      <c r="O2134" s="23">
        <v>5.8139534883720003</v>
      </c>
      <c r="P2134" s="23">
        <v>1.6611295681060001</v>
      </c>
      <c r="Q2134" s="23">
        <v>1.4950166112959999</v>
      </c>
      <c r="R2134" s="23">
        <v>21.428571428571001</v>
      </c>
      <c r="S2134" s="23">
        <v>586.89217758985205</v>
      </c>
      <c r="T2134" s="64">
        <v>418.23835597943798</v>
      </c>
    </row>
    <row r="2136" spans="2:20" x14ac:dyDescent="0.2">
      <c r="B2136" s="34" t="str">
        <f xml:space="preserve"> HYPERLINK("#'目次'!B89", "[83]")</f>
        <v>[83]</v>
      </c>
      <c r="C2136" s="27" t="s">
        <v>818</v>
      </c>
    </row>
    <row r="2139" spans="2:20" x14ac:dyDescent="0.2">
      <c r="C2139" s="27" t="s">
        <v>13</v>
      </c>
    </row>
    <row r="2140" spans="2:20" x14ac:dyDescent="0.2">
      <c r="D2140" s="97"/>
      <c r="E2140" s="98"/>
      <c r="F2140" s="98"/>
      <c r="G2140" s="38" t="s">
        <v>14</v>
      </c>
      <c r="H2140" s="36" t="s">
        <v>819</v>
      </c>
      <c r="I2140" s="4" t="s">
        <v>820</v>
      </c>
      <c r="J2140" s="35" t="s">
        <v>24</v>
      </c>
    </row>
    <row r="2141" spans="2:20" x14ac:dyDescent="0.2">
      <c r="D2141" s="99"/>
      <c r="E2141" s="100"/>
      <c r="F2141" s="100"/>
      <c r="G2141" s="40"/>
      <c r="H2141" s="42"/>
      <c r="I2141" s="8"/>
      <c r="J2141" s="39"/>
    </row>
    <row r="2142" spans="2:20" x14ac:dyDescent="0.2">
      <c r="D2142" s="48"/>
      <c r="E2142" s="47" t="s">
        <v>14</v>
      </c>
      <c r="F2142" s="51"/>
      <c r="G2142" s="37">
        <v>7000</v>
      </c>
      <c r="H2142" s="20">
        <v>42.214285714286</v>
      </c>
      <c r="I2142" s="20">
        <v>56.814285714286001</v>
      </c>
      <c r="J2142" s="58">
        <v>0.97142857142899997</v>
      </c>
    </row>
    <row r="2143" spans="2:20" x14ac:dyDescent="0.2">
      <c r="D2143" s="101" t="s">
        <v>25</v>
      </c>
      <c r="E2143" s="26" t="s">
        <v>26</v>
      </c>
      <c r="F2143" s="25"/>
      <c r="G2143" s="28">
        <v>308</v>
      </c>
      <c r="H2143" s="55">
        <v>43.831168831169002</v>
      </c>
      <c r="I2143" s="19">
        <v>55.194805194804999</v>
      </c>
      <c r="J2143" s="56">
        <v>0.974025974026</v>
      </c>
    </row>
    <row r="2144" spans="2:20" x14ac:dyDescent="0.2">
      <c r="D2144" s="102"/>
      <c r="E2144" s="5" t="s">
        <v>27</v>
      </c>
      <c r="F2144" s="6"/>
      <c r="G2144" s="7">
        <v>504</v>
      </c>
      <c r="H2144" s="46">
        <v>33.134920634921002</v>
      </c>
      <c r="I2144" s="12">
        <v>65.873015873016001</v>
      </c>
      <c r="J2144" s="31">
        <v>0.99206349206300004</v>
      </c>
    </row>
    <row r="2145" spans="4:10" x14ac:dyDescent="0.2">
      <c r="D2145" s="102"/>
      <c r="E2145" s="5" t="s">
        <v>28</v>
      </c>
      <c r="F2145" s="6"/>
      <c r="G2145" s="7">
        <v>1554</v>
      </c>
      <c r="H2145" s="46">
        <v>41.248391248391002</v>
      </c>
      <c r="I2145" s="12">
        <v>57.207207207206999</v>
      </c>
      <c r="J2145" s="31">
        <v>1.5444015444020001</v>
      </c>
    </row>
    <row r="2146" spans="4:10" x14ac:dyDescent="0.2">
      <c r="D2146" s="102"/>
      <c r="E2146" s="5" t="s">
        <v>29</v>
      </c>
      <c r="F2146" s="6"/>
      <c r="G2146" s="7">
        <v>840</v>
      </c>
      <c r="H2146" s="46">
        <v>47.738095238094999</v>
      </c>
      <c r="I2146" s="12">
        <v>51.428571428570997</v>
      </c>
      <c r="J2146" s="31">
        <v>0.83333333333299997</v>
      </c>
    </row>
    <row r="2147" spans="4:10" x14ac:dyDescent="0.2">
      <c r="D2147" s="102"/>
      <c r="E2147" s="5" t="s">
        <v>30</v>
      </c>
      <c r="F2147" s="6"/>
      <c r="G2147" s="7">
        <v>280</v>
      </c>
      <c r="H2147" s="46">
        <v>28.928571428571001</v>
      </c>
      <c r="I2147" s="12">
        <v>68.928571428571004</v>
      </c>
      <c r="J2147" s="31">
        <v>2.1428571428569998</v>
      </c>
    </row>
    <row r="2148" spans="4:10" x14ac:dyDescent="0.2">
      <c r="D2148" s="102"/>
      <c r="E2148" s="5" t="s">
        <v>31</v>
      </c>
      <c r="F2148" s="6"/>
      <c r="G2148" s="7">
        <v>154</v>
      </c>
      <c r="H2148" s="46">
        <v>22.077922077922</v>
      </c>
      <c r="I2148" s="12">
        <v>77.272727272726996</v>
      </c>
      <c r="J2148" s="31">
        <v>0.64935064935099995</v>
      </c>
    </row>
    <row r="2149" spans="4:10" x14ac:dyDescent="0.2">
      <c r="D2149" s="102"/>
      <c r="E2149" s="5" t="s">
        <v>32</v>
      </c>
      <c r="F2149" s="6"/>
      <c r="G2149" s="7">
        <v>826</v>
      </c>
      <c r="H2149" s="46">
        <v>44.067796610168998</v>
      </c>
      <c r="I2149" s="12">
        <v>55.205811138015001</v>
      </c>
      <c r="J2149" s="31">
        <v>0.72639225181599998</v>
      </c>
    </row>
    <row r="2150" spans="4:10" x14ac:dyDescent="0.2">
      <c r="D2150" s="102"/>
      <c r="E2150" s="5" t="s">
        <v>33</v>
      </c>
      <c r="F2150" s="6"/>
      <c r="G2150" s="7">
        <v>672</v>
      </c>
      <c r="H2150" s="46">
        <v>47.023809523810002</v>
      </c>
      <c r="I2150" s="12">
        <v>52.678571428570997</v>
      </c>
      <c r="J2150" s="31">
        <v>0.29761904761899999</v>
      </c>
    </row>
    <row r="2151" spans="4:10" x14ac:dyDescent="0.2">
      <c r="D2151" s="102"/>
      <c r="E2151" s="5" t="s">
        <v>34</v>
      </c>
      <c r="F2151" s="6"/>
      <c r="G2151" s="7">
        <v>462</v>
      </c>
      <c r="H2151" s="46">
        <v>64.502164502165002</v>
      </c>
      <c r="I2151" s="12">
        <v>34.848484848485</v>
      </c>
      <c r="J2151" s="31">
        <v>0.64935064935099995</v>
      </c>
    </row>
    <row r="2152" spans="4:10" x14ac:dyDescent="0.2">
      <c r="D2152" s="102"/>
      <c r="E2152" s="5" t="s">
        <v>35</v>
      </c>
      <c r="F2152" s="6"/>
      <c r="G2152" s="7">
        <v>406</v>
      </c>
      <c r="H2152" s="46">
        <v>47.536945812808</v>
      </c>
      <c r="I2152" s="12">
        <v>50.985221674877003</v>
      </c>
      <c r="J2152" s="31">
        <v>1.477832512315</v>
      </c>
    </row>
    <row r="2153" spans="4:10" x14ac:dyDescent="0.2">
      <c r="D2153" s="102"/>
      <c r="E2153" s="5" t="s">
        <v>36</v>
      </c>
      <c r="F2153" s="6"/>
      <c r="G2153" s="7">
        <v>210</v>
      </c>
      <c r="H2153" s="46">
        <v>30.952380952380999</v>
      </c>
      <c r="I2153" s="12">
        <v>67.619047619048004</v>
      </c>
      <c r="J2153" s="31">
        <v>1.4285714285710001</v>
      </c>
    </row>
    <row r="2154" spans="4:10" x14ac:dyDescent="0.2">
      <c r="D2154" s="102"/>
      <c r="E2154" s="5" t="s">
        <v>37</v>
      </c>
      <c r="F2154" s="6"/>
      <c r="G2154" s="7">
        <v>714</v>
      </c>
      <c r="H2154" s="46">
        <v>33.753501400559998</v>
      </c>
      <c r="I2154" s="12">
        <v>65.966386554622005</v>
      </c>
      <c r="J2154" s="31">
        <v>0.28011204481800001</v>
      </c>
    </row>
    <row r="2155" spans="4:10" x14ac:dyDescent="0.2">
      <c r="D2155" s="102"/>
      <c r="E2155" s="5" t="s">
        <v>38</v>
      </c>
      <c r="F2155" s="6"/>
      <c r="G2155" s="7">
        <v>70</v>
      </c>
      <c r="H2155" s="46">
        <v>27.142857142857</v>
      </c>
      <c r="I2155" s="12">
        <v>72.857142857143003</v>
      </c>
      <c r="J2155" s="45">
        <v>0</v>
      </c>
    </row>
    <row r="2156" spans="4:10" x14ac:dyDescent="0.2">
      <c r="D2156" s="101" t="s">
        <v>39</v>
      </c>
      <c r="E2156" s="26" t="s">
        <v>40</v>
      </c>
      <c r="F2156" s="25"/>
      <c r="G2156" s="28">
        <v>2044</v>
      </c>
      <c r="H2156" s="55">
        <v>53.033268101761003</v>
      </c>
      <c r="I2156" s="19">
        <v>46.281800391388998</v>
      </c>
      <c r="J2156" s="56">
        <v>0.68493150684899995</v>
      </c>
    </row>
    <row r="2157" spans="4:10" x14ac:dyDescent="0.2">
      <c r="D2157" s="102"/>
      <c r="E2157" s="5" t="s">
        <v>41</v>
      </c>
      <c r="F2157" s="6"/>
      <c r="G2157" s="7">
        <v>2156</v>
      </c>
      <c r="H2157" s="46">
        <v>41.280148423005997</v>
      </c>
      <c r="I2157" s="12">
        <v>57.560296846010999</v>
      </c>
      <c r="J2157" s="31">
        <v>1.1595547309830001</v>
      </c>
    </row>
    <row r="2158" spans="4:10" x14ac:dyDescent="0.2">
      <c r="D2158" s="102"/>
      <c r="E2158" s="5" t="s">
        <v>42</v>
      </c>
      <c r="F2158" s="6"/>
      <c r="G2158" s="7">
        <v>1680</v>
      </c>
      <c r="H2158" s="46">
        <v>37.797619047619001</v>
      </c>
      <c r="I2158" s="12">
        <v>61.25</v>
      </c>
      <c r="J2158" s="31">
        <v>0.95238095238099996</v>
      </c>
    </row>
    <row r="2159" spans="4:10" x14ac:dyDescent="0.2">
      <c r="D2159" s="102"/>
      <c r="E2159" s="5" t="s">
        <v>43</v>
      </c>
      <c r="F2159" s="6"/>
      <c r="G2159" s="7">
        <v>518</v>
      </c>
      <c r="H2159" s="46">
        <v>30.694980694980998</v>
      </c>
      <c r="I2159" s="12">
        <v>66.988416988417001</v>
      </c>
      <c r="J2159" s="31">
        <v>2.3166023166019998</v>
      </c>
    </row>
    <row r="2160" spans="4:10" x14ac:dyDescent="0.2">
      <c r="D2160" s="103"/>
      <c r="E2160" s="50" t="s">
        <v>44</v>
      </c>
      <c r="F2160" s="53"/>
      <c r="G2160" s="49">
        <v>602</v>
      </c>
      <c r="H2160" s="67">
        <v>31.063122923588001</v>
      </c>
      <c r="I2160" s="23">
        <v>68.770764119600997</v>
      </c>
      <c r="J2160" s="64">
        <v>0.166112956811</v>
      </c>
    </row>
    <row r="2162" spans="2:54" x14ac:dyDescent="0.2">
      <c r="B2162" s="34" t="str">
        <f xml:space="preserve"> HYPERLINK("#'目次'!B90", "[84]")</f>
        <v>[84]</v>
      </c>
      <c r="C2162" s="27" t="s">
        <v>823</v>
      </c>
    </row>
    <row r="2165" spans="2:54" x14ac:dyDescent="0.2">
      <c r="C2165" s="27" t="s">
        <v>13</v>
      </c>
    </row>
    <row r="2166" spans="2:54" x14ac:dyDescent="0.2">
      <c r="D2166" s="97"/>
      <c r="E2166" s="98"/>
      <c r="F2166" s="98"/>
      <c r="G2166" s="38" t="s">
        <v>14</v>
      </c>
      <c r="H2166" s="36" t="s">
        <v>26</v>
      </c>
      <c r="I2166" s="4" t="s">
        <v>824</v>
      </c>
      <c r="J2166" s="4" t="s">
        <v>825</v>
      </c>
      <c r="K2166" s="4" t="s">
        <v>826</v>
      </c>
      <c r="L2166" s="4" t="s">
        <v>827</v>
      </c>
      <c r="M2166" s="4" t="s">
        <v>828</v>
      </c>
      <c r="N2166" s="4" t="s">
        <v>829</v>
      </c>
      <c r="O2166" s="4" t="s">
        <v>830</v>
      </c>
      <c r="P2166" s="4" t="s">
        <v>831</v>
      </c>
      <c r="Q2166" s="4" t="s">
        <v>832</v>
      </c>
      <c r="R2166" s="4" t="s">
        <v>833</v>
      </c>
      <c r="S2166" s="4" t="s">
        <v>834</v>
      </c>
      <c r="T2166" s="4" t="s">
        <v>835</v>
      </c>
      <c r="U2166" s="4" t="s">
        <v>836</v>
      </c>
      <c r="V2166" s="4" t="s">
        <v>837</v>
      </c>
      <c r="W2166" s="4" t="s">
        <v>838</v>
      </c>
      <c r="X2166" s="4" t="s">
        <v>839</v>
      </c>
      <c r="Y2166" s="4" t="s">
        <v>840</v>
      </c>
      <c r="Z2166" s="4" t="s">
        <v>841</v>
      </c>
      <c r="AA2166" s="4" t="s">
        <v>842</v>
      </c>
      <c r="AB2166" s="4" t="s">
        <v>843</v>
      </c>
      <c r="AC2166" s="4" t="s">
        <v>844</v>
      </c>
      <c r="AD2166" s="4" t="s">
        <v>845</v>
      </c>
      <c r="AE2166" s="4" t="s">
        <v>846</v>
      </c>
      <c r="AF2166" s="4" t="s">
        <v>847</v>
      </c>
      <c r="AG2166" s="4" t="s">
        <v>848</v>
      </c>
      <c r="AH2166" s="4" t="s">
        <v>849</v>
      </c>
      <c r="AI2166" s="4" t="s">
        <v>850</v>
      </c>
      <c r="AJ2166" s="4" t="s">
        <v>851</v>
      </c>
      <c r="AK2166" s="4" t="s">
        <v>852</v>
      </c>
      <c r="AL2166" s="4" t="s">
        <v>853</v>
      </c>
      <c r="AM2166" s="4" t="s">
        <v>854</v>
      </c>
      <c r="AN2166" s="4" t="s">
        <v>855</v>
      </c>
      <c r="AO2166" s="4" t="s">
        <v>856</v>
      </c>
      <c r="AP2166" s="4" t="s">
        <v>857</v>
      </c>
      <c r="AQ2166" s="4" t="s">
        <v>858</v>
      </c>
      <c r="AR2166" s="4" t="s">
        <v>859</v>
      </c>
      <c r="AS2166" s="4" t="s">
        <v>860</v>
      </c>
      <c r="AT2166" s="4" t="s">
        <v>861</v>
      </c>
      <c r="AU2166" s="4" t="s">
        <v>862</v>
      </c>
      <c r="AV2166" s="4" t="s">
        <v>863</v>
      </c>
      <c r="AW2166" s="4" t="s">
        <v>864</v>
      </c>
      <c r="AX2166" s="4" t="s">
        <v>865</v>
      </c>
      <c r="AY2166" s="4" t="s">
        <v>866</v>
      </c>
      <c r="AZ2166" s="4" t="s">
        <v>867</v>
      </c>
      <c r="BA2166" s="4" t="s">
        <v>868</v>
      </c>
      <c r="BB2166" s="35" t="s">
        <v>869</v>
      </c>
    </row>
    <row r="2167" spans="2:54" x14ac:dyDescent="0.2">
      <c r="D2167" s="99"/>
      <c r="E2167" s="100"/>
      <c r="F2167" s="100"/>
      <c r="G2167" s="40"/>
      <c r="H2167" s="42"/>
      <c r="I2167" s="8"/>
      <c r="J2167" s="8"/>
      <c r="K2167" s="8"/>
      <c r="L2167" s="8"/>
      <c r="M2167" s="8"/>
      <c r="N2167" s="8"/>
      <c r="O2167" s="8"/>
      <c r="P2167" s="8"/>
      <c r="Q2167" s="8"/>
      <c r="R2167" s="8"/>
      <c r="S2167" s="8"/>
      <c r="T2167" s="8"/>
      <c r="U2167" s="8"/>
      <c r="V2167" s="8"/>
      <c r="W2167" s="8"/>
      <c r="X2167" s="8"/>
      <c r="Y2167" s="8"/>
      <c r="Z2167" s="8"/>
      <c r="AA2167" s="8"/>
      <c r="AB2167" s="8"/>
      <c r="AC2167" s="8"/>
      <c r="AD2167" s="8"/>
      <c r="AE2167" s="8"/>
      <c r="AF2167" s="8"/>
      <c r="AG2167" s="8"/>
      <c r="AH2167" s="8"/>
      <c r="AI2167" s="8"/>
      <c r="AJ2167" s="8"/>
      <c r="AK2167" s="8"/>
      <c r="AL2167" s="8"/>
      <c r="AM2167" s="8"/>
      <c r="AN2167" s="8"/>
      <c r="AO2167" s="8"/>
      <c r="AP2167" s="8"/>
      <c r="AQ2167" s="8"/>
      <c r="AR2167" s="8"/>
      <c r="AS2167" s="8"/>
      <c r="AT2167" s="8"/>
      <c r="AU2167" s="8"/>
      <c r="AV2167" s="8"/>
      <c r="AW2167" s="8"/>
      <c r="AX2167" s="8"/>
      <c r="AY2167" s="8"/>
      <c r="AZ2167" s="8"/>
      <c r="BA2167" s="8"/>
      <c r="BB2167" s="39"/>
    </row>
    <row r="2168" spans="2:54" x14ac:dyDescent="0.2">
      <c r="D2168" s="48"/>
      <c r="E2168" s="47" t="s">
        <v>14</v>
      </c>
      <c r="F2168" s="51"/>
      <c r="G2168" s="37">
        <v>7000</v>
      </c>
      <c r="H2168" s="20">
        <v>4.4000000000000004</v>
      </c>
      <c r="I2168" s="20">
        <v>1.2</v>
      </c>
      <c r="J2168" s="20">
        <v>1.2</v>
      </c>
      <c r="K2168" s="20">
        <v>1.6</v>
      </c>
      <c r="L2168" s="20">
        <v>0.8</v>
      </c>
      <c r="M2168" s="20">
        <v>1</v>
      </c>
      <c r="N2168" s="20">
        <v>1.4</v>
      </c>
      <c r="O2168" s="20">
        <v>2.2000000000000002</v>
      </c>
      <c r="P2168" s="20">
        <v>2.2000000000000002</v>
      </c>
      <c r="Q2168" s="20">
        <v>1.8</v>
      </c>
      <c r="R2168" s="20">
        <v>5.4</v>
      </c>
      <c r="S2168" s="20">
        <v>4.4000000000000004</v>
      </c>
      <c r="T2168" s="20">
        <v>10.8</v>
      </c>
      <c r="U2168" s="20">
        <v>7.4</v>
      </c>
      <c r="V2168" s="20">
        <v>1.6</v>
      </c>
      <c r="W2168" s="20">
        <v>1.2</v>
      </c>
      <c r="X2168" s="20">
        <v>0.6</v>
      </c>
      <c r="Y2168" s="20">
        <v>0.4</v>
      </c>
      <c r="Z2168" s="20">
        <v>0.8</v>
      </c>
      <c r="AA2168" s="20">
        <v>1.6</v>
      </c>
      <c r="AB2168" s="20">
        <v>1.6</v>
      </c>
      <c r="AC2168" s="20">
        <v>3</v>
      </c>
      <c r="AD2168" s="20">
        <v>5.8</v>
      </c>
      <c r="AE2168" s="20">
        <v>1.4</v>
      </c>
      <c r="AF2168" s="20">
        <v>1</v>
      </c>
      <c r="AG2168" s="20">
        <v>2.2000000000000002</v>
      </c>
      <c r="AH2168" s="20">
        <v>7</v>
      </c>
      <c r="AI2168" s="20">
        <v>3.8</v>
      </c>
      <c r="AJ2168" s="20">
        <v>1.6</v>
      </c>
      <c r="AK2168" s="20">
        <v>0.6</v>
      </c>
      <c r="AL2168" s="20">
        <v>0.4</v>
      </c>
      <c r="AM2168" s="20">
        <v>0.6</v>
      </c>
      <c r="AN2168" s="20">
        <v>1.2</v>
      </c>
      <c r="AO2168" s="20">
        <v>2.2000000000000002</v>
      </c>
      <c r="AP2168" s="20">
        <v>1.4</v>
      </c>
      <c r="AQ2168" s="20">
        <v>0.8</v>
      </c>
      <c r="AR2168" s="20">
        <v>0.4</v>
      </c>
      <c r="AS2168" s="20">
        <v>1.4</v>
      </c>
      <c r="AT2168" s="20">
        <v>0.4</v>
      </c>
      <c r="AU2168" s="20">
        <v>4.4000000000000004</v>
      </c>
      <c r="AV2168" s="20">
        <v>0.6</v>
      </c>
      <c r="AW2168" s="20">
        <v>1</v>
      </c>
      <c r="AX2168" s="20">
        <v>1.2</v>
      </c>
      <c r="AY2168" s="20">
        <v>1</v>
      </c>
      <c r="AZ2168" s="20">
        <v>1</v>
      </c>
      <c r="BA2168" s="20">
        <v>1</v>
      </c>
      <c r="BB2168" s="58">
        <v>1</v>
      </c>
    </row>
    <row r="2169" spans="2:54" x14ac:dyDescent="0.2">
      <c r="D2169" s="101" t="s">
        <v>25</v>
      </c>
      <c r="E2169" s="26" t="s">
        <v>26</v>
      </c>
      <c r="F2169" s="25"/>
      <c r="G2169" s="28">
        <v>308</v>
      </c>
      <c r="H2169" s="55">
        <v>100</v>
      </c>
      <c r="I2169" s="44">
        <v>0</v>
      </c>
      <c r="J2169" s="44">
        <v>0</v>
      </c>
      <c r="K2169" s="44">
        <v>0</v>
      </c>
      <c r="L2169" s="44">
        <v>0</v>
      </c>
      <c r="M2169" s="44">
        <v>0</v>
      </c>
      <c r="N2169" s="44">
        <v>0</v>
      </c>
      <c r="O2169" s="44">
        <v>0</v>
      </c>
      <c r="P2169" s="44">
        <v>0</v>
      </c>
      <c r="Q2169" s="44">
        <v>0</v>
      </c>
      <c r="R2169" s="44">
        <v>0</v>
      </c>
      <c r="S2169" s="44">
        <v>0</v>
      </c>
      <c r="T2169" s="44">
        <v>0</v>
      </c>
      <c r="U2169" s="44">
        <v>0</v>
      </c>
      <c r="V2169" s="44">
        <v>0</v>
      </c>
      <c r="W2169" s="44">
        <v>0</v>
      </c>
      <c r="X2169" s="44">
        <v>0</v>
      </c>
      <c r="Y2169" s="44">
        <v>0</v>
      </c>
      <c r="Z2169" s="44">
        <v>0</v>
      </c>
      <c r="AA2169" s="44">
        <v>0</v>
      </c>
      <c r="AB2169" s="44">
        <v>0</v>
      </c>
      <c r="AC2169" s="44">
        <v>0</v>
      </c>
      <c r="AD2169" s="44">
        <v>0</v>
      </c>
      <c r="AE2169" s="44">
        <v>0</v>
      </c>
      <c r="AF2169" s="44">
        <v>0</v>
      </c>
      <c r="AG2169" s="44">
        <v>0</v>
      </c>
      <c r="AH2169" s="44">
        <v>0</v>
      </c>
      <c r="AI2169" s="44">
        <v>0</v>
      </c>
      <c r="AJ2169" s="44">
        <v>0</v>
      </c>
      <c r="AK2169" s="44">
        <v>0</v>
      </c>
      <c r="AL2169" s="44">
        <v>0</v>
      </c>
      <c r="AM2169" s="44">
        <v>0</v>
      </c>
      <c r="AN2169" s="44">
        <v>0</v>
      </c>
      <c r="AO2169" s="44">
        <v>0</v>
      </c>
      <c r="AP2169" s="44">
        <v>0</v>
      </c>
      <c r="AQ2169" s="44">
        <v>0</v>
      </c>
      <c r="AR2169" s="44">
        <v>0</v>
      </c>
      <c r="AS2169" s="44">
        <v>0</v>
      </c>
      <c r="AT2169" s="44">
        <v>0</v>
      </c>
      <c r="AU2169" s="44">
        <v>0</v>
      </c>
      <c r="AV2169" s="44">
        <v>0</v>
      </c>
      <c r="AW2169" s="44">
        <v>0</v>
      </c>
      <c r="AX2169" s="44">
        <v>0</v>
      </c>
      <c r="AY2169" s="44">
        <v>0</v>
      </c>
      <c r="AZ2169" s="44">
        <v>0</v>
      </c>
      <c r="BA2169" s="44">
        <v>0</v>
      </c>
      <c r="BB2169" s="71">
        <v>0</v>
      </c>
    </row>
    <row r="2170" spans="2:54" x14ac:dyDescent="0.2">
      <c r="D2170" s="102"/>
      <c r="E2170" s="5" t="s">
        <v>27</v>
      </c>
      <c r="F2170" s="6"/>
      <c r="G2170" s="7">
        <v>504</v>
      </c>
      <c r="H2170" s="76">
        <v>0</v>
      </c>
      <c r="I2170" s="12">
        <v>16.666666666666998</v>
      </c>
      <c r="J2170" s="12">
        <v>16.666666666666998</v>
      </c>
      <c r="K2170" s="12">
        <v>22.222222222222001</v>
      </c>
      <c r="L2170" s="12">
        <v>11.111111111111001</v>
      </c>
      <c r="M2170" s="12">
        <v>13.888888888888999</v>
      </c>
      <c r="N2170" s="12">
        <v>19.444444444443999</v>
      </c>
      <c r="O2170" s="21">
        <v>0</v>
      </c>
      <c r="P2170" s="21">
        <v>0</v>
      </c>
      <c r="Q2170" s="21">
        <v>0</v>
      </c>
      <c r="R2170" s="21">
        <v>0</v>
      </c>
      <c r="S2170" s="21">
        <v>0</v>
      </c>
      <c r="T2170" s="21">
        <v>0</v>
      </c>
      <c r="U2170" s="21">
        <v>0</v>
      </c>
      <c r="V2170" s="21">
        <v>0</v>
      </c>
      <c r="W2170" s="21">
        <v>0</v>
      </c>
      <c r="X2170" s="21">
        <v>0</v>
      </c>
      <c r="Y2170" s="21">
        <v>0</v>
      </c>
      <c r="Z2170" s="21">
        <v>0</v>
      </c>
      <c r="AA2170" s="21">
        <v>0</v>
      </c>
      <c r="AB2170" s="21">
        <v>0</v>
      </c>
      <c r="AC2170" s="21">
        <v>0</v>
      </c>
      <c r="AD2170" s="21">
        <v>0</v>
      </c>
      <c r="AE2170" s="21">
        <v>0</v>
      </c>
      <c r="AF2170" s="21">
        <v>0</v>
      </c>
      <c r="AG2170" s="21">
        <v>0</v>
      </c>
      <c r="AH2170" s="21">
        <v>0</v>
      </c>
      <c r="AI2170" s="21">
        <v>0</v>
      </c>
      <c r="AJ2170" s="21">
        <v>0</v>
      </c>
      <c r="AK2170" s="21">
        <v>0</v>
      </c>
      <c r="AL2170" s="21">
        <v>0</v>
      </c>
      <c r="AM2170" s="21">
        <v>0</v>
      </c>
      <c r="AN2170" s="21">
        <v>0</v>
      </c>
      <c r="AO2170" s="21">
        <v>0</v>
      </c>
      <c r="AP2170" s="21">
        <v>0</v>
      </c>
      <c r="AQ2170" s="21">
        <v>0</v>
      </c>
      <c r="AR2170" s="21">
        <v>0</v>
      </c>
      <c r="AS2170" s="21">
        <v>0</v>
      </c>
      <c r="AT2170" s="21">
        <v>0</v>
      </c>
      <c r="AU2170" s="21">
        <v>0</v>
      </c>
      <c r="AV2170" s="21">
        <v>0</v>
      </c>
      <c r="AW2170" s="21">
        <v>0</v>
      </c>
      <c r="AX2170" s="21">
        <v>0</v>
      </c>
      <c r="AY2170" s="21">
        <v>0</v>
      </c>
      <c r="AZ2170" s="21">
        <v>0</v>
      </c>
      <c r="BA2170" s="21">
        <v>0</v>
      </c>
      <c r="BB2170" s="45">
        <v>0</v>
      </c>
    </row>
    <row r="2171" spans="2:54" x14ac:dyDescent="0.2">
      <c r="D2171" s="102"/>
      <c r="E2171" s="5" t="s">
        <v>28</v>
      </c>
      <c r="F2171" s="6"/>
      <c r="G2171" s="7">
        <v>1554</v>
      </c>
      <c r="H2171" s="76">
        <v>0</v>
      </c>
      <c r="I2171" s="21">
        <v>0</v>
      </c>
      <c r="J2171" s="21">
        <v>0</v>
      </c>
      <c r="K2171" s="21">
        <v>0</v>
      </c>
      <c r="L2171" s="21">
        <v>0</v>
      </c>
      <c r="M2171" s="21">
        <v>0</v>
      </c>
      <c r="N2171" s="21">
        <v>0</v>
      </c>
      <c r="O2171" s="12">
        <v>9.9099099099100005</v>
      </c>
      <c r="P2171" s="12">
        <v>9.9099099099100005</v>
      </c>
      <c r="Q2171" s="12">
        <v>8.1081081081080004</v>
      </c>
      <c r="R2171" s="12">
        <v>24.324324324323999</v>
      </c>
      <c r="S2171" s="12">
        <v>19.819819819820001</v>
      </c>
      <c r="T2171" s="12">
        <v>13.513513513514001</v>
      </c>
      <c r="U2171" s="12">
        <v>14.414414414414001</v>
      </c>
      <c r="V2171" s="21">
        <v>0</v>
      </c>
      <c r="W2171" s="21">
        <v>0</v>
      </c>
      <c r="X2171" s="21">
        <v>0</v>
      </c>
      <c r="Y2171" s="21">
        <v>0</v>
      </c>
      <c r="Z2171" s="21">
        <v>0</v>
      </c>
      <c r="AA2171" s="21">
        <v>0</v>
      </c>
      <c r="AB2171" s="21">
        <v>0</v>
      </c>
      <c r="AC2171" s="21">
        <v>0</v>
      </c>
      <c r="AD2171" s="21">
        <v>0</v>
      </c>
      <c r="AE2171" s="21">
        <v>0</v>
      </c>
      <c r="AF2171" s="21">
        <v>0</v>
      </c>
      <c r="AG2171" s="21">
        <v>0</v>
      </c>
      <c r="AH2171" s="21">
        <v>0</v>
      </c>
      <c r="AI2171" s="21">
        <v>0</v>
      </c>
      <c r="AJ2171" s="21">
        <v>0</v>
      </c>
      <c r="AK2171" s="21">
        <v>0</v>
      </c>
      <c r="AL2171" s="21">
        <v>0</v>
      </c>
      <c r="AM2171" s="21">
        <v>0</v>
      </c>
      <c r="AN2171" s="21">
        <v>0</v>
      </c>
      <c r="AO2171" s="21">
        <v>0</v>
      </c>
      <c r="AP2171" s="21">
        <v>0</v>
      </c>
      <c r="AQ2171" s="21">
        <v>0</v>
      </c>
      <c r="AR2171" s="21">
        <v>0</v>
      </c>
      <c r="AS2171" s="21">
        <v>0</v>
      </c>
      <c r="AT2171" s="21">
        <v>0</v>
      </c>
      <c r="AU2171" s="21">
        <v>0</v>
      </c>
      <c r="AV2171" s="21">
        <v>0</v>
      </c>
      <c r="AW2171" s="21">
        <v>0</v>
      </c>
      <c r="AX2171" s="21">
        <v>0</v>
      </c>
      <c r="AY2171" s="21">
        <v>0</v>
      </c>
      <c r="AZ2171" s="21">
        <v>0</v>
      </c>
      <c r="BA2171" s="21">
        <v>0</v>
      </c>
      <c r="BB2171" s="45">
        <v>0</v>
      </c>
    </row>
    <row r="2172" spans="2:54" x14ac:dyDescent="0.2">
      <c r="D2172" s="102"/>
      <c r="E2172" s="5" t="s">
        <v>29</v>
      </c>
      <c r="F2172" s="6"/>
      <c r="G2172" s="7">
        <v>840</v>
      </c>
      <c r="H2172" s="76">
        <v>0</v>
      </c>
      <c r="I2172" s="21">
        <v>0</v>
      </c>
      <c r="J2172" s="21">
        <v>0</v>
      </c>
      <c r="K2172" s="21">
        <v>0</v>
      </c>
      <c r="L2172" s="21">
        <v>0</v>
      </c>
      <c r="M2172" s="21">
        <v>0</v>
      </c>
      <c r="N2172" s="21">
        <v>0</v>
      </c>
      <c r="O2172" s="21">
        <v>0</v>
      </c>
      <c r="P2172" s="21">
        <v>0</v>
      </c>
      <c r="Q2172" s="21">
        <v>0</v>
      </c>
      <c r="R2172" s="21">
        <v>0</v>
      </c>
      <c r="S2172" s="21">
        <v>0</v>
      </c>
      <c r="T2172" s="12">
        <v>65</v>
      </c>
      <c r="U2172" s="12">
        <v>35</v>
      </c>
      <c r="V2172" s="21">
        <v>0</v>
      </c>
      <c r="W2172" s="21">
        <v>0</v>
      </c>
      <c r="X2172" s="21">
        <v>0</v>
      </c>
      <c r="Y2172" s="21">
        <v>0</v>
      </c>
      <c r="Z2172" s="21">
        <v>0</v>
      </c>
      <c r="AA2172" s="21">
        <v>0</v>
      </c>
      <c r="AB2172" s="21">
        <v>0</v>
      </c>
      <c r="AC2172" s="21">
        <v>0</v>
      </c>
      <c r="AD2172" s="21">
        <v>0</v>
      </c>
      <c r="AE2172" s="21">
        <v>0</v>
      </c>
      <c r="AF2172" s="21">
        <v>0</v>
      </c>
      <c r="AG2172" s="21">
        <v>0</v>
      </c>
      <c r="AH2172" s="21">
        <v>0</v>
      </c>
      <c r="AI2172" s="21">
        <v>0</v>
      </c>
      <c r="AJ2172" s="21">
        <v>0</v>
      </c>
      <c r="AK2172" s="21">
        <v>0</v>
      </c>
      <c r="AL2172" s="21">
        <v>0</v>
      </c>
      <c r="AM2172" s="21">
        <v>0</v>
      </c>
      <c r="AN2172" s="21">
        <v>0</v>
      </c>
      <c r="AO2172" s="21">
        <v>0</v>
      </c>
      <c r="AP2172" s="21">
        <v>0</v>
      </c>
      <c r="AQ2172" s="21">
        <v>0</v>
      </c>
      <c r="AR2172" s="21">
        <v>0</v>
      </c>
      <c r="AS2172" s="21">
        <v>0</v>
      </c>
      <c r="AT2172" s="21">
        <v>0</v>
      </c>
      <c r="AU2172" s="21">
        <v>0</v>
      </c>
      <c r="AV2172" s="21">
        <v>0</v>
      </c>
      <c r="AW2172" s="21">
        <v>0</v>
      </c>
      <c r="AX2172" s="21">
        <v>0</v>
      </c>
      <c r="AY2172" s="21">
        <v>0</v>
      </c>
      <c r="AZ2172" s="21">
        <v>0</v>
      </c>
      <c r="BA2172" s="21">
        <v>0</v>
      </c>
      <c r="BB2172" s="45">
        <v>0</v>
      </c>
    </row>
    <row r="2173" spans="2:54" x14ac:dyDescent="0.2">
      <c r="D2173" s="102"/>
      <c r="E2173" s="5" t="s">
        <v>30</v>
      </c>
      <c r="F2173" s="6"/>
      <c r="G2173" s="7">
        <v>280</v>
      </c>
      <c r="H2173" s="76">
        <v>0</v>
      </c>
      <c r="I2173" s="21">
        <v>0</v>
      </c>
      <c r="J2173" s="21">
        <v>0</v>
      </c>
      <c r="K2173" s="21">
        <v>0</v>
      </c>
      <c r="L2173" s="21">
        <v>0</v>
      </c>
      <c r="M2173" s="21">
        <v>0</v>
      </c>
      <c r="N2173" s="21">
        <v>0</v>
      </c>
      <c r="O2173" s="21">
        <v>0</v>
      </c>
      <c r="P2173" s="21">
        <v>0</v>
      </c>
      <c r="Q2173" s="21">
        <v>0</v>
      </c>
      <c r="R2173" s="21">
        <v>0</v>
      </c>
      <c r="S2173" s="21">
        <v>0</v>
      </c>
      <c r="T2173" s="21">
        <v>0</v>
      </c>
      <c r="U2173" s="21">
        <v>0</v>
      </c>
      <c r="V2173" s="12">
        <v>40</v>
      </c>
      <c r="W2173" s="21">
        <v>0</v>
      </c>
      <c r="X2173" s="21">
        <v>0</v>
      </c>
      <c r="Y2173" s="21">
        <v>0</v>
      </c>
      <c r="Z2173" s="12">
        <v>20</v>
      </c>
      <c r="AA2173" s="12">
        <v>40</v>
      </c>
      <c r="AB2173" s="21">
        <v>0</v>
      </c>
      <c r="AC2173" s="21">
        <v>0</v>
      </c>
      <c r="AD2173" s="21">
        <v>0</v>
      </c>
      <c r="AE2173" s="21">
        <v>0</v>
      </c>
      <c r="AF2173" s="21">
        <v>0</v>
      </c>
      <c r="AG2173" s="21">
        <v>0</v>
      </c>
      <c r="AH2173" s="21">
        <v>0</v>
      </c>
      <c r="AI2173" s="21">
        <v>0</v>
      </c>
      <c r="AJ2173" s="21">
        <v>0</v>
      </c>
      <c r="AK2173" s="21">
        <v>0</v>
      </c>
      <c r="AL2173" s="21">
        <v>0</v>
      </c>
      <c r="AM2173" s="21">
        <v>0</v>
      </c>
      <c r="AN2173" s="21">
        <v>0</v>
      </c>
      <c r="AO2173" s="21">
        <v>0</v>
      </c>
      <c r="AP2173" s="21">
        <v>0</v>
      </c>
      <c r="AQ2173" s="21">
        <v>0</v>
      </c>
      <c r="AR2173" s="21">
        <v>0</v>
      </c>
      <c r="AS2173" s="21">
        <v>0</v>
      </c>
      <c r="AT2173" s="21">
        <v>0</v>
      </c>
      <c r="AU2173" s="21">
        <v>0</v>
      </c>
      <c r="AV2173" s="21">
        <v>0</v>
      </c>
      <c r="AW2173" s="21">
        <v>0</v>
      </c>
      <c r="AX2173" s="21">
        <v>0</v>
      </c>
      <c r="AY2173" s="21">
        <v>0</v>
      </c>
      <c r="AZ2173" s="21">
        <v>0</v>
      </c>
      <c r="BA2173" s="21">
        <v>0</v>
      </c>
      <c r="BB2173" s="45">
        <v>0</v>
      </c>
    </row>
    <row r="2174" spans="2:54" x14ac:dyDescent="0.2">
      <c r="D2174" s="102"/>
      <c r="E2174" s="5" t="s">
        <v>31</v>
      </c>
      <c r="F2174" s="6"/>
      <c r="G2174" s="7">
        <v>154</v>
      </c>
      <c r="H2174" s="76">
        <v>0</v>
      </c>
      <c r="I2174" s="21">
        <v>0</v>
      </c>
      <c r="J2174" s="21">
        <v>0</v>
      </c>
      <c r="K2174" s="21">
        <v>0</v>
      </c>
      <c r="L2174" s="21">
        <v>0</v>
      </c>
      <c r="M2174" s="21">
        <v>0</v>
      </c>
      <c r="N2174" s="21">
        <v>0</v>
      </c>
      <c r="O2174" s="21">
        <v>0</v>
      </c>
      <c r="P2174" s="21">
        <v>0</v>
      </c>
      <c r="Q2174" s="21">
        <v>0</v>
      </c>
      <c r="R2174" s="21">
        <v>0</v>
      </c>
      <c r="S2174" s="21">
        <v>0</v>
      </c>
      <c r="T2174" s="21">
        <v>0</v>
      </c>
      <c r="U2174" s="21">
        <v>0</v>
      </c>
      <c r="V2174" s="21">
        <v>0</v>
      </c>
      <c r="W2174" s="12">
        <v>54.545454545455001</v>
      </c>
      <c r="X2174" s="12">
        <v>27.272727272727</v>
      </c>
      <c r="Y2174" s="12">
        <v>18.181818181817999</v>
      </c>
      <c r="Z2174" s="21">
        <v>0</v>
      </c>
      <c r="AA2174" s="21">
        <v>0</v>
      </c>
      <c r="AB2174" s="21">
        <v>0</v>
      </c>
      <c r="AC2174" s="21">
        <v>0</v>
      </c>
      <c r="AD2174" s="21">
        <v>0</v>
      </c>
      <c r="AE2174" s="21">
        <v>0</v>
      </c>
      <c r="AF2174" s="21">
        <v>0</v>
      </c>
      <c r="AG2174" s="21">
        <v>0</v>
      </c>
      <c r="AH2174" s="21">
        <v>0</v>
      </c>
      <c r="AI2174" s="21">
        <v>0</v>
      </c>
      <c r="AJ2174" s="21">
        <v>0</v>
      </c>
      <c r="AK2174" s="21">
        <v>0</v>
      </c>
      <c r="AL2174" s="21">
        <v>0</v>
      </c>
      <c r="AM2174" s="21">
        <v>0</v>
      </c>
      <c r="AN2174" s="21">
        <v>0</v>
      </c>
      <c r="AO2174" s="21">
        <v>0</v>
      </c>
      <c r="AP2174" s="21">
        <v>0</v>
      </c>
      <c r="AQ2174" s="21">
        <v>0</v>
      </c>
      <c r="AR2174" s="21">
        <v>0</v>
      </c>
      <c r="AS2174" s="21">
        <v>0</v>
      </c>
      <c r="AT2174" s="21">
        <v>0</v>
      </c>
      <c r="AU2174" s="21">
        <v>0</v>
      </c>
      <c r="AV2174" s="21">
        <v>0</v>
      </c>
      <c r="AW2174" s="21">
        <v>0</v>
      </c>
      <c r="AX2174" s="21">
        <v>0</v>
      </c>
      <c r="AY2174" s="21">
        <v>0</v>
      </c>
      <c r="AZ2174" s="21">
        <v>0</v>
      </c>
      <c r="BA2174" s="21">
        <v>0</v>
      </c>
      <c r="BB2174" s="45">
        <v>0</v>
      </c>
    </row>
    <row r="2175" spans="2:54" x14ac:dyDescent="0.2">
      <c r="D2175" s="102"/>
      <c r="E2175" s="5" t="s">
        <v>32</v>
      </c>
      <c r="F2175" s="6"/>
      <c r="G2175" s="7">
        <v>826</v>
      </c>
      <c r="H2175" s="76">
        <v>0</v>
      </c>
      <c r="I2175" s="21">
        <v>0</v>
      </c>
      <c r="J2175" s="21">
        <v>0</v>
      </c>
      <c r="K2175" s="21">
        <v>0</v>
      </c>
      <c r="L2175" s="21">
        <v>0</v>
      </c>
      <c r="M2175" s="21">
        <v>0</v>
      </c>
      <c r="N2175" s="21">
        <v>0</v>
      </c>
      <c r="O2175" s="21">
        <v>0</v>
      </c>
      <c r="P2175" s="21">
        <v>0</v>
      </c>
      <c r="Q2175" s="21">
        <v>0</v>
      </c>
      <c r="R2175" s="21">
        <v>0</v>
      </c>
      <c r="S2175" s="21">
        <v>0</v>
      </c>
      <c r="T2175" s="21">
        <v>0</v>
      </c>
      <c r="U2175" s="21">
        <v>0</v>
      </c>
      <c r="V2175" s="21">
        <v>0</v>
      </c>
      <c r="W2175" s="21">
        <v>0</v>
      </c>
      <c r="X2175" s="21">
        <v>0</v>
      </c>
      <c r="Y2175" s="21">
        <v>0</v>
      </c>
      <c r="Z2175" s="21">
        <v>0</v>
      </c>
      <c r="AA2175" s="21">
        <v>0</v>
      </c>
      <c r="AB2175" s="12">
        <v>13.559322033898001</v>
      </c>
      <c r="AC2175" s="12">
        <v>25.423728813558998</v>
      </c>
      <c r="AD2175" s="12">
        <v>49.152542372881001</v>
      </c>
      <c r="AE2175" s="12">
        <v>11.864406779661</v>
      </c>
      <c r="AF2175" s="21">
        <v>0</v>
      </c>
      <c r="AG2175" s="21">
        <v>0</v>
      </c>
      <c r="AH2175" s="21">
        <v>0</v>
      </c>
      <c r="AI2175" s="21">
        <v>0</v>
      </c>
      <c r="AJ2175" s="21">
        <v>0</v>
      </c>
      <c r="AK2175" s="21">
        <v>0</v>
      </c>
      <c r="AL2175" s="21">
        <v>0</v>
      </c>
      <c r="AM2175" s="21">
        <v>0</v>
      </c>
      <c r="AN2175" s="21">
        <v>0</v>
      </c>
      <c r="AO2175" s="21">
        <v>0</v>
      </c>
      <c r="AP2175" s="21">
        <v>0</v>
      </c>
      <c r="AQ2175" s="21">
        <v>0</v>
      </c>
      <c r="AR2175" s="21">
        <v>0</v>
      </c>
      <c r="AS2175" s="21">
        <v>0</v>
      </c>
      <c r="AT2175" s="21">
        <v>0</v>
      </c>
      <c r="AU2175" s="21">
        <v>0</v>
      </c>
      <c r="AV2175" s="21">
        <v>0</v>
      </c>
      <c r="AW2175" s="21">
        <v>0</v>
      </c>
      <c r="AX2175" s="21">
        <v>0</v>
      </c>
      <c r="AY2175" s="21">
        <v>0</v>
      </c>
      <c r="AZ2175" s="21">
        <v>0</v>
      </c>
      <c r="BA2175" s="21">
        <v>0</v>
      </c>
      <c r="BB2175" s="45">
        <v>0</v>
      </c>
    </row>
    <row r="2176" spans="2:54" x14ac:dyDescent="0.2">
      <c r="D2176" s="102"/>
      <c r="E2176" s="5" t="s">
        <v>33</v>
      </c>
      <c r="F2176" s="6"/>
      <c r="G2176" s="7">
        <v>672</v>
      </c>
      <c r="H2176" s="76">
        <v>0</v>
      </c>
      <c r="I2176" s="21">
        <v>0</v>
      </c>
      <c r="J2176" s="21">
        <v>0</v>
      </c>
      <c r="K2176" s="21">
        <v>0</v>
      </c>
      <c r="L2176" s="21">
        <v>0</v>
      </c>
      <c r="M2176" s="21">
        <v>0</v>
      </c>
      <c r="N2176" s="21">
        <v>0</v>
      </c>
      <c r="O2176" s="21">
        <v>0</v>
      </c>
      <c r="P2176" s="21">
        <v>0</v>
      </c>
      <c r="Q2176" s="21">
        <v>0</v>
      </c>
      <c r="R2176" s="21">
        <v>0</v>
      </c>
      <c r="S2176" s="21">
        <v>0</v>
      </c>
      <c r="T2176" s="21">
        <v>0</v>
      </c>
      <c r="U2176" s="21">
        <v>0</v>
      </c>
      <c r="V2176" s="21">
        <v>0</v>
      </c>
      <c r="W2176" s="21">
        <v>0</v>
      </c>
      <c r="X2176" s="21">
        <v>0</v>
      </c>
      <c r="Y2176" s="21">
        <v>0</v>
      </c>
      <c r="Z2176" s="21">
        <v>0</v>
      </c>
      <c r="AA2176" s="21">
        <v>0</v>
      </c>
      <c r="AB2176" s="21">
        <v>0</v>
      </c>
      <c r="AC2176" s="21">
        <v>0</v>
      </c>
      <c r="AD2176" s="21">
        <v>0</v>
      </c>
      <c r="AE2176" s="21">
        <v>0</v>
      </c>
      <c r="AF2176" s="12">
        <v>10.416666666667</v>
      </c>
      <c r="AG2176" s="12">
        <v>22.916666666666998</v>
      </c>
      <c r="AH2176" s="12">
        <v>29.166666666666998</v>
      </c>
      <c r="AI2176" s="12">
        <v>14.583333333333</v>
      </c>
      <c r="AJ2176" s="12">
        <v>16.666666666666998</v>
      </c>
      <c r="AK2176" s="12">
        <v>6.25</v>
      </c>
      <c r="AL2176" s="21">
        <v>0</v>
      </c>
      <c r="AM2176" s="21">
        <v>0</v>
      </c>
      <c r="AN2176" s="21">
        <v>0</v>
      </c>
      <c r="AO2176" s="21">
        <v>0</v>
      </c>
      <c r="AP2176" s="21">
        <v>0</v>
      </c>
      <c r="AQ2176" s="21">
        <v>0</v>
      </c>
      <c r="AR2176" s="21">
        <v>0</v>
      </c>
      <c r="AS2176" s="21">
        <v>0</v>
      </c>
      <c r="AT2176" s="21">
        <v>0</v>
      </c>
      <c r="AU2176" s="21">
        <v>0</v>
      </c>
      <c r="AV2176" s="21">
        <v>0</v>
      </c>
      <c r="AW2176" s="21">
        <v>0</v>
      </c>
      <c r="AX2176" s="21">
        <v>0</v>
      </c>
      <c r="AY2176" s="21">
        <v>0</v>
      </c>
      <c r="AZ2176" s="21">
        <v>0</v>
      </c>
      <c r="BA2176" s="21">
        <v>0</v>
      </c>
      <c r="BB2176" s="45">
        <v>0</v>
      </c>
    </row>
    <row r="2177" spans="2:54" x14ac:dyDescent="0.2">
      <c r="D2177" s="102"/>
      <c r="E2177" s="5" t="s">
        <v>34</v>
      </c>
      <c r="F2177" s="6"/>
      <c r="G2177" s="7">
        <v>462</v>
      </c>
      <c r="H2177" s="76">
        <v>0</v>
      </c>
      <c r="I2177" s="21">
        <v>0</v>
      </c>
      <c r="J2177" s="21">
        <v>0</v>
      </c>
      <c r="K2177" s="21">
        <v>0</v>
      </c>
      <c r="L2177" s="21">
        <v>0</v>
      </c>
      <c r="M2177" s="21">
        <v>0</v>
      </c>
      <c r="N2177" s="21">
        <v>0</v>
      </c>
      <c r="O2177" s="21">
        <v>0</v>
      </c>
      <c r="P2177" s="21">
        <v>0</v>
      </c>
      <c r="Q2177" s="21">
        <v>0</v>
      </c>
      <c r="R2177" s="21">
        <v>0</v>
      </c>
      <c r="S2177" s="21">
        <v>0</v>
      </c>
      <c r="T2177" s="21">
        <v>0</v>
      </c>
      <c r="U2177" s="21">
        <v>0</v>
      </c>
      <c r="V2177" s="21">
        <v>0</v>
      </c>
      <c r="W2177" s="21">
        <v>0</v>
      </c>
      <c r="X2177" s="21">
        <v>0</v>
      </c>
      <c r="Y2177" s="21">
        <v>0</v>
      </c>
      <c r="Z2177" s="21">
        <v>0</v>
      </c>
      <c r="AA2177" s="21">
        <v>0</v>
      </c>
      <c r="AB2177" s="21">
        <v>0</v>
      </c>
      <c r="AC2177" s="21">
        <v>0</v>
      </c>
      <c r="AD2177" s="21">
        <v>0</v>
      </c>
      <c r="AE2177" s="21">
        <v>0</v>
      </c>
      <c r="AF2177" s="21">
        <v>0</v>
      </c>
      <c r="AG2177" s="21">
        <v>0</v>
      </c>
      <c r="AH2177" s="12">
        <v>63.636363636364003</v>
      </c>
      <c r="AI2177" s="12">
        <v>36.363636363635997</v>
      </c>
      <c r="AJ2177" s="21">
        <v>0</v>
      </c>
      <c r="AK2177" s="21">
        <v>0</v>
      </c>
      <c r="AL2177" s="21">
        <v>0</v>
      </c>
      <c r="AM2177" s="21">
        <v>0</v>
      </c>
      <c r="AN2177" s="21">
        <v>0</v>
      </c>
      <c r="AO2177" s="21">
        <v>0</v>
      </c>
      <c r="AP2177" s="21">
        <v>0</v>
      </c>
      <c r="AQ2177" s="21">
        <v>0</v>
      </c>
      <c r="AR2177" s="21">
        <v>0</v>
      </c>
      <c r="AS2177" s="21">
        <v>0</v>
      </c>
      <c r="AT2177" s="21">
        <v>0</v>
      </c>
      <c r="AU2177" s="21">
        <v>0</v>
      </c>
      <c r="AV2177" s="21">
        <v>0</v>
      </c>
      <c r="AW2177" s="21">
        <v>0</v>
      </c>
      <c r="AX2177" s="21">
        <v>0</v>
      </c>
      <c r="AY2177" s="21">
        <v>0</v>
      </c>
      <c r="AZ2177" s="21">
        <v>0</v>
      </c>
      <c r="BA2177" s="21">
        <v>0</v>
      </c>
      <c r="BB2177" s="45">
        <v>0</v>
      </c>
    </row>
    <row r="2178" spans="2:54" x14ac:dyDescent="0.2">
      <c r="D2178" s="102"/>
      <c r="E2178" s="5" t="s">
        <v>35</v>
      </c>
      <c r="F2178" s="6"/>
      <c r="G2178" s="7">
        <v>406</v>
      </c>
      <c r="H2178" s="76">
        <v>0</v>
      </c>
      <c r="I2178" s="21">
        <v>0</v>
      </c>
      <c r="J2178" s="21">
        <v>0</v>
      </c>
      <c r="K2178" s="21">
        <v>0</v>
      </c>
      <c r="L2178" s="21">
        <v>0</v>
      </c>
      <c r="M2178" s="21">
        <v>0</v>
      </c>
      <c r="N2178" s="21">
        <v>0</v>
      </c>
      <c r="O2178" s="21">
        <v>0</v>
      </c>
      <c r="P2178" s="21">
        <v>0</v>
      </c>
      <c r="Q2178" s="21">
        <v>0</v>
      </c>
      <c r="R2178" s="21">
        <v>0</v>
      </c>
      <c r="S2178" s="21">
        <v>0</v>
      </c>
      <c r="T2178" s="21">
        <v>0</v>
      </c>
      <c r="U2178" s="21">
        <v>0</v>
      </c>
      <c r="V2178" s="21">
        <v>0</v>
      </c>
      <c r="W2178" s="21">
        <v>0</v>
      </c>
      <c r="X2178" s="21">
        <v>0</v>
      </c>
      <c r="Y2178" s="21">
        <v>0</v>
      </c>
      <c r="Z2178" s="21">
        <v>0</v>
      </c>
      <c r="AA2178" s="21">
        <v>0</v>
      </c>
      <c r="AB2178" s="21">
        <v>0</v>
      </c>
      <c r="AC2178" s="21">
        <v>0</v>
      </c>
      <c r="AD2178" s="21">
        <v>0</v>
      </c>
      <c r="AE2178" s="21">
        <v>0</v>
      </c>
      <c r="AF2178" s="21">
        <v>0</v>
      </c>
      <c r="AG2178" s="21">
        <v>0</v>
      </c>
      <c r="AH2178" s="21">
        <v>0</v>
      </c>
      <c r="AI2178" s="21">
        <v>0</v>
      </c>
      <c r="AJ2178" s="21">
        <v>0</v>
      </c>
      <c r="AK2178" s="21">
        <v>0</v>
      </c>
      <c r="AL2178" s="12">
        <v>6.8965517241379999</v>
      </c>
      <c r="AM2178" s="12">
        <v>10.344827586207</v>
      </c>
      <c r="AN2178" s="12">
        <v>20.689655172414</v>
      </c>
      <c r="AO2178" s="12">
        <v>37.931034482759003</v>
      </c>
      <c r="AP2178" s="12">
        <v>24.137931034483</v>
      </c>
      <c r="AQ2178" s="21">
        <v>0</v>
      </c>
      <c r="AR2178" s="21">
        <v>0</v>
      </c>
      <c r="AS2178" s="21">
        <v>0</v>
      </c>
      <c r="AT2178" s="21">
        <v>0</v>
      </c>
      <c r="AU2178" s="21">
        <v>0</v>
      </c>
      <c r="AV2178" s="21">
        <v>0</v>
      </c>
      <c r="AW2178" s="21">
        <v>0</v>
      </c>
      <c r="AX2178" s="21">
        <v>0</v>
      </c>
      <c r="AY2178" s="21">
        <v>0</v>
      </c>
      <c r="AZ2178" s="21">
        <v>0</v>
      </c>
      <c r="BA2178" s="21">
        <v>0</v>
      </c>
      <c r="BB2178" s="45">
        <v>0</v>
      </c>
    </row>
    <row r="2179" spans="2:54" x14ac:dyDescent="0.2">
      <c r="D2179" s="102"/>
      <c r="E2179" s="5" t="s">
        <v>36</v>
      </c>
      <c r="F2179" s="6"/>
      <c r="G2179" s="7">
        <v>210</v>
      </c>
      <c r="H2179" s="76">
        <v>0</v>
      </c>
      <c r="I2179" s="21">
        <v>0</v>
      </c>
      <c r="J2179" s="21">
        <v>0</v>
      </c>
      <c r="K2179" s="21">
        <v>0</v>
      </c>
      <c r="L2179" s="21">
        <v>0</v>
      </c>
      <c r="M2179" s="21">
        <v>0</v>
      </c>
      <c r="N2179" s="21">
        <v>0</v>
      </c>
      <c r="O2179" s="21">
        <v>0</v>
      </c>
      <c r="P2179" s="21">
        <v>0</v>
      </c>
      <c r="Q2179" s="21">
        <v>0</v>
      </c>
      <c r="R2179" s="21">
        <v>0</v>
      </c>
      <c r="S2179" s="21">
        <v>0</v>
      </c>
      <c r="T2179" s="21">
        <v>0</v>
      </c>
      <c r="U2179" s="21">
        <v>0</v>
      </c>
      <c r="V2179" s="21">
        <v>0</v>
      </c>
      <c r="W2179" s="21">
        <v>0</v>
      </c>
      <c r="X2179" s="21">
        <v>0</v>
      </c>
      <c r="Y2179" s="21">
        <v>0</v>
      </c>
      <c r="Z2179" s="21">
        <v>0</v>
      </c>
      <c r="AA2179" s="21">
        <v>0</v>
      </c>
      <c r="AB2179" s="21">
        <v>0</v>
      </c>
      <c r="AC2179" s="21">
        <v>0</v>
      </c>
      <c r="AD2179" s="21">
        <v>0</v>
      </c>
      <c r="AE2179" s="21">
        <v>0</v>
      </c>
      <c r="AF2179" s="21">
        <v>0</v>
      </c>
      <c r="AG2179" s="21">
        <v>0</v>
      </c>
      <c r="AH2179" s="21">
        <v>0</v>
      </c>
      <c r="AI2179" s="21">
        <v>0</v>
      </c>
      <c r="AJ2179" s="21">
        <v>0</v>
      </c>
      <c r="AK2179" s="21">
        <v>0</v>
      </c>
      <c r="AL2179" s="21">
        <v>0</v>
      </c>
      <c r="AM2179" s="21">
        <v>0</v>
      </c>
      <c r="AN2179" s="21">
        <v>0</v>
      </c>
      <c r="AO2179" s="21">
        <v>0</v>
      </c>
      <c r="AP2179" s="21">
        <v>0</v>
      </c>
      <c r="AQ2179" s="12">
        <v>26.666666666666998</v>
      </c>
      <c r="AR2179" s="12">
        <v>13.333333333333</v>
      </c>
      <c r="AS2179" s="12">
        <v>46.666666666666998</v>
      </c>
      <c r="AT2179" s="12">
        <v>13.333333333333</v>
      </c>
      <c r="AU2179" s="21">
        <v>0</v>
      </c>
      <c r="AV2179" s="21">
        <v>0</v>
      </c>
      <c r="AW2179" s="21">
        <v>0</v>
      </c>
      <c r="AX2179" s="21">
        <v>0</v>
      </c>
      <c r="AY2179" s="21">
        <v>0</v>
      </c>
      <c r="AZ2179" s="21">
        <v>0</v>
      </c>
      <c r="BA2179" s="21">
        <v>0</v>
      </c>
      <c r="BB2179" s="45">
        <v>0</v>
      </c>
    </row>
    <row r="2180" spans="2:54" x14ac:dyDescent="0.2">
      <c r="D2180" s="102"/>
      <c r="E2180" s="5" t="s">
        <v>37</v>
      </c>
      <c r="F2180" s="6"/>
      <c r="G2180" s="7">
        <v>714</v>
      </c>
      <c r="H2180" s="76">
        <v>0</v>
      </c>
      <c r="I2180" s="21">
        <v>0</v>
      </c>
      <c r="J2180" s="21">
        <v>0</v>
      </c>
      <c r="K2180" s="21">
        <v>0</v>
      </c>
      <c r="L2180" s="21">
        <v>0</v>
      </c>
      <c r="M2180" s="21">
        <v>0</v>
      </c>
      <c r="N2180" s="21">
        <v>0</v>
      </c>
      <c r="O2180" s="21">
        <v>0</v>
      </c>
      <c r="P2180" s="21">
        <v>0</v>
      </c>
      <c r="Q2180" s="21">
        <v>0</v>
      </c>
      <c r="R2180" s="21">
        <v>0</v>
      </c>
      <c r="S2180" s="21">
        <v>0</v>
      </c>
      <c r="T2180" s="21">
        <v>0</v>
      </c>
      <c r="U2180" s="21">
        <v>0</v>
      </c>
      <c r="V2180" s="21">
        <v>0</v>
      </c>
      <c r="W2180" s="21">
        <v>0</v>
      </c>
      <c r="X2180" s="21">
        <v>0</v>
      </c>
      <c r="Y2180" s="21">
        <v>0</v>
      </c>
      <c r="Z2180" s="21">
        <v>0</v>
      </c>
      <c r="AA2180" s="21">
        <v>0</v>
      </c>
      <c r="AB2180" s="21">
        <v>0</v>
      </c>
      <c r="AC2180" s="21">
        <v>0</v>
      </c>
      <c r="AD2180" s="21">
        <v>0</v>
      </c>
      <c r="AE2180" s="21">
        <v>0</v>
      </c>
      <c r="AF2180" s="21">
        <v>0</v>
      </c>
      <c r="AG2180" s="21">
        <v>0</v>
      </c>
      <c r="AH2180" s="21">
        <v>0</v>
      </c>
      <c r="AI2180" s="21">
        <v>0</v>
      </c>
      <c r="AJ2180" s="21">
        <v>0</v>
      </c>
      <c r="AK2180" s="21">
        <v>0</v>
      </c>
      <c r="AL2180" s="21">
        <v>0</v>
      </c>
      <c r="AM2180" s="21">
        <v>0</v>
      </c>
      <c r="AN2180" s="21">
        <v>0</v>
      </c>
      <c r="AO2180" s="21">
        <v>0</v>
      </c>
      <c r="AP2180" s="21">
        <v>0</v>
      </c>
      <c r="AQ2180" s="21">
        <v>0</v>
      </c>
      <c r="AR2180" s="21">
        <v>0</v>
      </c>
      <c r="AS2180" s="21">
        <v>0</v>
      </c>
      <c r="AT2180" s="21">
        <v>0</v>
      </c>
      <c r="AU2180" s="12">
        <v>43.137254901961001</v>
      </c>
      <c r="AV2180" s="12">
        <v>5.8823529411760003</v>
      </c>
      <c r="AW2180" s="12">
        <v>9.8039215686270005</v>
      </c>
      <c r="AX2180" s="12">
        <v>11.764705882353001</v>
      </c>
      <c r="AY2180" s="12">
        <v>9.8039215686270005</v>
      </c>
      <c r="AZ2180" s="12">
        <v>9.8039215686270005</v>
      </c>
      <c r="BA2180" s="12">
        <v>9.8039215686270005</v>
      </c>
      <c r="BB2180" s="45">
        <v>0</v>
      </c>
    </row>
    <row r="2181" spans="2:54" x14ac:dyDescent="0.2">
      <c r="D2181" s="102"/>
      <c r="E2181" s="5" t="s">
        <v>38</v>
      </c>
      <c r="F2181" s="6"/>
      <c r="G2181" s="7">
        <v>70</v>
      </c>
      <c r="H2181" s="76">
        <v>0</v>
      </c>
      <c r="I2181" s="21">
        <v>0</v>
      </c>
      <c r="J2181" s="21">
        <v>0</v>
      </c>
      <c r="K2181" s="21">
        <v>0</v>
      </c>
      <c r="L2181" s="21">
        <v>0</v>
      </c>
      <c r="M2181" s="21">
        <v>0</v>
      </c>
      <c r="N2181" s="21">
        <v>0</v>
      </c>
      <c r="O2181" s="21">
        <v>0</v>
      </c>
      <c r="P2181" s="21">
        <v>0</v>
      </c>
      <c r="Q2181" s="21">
        <v>0</v>
      </c>
      <c r="R2181" s="21">
        <v>0</v>
      </c>
      <c r="S2181" s="21">
        <v>0</v>
      </c>
      <c r="T2181" s="21">
        <v>0</v>
      </c>
      <c r="U2181" s="21">
        <v>0</v>
      </c>
      <c r="V2181" s="21">
        <v>0</v>
      </c>
      <c r="W2181" s="21">
        <v>0</v>
      </c>
      <c r="X2181" s="21">
        <v>0</v>
      </c>
      <c r="Y2181" s="21">
        <v>0</v>
      </c>
      <c r="Z2181" s="21">
        <v>0</v>
      </c>
      <c r="AA2181" s="21">
        <v>0</v>
      </c>
      <c r="AB2181" s="21">
        <v>0</v>
      </c>
      <c r="AC2181" s="21">
        <v>0</v>
      </c>
      <c r="AD2181" s="21">
        <v>0</v>
      </c>
      <c r="AE2181" s="21">
        <v>0</v>
      </c>
      <c r="AF2181" s="21">
        <v>0</v>
      </c>
      <c r="AG2181" s="21">
        <v>0</v>
      </c>
      <c r="AH2181" s="21">
        <v>0</v>
      </c>
      <c r="AI2181" s="21">
        <v>0</v>
      </c>
      <c r="AJ2181" s="21">
        <v>0</v>
      </c>
      <c r="AK2181" s="21">
        <v>0</v>
      </c>
      <c r="AL2181" s="21">
        <v>0</v>
      </c>
      <c r="AM2181" s="21">
        <v>0</v>
      </c>
      <c r="AN2181" s="21">
        <v>0</v>
      </c>
      <c r="AO2181" s="21">
        <v>0</v>
      </c>
      <c r="AP2181" s="21">
        <v>0</v>
      </c>
      <c r="AQ2181" s="21">
        <v>0</v>
      </c>
      <c r="AR2181" s="21">
        <v>0</v>
      </c>
      <c r="AS2181" s="21">
        <v>0</v>
      </c>
      <c r="AT2181" s="21">
        <v>0</v>
      </c>
      <c r="AU2181" s="21">
        <v>0</v>
      </c>
      <c r="AV2181" s="21">
        <v>0</v>
      </c>
      <c r="AW2181" s="21">
        <v>0</v>
      </c>
      <c r="AX2181" s="21">
        <v>0</v>
      </c>
      <c r="AY2181" s="21">
        <v>0</v>
      </c>
      <c r="AZ2181" s="21">
        <v>0</v>
      </c>
      <c r="BA2181" s="21">
        <v>0</v>
      </c>
      <c r="BB2181" s="31">
        <v>100</v>
      </c>
    </row>
    <row r="2182" spans="2:54" x14ac:dyDescent="0.2">
      <c r="D2182" s="101" t="s">
        <v>39</v>
      </c>
      <c r="E2182" s="26" t="s">
        <v>40</v>
      </c>
      <c r="F2182" s="25"/>
      <c r="G2182" s="28">
        <v>2044</v>
      </c>
      <c r="H2182" s="55">
        <v>5.4794520547949999</v>
      </c>
      <c r="I2182" s="44">
        <v>0</v>
      </c>
      <c r="J2182" s="44">
        <v>0</v>
      </c>
      <c r="K2182" s="19">
        <v>2.7397260273969999</v>
      </c>
      <c r="L2182" s="44">
        <v>0</v>
      </c>
      <c r="M2182" s="44">
        <v>0</v>
      </c>
      <c r="N2182" s="44">
        <v>0</v>
      </c>
      <c r="O2182" s="44">
        <v>0</v>
      </c>
      <c r="P2182" s="44">
        <v>0</v>
      </c>
      <c r="Q2182" s="44">
        <v>0</v>
      </c>
      <c r="R2182" s="19">
        <v>3.4246575342469998</v>
      </c>
      <c r="S2182" s="19">
        <v>2.7397260273969999</v>
      </c>
      <c r="T2182" s="19">
        <v>25.342465753425</v>
      </c>
      <c r="U2182" s="19">
        <v>16.438356164384</v>
      </c>
      <c r="V2182" s="19">
        <v>2.054794520548</v>
      </c>
      <c r="W2182" s="44">
        <v>0</v>
      </c>
      <c r="X2182" s="44">
        <v>0</v>
      </c>
      <c r="Y2182" s="44">
        <v>0</v>
      </c>
      <c r="Z2182" s="44">
        <v>0</v>
      </c>
      <c r="AA2182" s="44">
        <v>0</v>
      </c>
      <c r="AB2182" s="44">
        <v>0</v>
      </c>
      <c r="AC2182" s="19">
        <v>4.1095890410960001</v>
      </c>
      <c r="AD2182" s="19">
        <v>6.1643835616439997</v>
      </c>
      <c r="AE2182" s="44">
        <v>0</v>
      </c>
      <c r="AF2182" s="44">
        <v>0</v>
      </c>
      <c r="AG2182" s="19">
        <v>4.1095890410960001</v>
      </c>
      <c r="AH2182" s="19">
        <v>9.5890410958899999</v>
      </c>
      <c r="AI2182" s="19">
        <v>4.1095890410960001</v>
      </c>
      <c r="AJ2182" s="44">
        <v>0</v>
      </c>
      <c r="AK2182" s="44">
        <v>0</v>
      </c>
      <c r="AL2182" s="44">
        <v>0</v>
      </c>
      <c r="AM2182" s="44">
        <v>0</v>
      </c>
      <c r="AN2182" s="19">
        <v>1.369863013699</v>
      </c>
      <c r="AO2182" s="19">
        <v>3.4246575342469998</v>
      </c>
      <c r="AP2182" s="44">
        <v>0</v>
      </c>
      <c r="AQ2182" s="44">
        <v>0</v>
      </c>
      <c r="AR2182" s="44">
        <v>0</v>
      </c>
      <c r="AS2182" s="44">
        <v>0</v>
      </c>
      <c r="AT2182" s="44">
        <v>0</v>
      </c>
      <c r="AU2182" s="19">
        <v>6.8493150684930004</v>
      </c>
      <c r="AV2182" s="44">
        <v>0</v>
      </c>
      <c r="AW2182" s="44">
        <v>0</v>
      </c>
      <c r="AX2182" s="19">
        <v>2.054794520548</v>
      </c>
      <c r="AY2182" s="44">
        <v>0</v>
      </c>
      <c r="AZ2182" s="44">
        <v>0</v>
      </c>
      <c r="BA2182" s="44">
        <v>0</v>
      </c>
      <c r="BB2182" s="71">
        <v>0</v>
      </c>
    </row>
    <row r="2183" spans="2:54" x14ac:dyDescent="0.2">
      <c r="D2183" s="102"/>
      <c r="E2183" s="5" t="s">
        <v>41</v>
      </c>
      <c r="F2183" s="6"/>
      <c r="G2183" s="7">
        <v>2156</v>
      </c>
      <c r="H2183" s="46">
        <v>3.2467532467529998</v>
      </c>
      <c r="I2183" s="12">
        <v>1.948051948052</v>
      </c>
      <c r="J2183" s="12">
        <v>0.64935064935099995</v>
      </c>
      <c r="K2183" s="21">
        <v>0</v>
      </c>
      <c r="L2183" s="12">
        <v>0.64935064935099995</v>
      </c>
      <c r="M2183" s="12">
        <v>0.64935064935099995</v>
      </c>
      <c r="N2183" s="12">
        <v>2.5974025974030002</v>
      </c>
      <c r="O2183" s="12">
        <v>1.948051948052</v>
      </c>
      <c r="P2183" s="12">
        <v>2.5974025974030002</v>
      </c>
      <c r="Q2183" s="12">
        <v>2.5974025974030002</v>
      </c>
      <c r="R2183" s="12">
        <v>7.1428571428570002</v>
      </c>
      <c r="S2183" s="12">
        <v>8.4415584415579996</v>
      </c>
      <c r="T2183" s="12">
        <v>6.4935064935059996</v>
      </c>
      <c r="U2183" s="12">
        <v>5.844155844156</v>
      </c>
      <c r="V2183" s="12">
        <v>1.298701298701</v>
      </c>
      <c r="W2183" s="12">
        <v>1.948051948052</v>
      </c>
      <c r="X2183" s="12">
        <v>0.64935064935099995</v>
      </c>
      <c r="Y2183" s="12">
        <v>0.64935064935099995</v>
      </c>
      <c r="Z2183" s="12">
        <v>0.64935064935099995</v>
      </c>
      <c r="AA2183" s="12">
        <v>1.948051948052</v>
      </c>
      <c r="AB2183" s="12">
        <v>1.298701298701</v>
      </c>
      <c r="AC2183" s="12">
        <v>1.948051948052</v>
      </c>
      <c r="AD2183" s="12">
        <v>5.844155844156</v>
      </c>
      <c r="AE2183" s="12">
        <v>2.5974025974030002</v>
      </c>
      <c r="AF2183" s="12">
        <v>0.64935064935099995</v>
      </c>
      <c r="AG2183" s="12">
        <v>0.64935064935099995</v>
      </c>
      <c r="AH2183" s="12">
        <v>8.4415584415579996</v>
      </c>
      <c r="AI2183" s="12">
        <v>5.844155844156</v>
      </c>
      <c r="AJ2183" s="12">
        <v>1.298701298701</v>
      </c>
      <c r="AK2183" s="12">
        <v>0.64935064935099995</v>
      </c>
      <c r="AL2183" s="21">
        <v>0</v>
      </c>
      <c r="AM2183" s="12">
        <v>1.298701298701</v>
      </c>
      <c r="AN2183" s="12">
        <v>1.298701298701</v>
      </c>
      <c r="AO2183" s="12">
        <v>1.948051948052</v>
      </c>
      <c r="AP2183" s="12">
        <v>1.948051948052</v>
      </c>
      <c r="AQ2183" s="12">
        <v>1.298701298701</v>
      </c>
      <c r="AR2183" s="12">
        <v>0.64935064935099995</v>
      </c>
      <c r="AS2183" s="12">
        <v>1.948051948052</v>
      </c>
      <c r="AT2183" s="12">
        <v>0.64935064935099995</v>
      </c>
      <c r="AU2183" s="12">
        <v>0.64935064935099995</v>
      </c>
      <c r="AV2183" s="12">
        <v>0.64935064935099995</v>
      </c>
      <c r="AW2183" s="12">
        <v>1.298701298701</v>
      </c>
      <c r="AX2183" s="21">
        <v>0</v>
      </c>
      <c r="AY2183" s="12">
        <v>1.298701298701</v>
      </c>
      <c r="AZ2183" s="12">
        <v>1.298701298701</v>
      </c>
      <c r="BA2183" s="12">
        <v>1.948051948052</v>
      </c>
      <c r="BB2183" s="31">
        <v>0.64935064935099995</v>
      </c>
    </row>
    <row r="2184" spans="2:54" x14ac:dyDescent="0.2">
      <c r="D2184" s="102"/>
      <c r="E2184" s="5" t="s">
        <v>42</v>
      </c>
      <c r="F2184" s="6"/>
      <c r="G2184" s="7">
        <v>1680</v>
      </c>
      <c r="H2184" s="46">
        <v>2.5</v>
      </c>
      <c r="I2184" s="12">
        <v>0.83333333333299997</v>
      </c>
      <c r="J2184" s="12">
        <v>2.5</v>
      </c>
      <c r="K2184" s="12">
        <v>1.666666666667</v>
      </c>
      <c r="L2184" s="12">
        <v>1.666666666667</v>
      </c>
      <c r="M2184" s="12">
        <v>1.666666666667</v>
      </c>
      <c r="N2184" s="12">
        <v>0.83333333333299997</v>
      </c>
      <c r="O2184" s="12">
        <v>5</v>
      </c>
      <c r="P2184" s="12">
        <v>3.333333333333</v>
      </c>
      <c r="Q2184" s="12">
        <v>2.5</v>
      </c>
      <c r="R2184" s="12">
        <v>7.5</v>
      </c>
      <c r="S2184" s="12">
        <v>3.333333333333</v>
      </c>
      <c r="T2184" s="12">
        <v>5.833333333333</v>
      </c>
      <c r="U2184" s="12">
        <v>1.666666666667</v>
      </c>
      <c r="V2184" s="12">
        <v>1.666666666667</v>
      </c>
      <c r="W2184" s="12">
        <v>0.83333333333299997</v>
      </c>
      <c r="X2184" s="12">
        <v>0.83333333333299997</v>
      </c>
      <c r="Y2184" s="12">
        <v>0.83333333333299997</v>
      </c>
      <c r="Z2184" s="12">
        <v>0.83333333333299997</v>
      </c>
      <c r="AA2184" s="12">
        <v>2.5</v>
      </c>
      <c r="AB2184" s="12">
        <v>3.333333333333</v>
      </c>
      <c r="AC2184" s="12">
        <v>3.333333333333</v>
      </c>
      <c r="AD2184" s="12">
        <v>6.666666666667</v>
      </c>
      <c r="AE2184" s="12">
        <v>1.666666666667</v>
      </c>
      <c r="AF2184" s="12">
        <v>2.5</v>
      </c>
      <c r="AG2184" s="12">
        <v>2.5</v>
      </c>
      <c r="AH2184" s="12">
        <v>5.833333333333</v>
      </c>
      <c r="AI2184" s="12">
        <v>1.666666666667</v>
      </c>
      <c r="AJ2184" s="12">
        <v>2.5</v>
      </c>
      <c r="AK2184" s="12">
        <v>0.83333333333299997</v>
      </c>
      <c r="AL2184" s="21">
        <v>0</v>
      </c>
      <c r="AM2184" s="12">
        <v>0.83333333333299997</v>
      </c>
      <c r="AN2184" s="21">
        <v>0</v>
      </c>
      <c r="AO2184" s="12">
        <v>1.666666666667</v>
      </c>
      <c r="AP2184" s="12">
        <v>2.5</v>
      </c>
      <c r="AQ2184" s="21">
        <v>0</v>
      </c>
      <c r="AR2184" s="12">
        <v>0.83333333333299997</v>
      </c>
      <c r="AS2184" s="12">
        <v>1.666666666667</v>
      </c>
      <c r="AT2184" s="21">
        <v>0</v>
      </c>
      <c r="AU2184" s="12">
        <v>5</v>
      </c>
      <c r="AV2184" s="21">
        <v>0</v>
      </c>
      <c r="AW2184" s="12">
        <v>0.83333333333299997</v>
      </c>
      <c r="AX2184" s="12">
        <v>1.666666666667</v>
      </c>
      <c r="AY2184" s="12">
        <v>1.666666666667</v>
      </c>
      <c r="AZ2184" s="12">
        <v>0.83333333333299997</v>
      </c>
      <c r="BA2184" s="12">
        <v>0.83333333333299997</v>
      </c>
      <c r="BB2184" s="31">
        <v>2.5</v>
      </c>
    </row>
    <row r="2185" spans="2:54" x14ac:dyDescent="0.2">
      <c r="D2185" s="102"/>
      <c r="E2185" s="5" t="s">
        <v>43</v>
      </c>
      <c r="F2185" s="6"/>
      <c r="G2185" s="7">
        <v>518</v>
      </c>
      <c r="H2185" s="46">
        <v>5.4054054054050003</v>
      </c>
      <c r="I2185" s="21">
        <v>0</v>
      </c>
      <c r="J2185" s="12">
        <v>2.7027027027030002</v>
      </c>
      <c r="K2185" s="12">
        <v>2.7027027027030002</v>
      </c>
      <c r="L2185" s="12">
        <v>2.7027027027030002</v>
      </c>
      <c r="M2185" s="12">
        <v>2.7027027027030002</v>
      </c>
      <c r="N2185" s="12">
        <v>2.7027027027030002</v>
      </c>
      <c r="O2185" s="12">
        <v>5.4054054054050003</v>
      </c>
      <c r="P2185" s="12">
        <v>2.7027027027030002</v>
      </c>
      <c r="Q2185" s="21">
        <v>0</v>
      </c>
      <c r="R2185" s="21">
        <v>0</v>
      </c>
      <c r="S2185" s="21">
        <v>0</v>
      </c>
      <c r="T2185" s="21">
        <v>0</v>
      </c>
      <c r="U2185" s="12">
        <v>2.7027027027030002</v>
      </c>
      <c r="V2185" s="12">
        <v>2.7027027027030002</v>
      </c>
      <c r="W2185" s="12">
        <v>5.4054054054050003</v>
      </c>
      <c r="X2185" s="21">
        <v>0</v>
      </c>
      <c r="Y2185" s="21">
        <v>0</v>
      </c>
      <c r="Z2185" s="12">
        <v>2.7027027027030002</v>
      </c>
      <c r="AA2185" s="12">
        <v>2.7027027027030002</v>
      </c>
      <c r="AB2185" s="12">
        <v>2.7027027027030002</v>
      </c>
      <c r="AC2185" s="12">
        <v>2.7027027027030002</v>
      </c>
      <c r="AD2185" s="12">
        <v>2.7027027027030002</v>
      </c>
      <c r="AE2185" s="21">
        <v>0</v>
      </c>
      <c r="AF2185" s="21">
        <v>0</v>
      </c>
      <c r="AG2185" s="12">
        <v>2.7027027027030002</v>
      </c>
      <c r="AH2185" s="21">
        <v>0</v>
      </c>
      <c r="AI2185" s="12">
        <v>2.7027027027030002</v>
      </c>
      <c r="AJ2185" s="12">
        <v>2.7027027027030002</v>
      </c>
      <c r="AK2185" s="12">
        <v>2.7027027027030002</v>
      </c>
      <c r="AL2185" s="12">
        <v>2.7027027027030002</v>
      </c>
      <c r="AM2185" s="21">
        <v>0</v>
      </c>
      <c r="AN2185" s="12">
        <v>5.4054054054050003</v>
      </c>
      <c r="AO2185" s="21">
        <v>0</v>
      </c>
      <c r="AP2185" s="12">
        <v>2.7027027027030002</v>
      </c>
      <c r="AQ2185" s="12">
        <v>2.7027027027030002</v>
      </c>
      <c r="AR2185" s="21">
        <v>0</v>
      </c>
      <c r="AS2185" s="12">
        <v>2.7027027027030002</v>
      </c>
      <c r="AT2185" s="12">
        <v>2.7027027027030002</v>
      </c>
      <c r="AU2185" s="12">
        <v>5.4054054054050003</v>
      </c>
      <c r="AV2185" s="12">
        <v>2.7027027027030002</v>
      </c>
      <c r="AW2185" s="12">
        <v>2.7027027027030002</v>
      </c>
      <c r="AX2185" s="21">
        <v>0</v>
      </c>
      <c r="AY2185" s="12">
        <v>2.7027027027030002</v>
      </c>
      <c r="AZ2185" s="12">
        <v>2.7027027027030002</v>
      </c>
      <c r="BA2185" s="12">
        <v>2.7027027027030002</v>
      </c>
      <c r="BB2185" s="45">
        <v>0</v>
      </c>
    </row>
    <row r="2186" spans="2:54" x14ac:dyDescent="0.2">
      <c r="D2186" s="103"/>
      <c r="E2186" s="50" t="s">
        <v>44</v>
      </c>
      <c r="F2186" s="53"/>
      <c r="G2186" s="49">
        <v>602</v>
      </c>
      <c r="H2186" s="67">
        <v>9.3023255813949994</v>
      </c>
      <c r="I2186" s="23">
        <v>4.6511627906979998</v>
      </c>
      <c r="J2186" s="23">
        <v>2.3255813953489999</v>
      </c>
      <c r="K2186" s="23">
        <v>2.3255813953489999</v>
      </c>
      <c r="L2186" s="73">
        <v>0</v>
      </c>
      <c r="M2186" s="23">
        <v>2.3255813953489999</v>
      </c>
      <c r="N2186" s="23">
        <v>2.3255813953489999</v>
      </c>
      <c r="O2186" s="73">
        <v>0</v>
      </c>
      <c r="P2186" s="23">
        <v>4.6511627906979998</v>
      </c>
      <c r="Q2186" s="23">
        <v>4.6511627906979998</v>
      </c>
      <c r="R2186" s="23">
        <v>4.6511627906979998</v>
      </c>
      <c r="S2186" s="23">
        <v>2.3255813953489999</v>
      </c>
      <c r="T2186" s="73">
        <v>0</v>
      </c>
      <c r="U2186" s="23">
        <v>2.3255813953489999</v>
      </c>
      <c r="V2186" s="73">
        <v>0</v>
      </c>
      <c r="W2186" s="73">
        <v>0</v>
      </c>
      <c r="X2186" s="23">
        <v>2.3255813953489999</v>
      </c>
      <c r="Y2186" s="73">
        <v>0</v>
      </c>
      <c r="Z2186" s="23">
        <v>2.3255813953489999</v>
      </c>
      <c r="AA2186" s="23">
        <v>2.3255813953489999</v>
      </c>
      <c r="AB2186" s="23">
        <v>2.3255813953489999</v>
      </c>
      <c r="AC2186" s="23">
        <v>2.3255813953489999</v>
      </c>
      <c r="AD2186" s="23">
        <v>4.6511627906979998</v>
      </c>
      <c r="AE2186" s="23">
        <v>2.3255813953489999</v>
      </c>
      <c r="AF2186" s="23">
        <v>2.3255813953489999</v>
      </c>
      <c r="AG2186" s="73">
        <v>0</v>
      </c>
      <c r="AH2186" s="23">
        <v>2.3255813953489999</v>
      </c>
      <c r="AI2186" s="23">
        <v>2.3255813953489999</v>
      </c>
      <c r="AJ2186" s="23">
        <v>4.6511627906979998</v>
      </c>
      <c r="AK2186" s="73">
        <v>0</v>
      </c>
      <c r="AL2186" s="23">
        <v>2.3255813953489999</v>
      </c>
      <c r="AM2186" s="73">
        <v>0</v>
      </c>
      <c r="AN2186" s="73">
        <v>0</v>
      </c>
      <c r="AO2186" s="23">
        <v>2.3255813953489999</v>
      </c>
      <c r="AP2186" s="73">
        <v>0</v>
      </c>
      <c r="AQ2186" s="23">
        <v>2.3255813953489999</v>
      </c>
      <c r="AR2186" s="73">
        <v>0</v>
      </c>
      <c r="AS2186" s="23">
        <v>2.3255813953489999</v>
      </c>
      <c r="AT2186" s="73">
        <v>0</v>
      </c>
      <c r="AU2186" s="23">
        <v>6.9767441860470001</v>
      </c>
      <c r="AV2186" s="23">
        <v>2.3255813953489999</v>
      </c>
      <c r="AW2186" s="23">
        <v>2.3255813953489999</v>
      </c>
      <c r="AX2186" s="23">
        <v>2.3255813953489999</v>
      </c>
      <c r="AY2186" s="73">
        <v>0</v>
      </c>
      <c r="AZ2186" s="23">
        <v>2.3255813953489999</v>
      </c>
      <c r="BA2186" s="73">
        <v>0</v>
      </c>
      <c r="BB2186" s="64">
        <v>2.3255813953489999</v>
      </c>
    </row>
    <row r="2188" spans="2:54" x14ac:dyDescent="0.2">
      <c r="B2188" s="34" t="str">
        <f xml:space="preserve"> HYPERLINK("#'目次'!B91", "[85]")</f>
        <v>[85]</v>
      </c>
      <c r="C2188" s="27" t="s">
        <v>871</v>
      </c>
    </row>
    <row r="2191" spans="2:54" x14ac:dyDescent="0.2">
      <c r="C2191" s="27" t="s">
        <v>13</v>
      </c>
    </row>
    <row r="2192" spans="2:54" ht="36" x14ac:dyDescent="0.2">
      <c r="D2192" s="97"/>
      <c r="E2192" s="98"/>
      <c r="F2192" s="98"/>
      <c r="G2192" s="38" t="s">
        <v>14</v>
      </c>
      <c r="H2192" s="36" t="s">
        <v>872</v>
      </c>
      <c r="I2192" s="4" t="s">
        <v>873</v>
      </c>
      <c r="J2192" s="4" t="s">
        <v>874</v>
      </c>
      <c r="K2192" s="4" t="s">
        <v>875</v>
      </c>
      <c r="L2192" s="4" t="s">
        <v>44</v>
      </c>
      <c r="M2192" s="35" t="s">
        <v>876</v>
      </c>
    </row>
    <row r="2193" spans="4:13" x14ac:dyDescent="0.2">
      <c r="D2193" s="99"/>
      <c r="E2193" s="100"/>
      <c r="F2193" s="100"/>
      <c r="G2193" s="40"/>
      <c r="H2193" s="42"/>
      <c r="I2193" s="8"/>
      <c r="J2193" s="8"/>
      <c r="K2193" s="8"/>
      <c r="L2193" s="8"/>
      <c r="M2193" s="39"/>
    </row>
    <row r="2194" spans="4:13" x14ac:dyDescent="0.2">
      <c r="D2194" s="48"/>
      <c r="E2194" s="47" t="s">
        <v>14</v>
      </c>
      <c r="F2194" s="51"/>
      <c r="G2194" s="37">
        <v>7000</v>
      </c>
      <c r="H2194" s="20">
        <v>29.2</v>
      </c>
      <c r="I2194" s="20">
        <v>30.8</v>
      </c>
      <c r="J2194" s="20">
        <v>24</v>
      </c>
      <c r="K2194" s="20">
        <v>7.4</v>
      </c>
      <c r="L2194" s="20">
        <v>8.6</v>
      </c>
      <c r="M2194" s="86">
        <v>0</v>
      </c>
    </row>
    <row r="2195" spans="4:13" x14ac:dyDescent="0.2">
      <c r="D2195" s="101" t="s">
        <v>25</v>
      </c>
      <c r="E2195" s="26" t="s">
        <v>26</v>
      </c>
      <c r="F2195" s="25"/>
      <c r="G2195" s="28">
        <v>308</v>
      </c>
      <c r="H2195" s="55">
        <v>36.363636363635997</v>
      </c>
      <c r="I2195" s="19">
        <v>22.727272727273</v>
      </c>
      <c r="J2195" s="19">
        <v>13.636363636364001</v>
      </c>
      <c r="K2195" s="19">
        <v>9.0909090909089993</v>
      </c>
      <c r="L2195" s="19">
        <v>18.181818181817999</v>
      </c>
      <c r="M2195" s="71">
        <v>0</v>
      </c>
    </row>
    <row r="2196" spans="4:13" x14ac:dyDescent="0.2">
      <c r="D2196" s="102"/>
      <c r="E2196" s="5" t="s">
        <v>27</v>
      </c>
      <c r="F2196" s="6"/>
      <c r="G2196" s="7">
        <v>504</v>
      </c>
      <c r="H2196" s="46">
        <v>11.111111111111001</v>
      </c>
      <c r="I2196" s="12">
        <v>27.777777777777999</v>
      </c>
      <c r="J2196" s="12">
        <v>30.555555555556001</v>
      </c>
      <c r="K2196" s="12">
        <v>13.888888888888999</v>
      </c>
      <c r="L2196" s="12">
        <v>16.666666666666998</v>
      </c>
      <c r="M2196" s="45">
        <v>0</v>
      </c>
    </row>
    <row r="2197" spans="4:13" x14ac:dyDescent="0.2">
      <c r="D2197" s="102"/>
      <c r="E2197" s="5" t="s">
        <v>28</v>
      </c>
      <c r="F2197" s="6"/>
      <c r="G2197" s="7">
        <v>1554</v>
      </c>
      <c r="H2197" s="46">
        <v>10.810810810811001</v>
      </c>
      <c r="I2197" s="12">
        <v>47.747747747748001</v>
      </c>
      <c r="J2197" s="12">
        <v>30.630630630631</v>
      </c>
      <c r="K2197" s="12">
        <v>3.6036036036039998</v>
      </c>
      <c r="L2197" s="12">
        <v>7.2072072072070004</v>
      </c>
      <c r="M2197" s="45">
        <v>0</v>
      </c>
    </row>
    <row r="2198" spans="4:13" x14ac:dyDescent="0.2">
      <c r="D2198" s="102"/>
      <c r="E2198" s="5" t="s">
        <v>29</v>
      </c>
      <c r="F2198" s="6"/>
      <c r="G2198" s="7">
        <v>840</v>
      </c>
      <c r="H2198" s="46">
        <v>96.666666666666998</v>
      </c>
      <c r="I2198" s="12">
        <v>1.666666666667</v>
      </c>
      <c r="J2198" s="12">
        <v>1.666666666667</v>
      </c>
      <c r="K2198" s="21">
        <v>0</v>
      </c>
      <c r="L2198" s="21">
        <v>0</v>
      </c>
      <c r="M2198" s="45">
        <v>0</v>
      </c>
    </row>
    <row r="2199" spans="4:13" x14ac:dyDescent="0.2">
      <c r="D2199" s="102"/>
      <c r="E2199" s="5" t="s">
        <v>30</v>
      </c>
      <c r="F2199" s="6"/>
      <c r="G2199" s="7">
        <v>280</v>
      </c>
      <c r="H2199" s="46">
        <v>15</v>
      </c>
      <c r="I2199" s="12">
        <v>30</v>
      </c>
      <c r="J2199" s="12">
        <v>30</v>
      </c>
      <c r="K2199" s="12">
        <v>15</v>
      </c>
      <c r="L2199" s="12">
        <v>10</v>
      </c>
      <c r="M2199" s="45">
        <v>0</v>
      </c>
    </row>
    <row r="2200" spans="4:13" x14ac:dyDescent="0.2">
      <c r="D2200" s="102"/>
      <c r="E2200" s="5" t="s">
        <v>31</v>
      </c>
      <c r="F2200" s="6"/>
      <c r="G2200" s="7">
        <v>154</v>
      </c>
      <c r="H2200" s="76">
        <v>0</v>
      </c>
      <c r="I2200" s="12">
        <v>45.454545454544999</v>
      </c>
      <c r="J2200" s="12">
        <v>27.272727272727</v>
      </c>
      <c r="K2200" s="12">
        <v>18.181818181817999</v>
      </c>
      <c r="L2200" s="12">
        <v>9.0909090909089993</v>
      </c>
      <c r="M2200" s="45">
        <v>0</v>
      </c>
    </row>
    <row r="2201" spans="4:13" x14ac:dyDescent="0.2">
      <c r="D2201" s="102"/>
      <c r="E2201" s="5" t="s">
        <v>32</v>
      </c>
      <c r="F2201" s="6"/>
      <c r="G2201" s="7">
        <v>826</v>
      </c>
      <c r="H2201" s="46">
        <v>25.423728813558998</v>
      </c>
      <c r="I2201" s="12">
        <v>30.508474576270999</v>
      </c>
      <c r="J2201" s="12">
        <v>30.508474576270999</v>
      </c>
      <c r="K2201" s="12">
        <v>5.0847457627120001</v>
      </c>
      <c r="L2201" s="12">
        <v>8.4745762711860007</v>
      </c>
      <c r="M2201" s="45">
        <v>0</v>
      </c>
    </row>
    <row r="2202" spans="4:13" x14ac:dyDescent="0.2">
      <c r="D2202" s="102"/>
      <c r="E2202" s="5" t="s">
        <v>33</v>
      </c>
      <c r="F2202" s="6"/>
      <c r="G2202" s="7">
        <v>672</v>
      </c>
      <c r="H2202" s="46">
        <v>12.5</v>
      </c>
      <c r="I2202" s="12">
        <v>31.25</v>
      </c>
      <c r="J2202" s="12">
        <v>37.5</v>
      </c>
      <c r="K2202" s="12">
        <v>8.333333333333</v>
      </c>
      <c r="L2202" s="12">
        <v>10.416666666667</v>
      </c>
      <c r="M2202" s="45">
        <v>0</v>
      </c>
    </row>
    <row r="2203" spans="4:13" x14ac:dyDescent="0.2">
      <c r="D2203" s="102"/>
      <c r="E2203" s="5" t="s">
        <v>34</v>
      </c>
      <c r="F2203" s="6"/>
      <c r="G2203" s="7">
        <v>462</v>
      </c>
      <c r="H2203" s="46">
        <v>60.606060606061</v>
      </c>
      <c r="I2203" s="12">
        <v>36.363636363635997</v>
      </c>
      <c r="J2203" s="12">
        <v>3.0303030303030001</v>
      </c>
      <c r="K2203" s="21">
        <v>0</v>
      </c>
      <c r="L2203" s="21">
        <v>0</v>
      </c>
      <c r="M2203" s="45">
        <v>0</v>
      </c>
    </row>
    <row r="2204" spans="4:13" x14ac:dyDescent="0.2">
      <c r="D2204" s="102"/>
      <c r="E2204" s="5" t="s">
        <v>35</v>
      </c>
      <c r="F2204" s="6"/>
      <c r="G2204" s="7">
        <v>406</v>
      </c>
      <c r="H2204" s="46">
        <v>24.137931034483</v>
      </c>
      <c r="I2204" s="12">
        <v>34.482758620689999</v>
      </c>
      <c r="J2204" s="12">
        <v>20.689655172414</v>
      </c>
      <c r="K2204" s="12">
        <v>13.793103448276</v>
      </c>
      <c r="L2204" s="12">
        <v>6.8965517241379999</v>
      </c>
      <c r="M2204" s="45">
        <v>0</v>
      </c>
    </row>
    <row r="2205" spans="4:13" x14ac:dyDescent="0.2">
      <c r="D2205" s="102"/>
      <c r="E2205" s="5" t="s">
        <v>36</v>
      </c>
      <c r="F2205" s="6"/>
      <c r="G2205" s="7">
        <v>210</v>
      </c>
      <c r="H2205" s="76">
        <v>0</v>
      </c>
      <c r="I2205" s="12">
        <v>46.666666666666998</v>
      </c>
      <c r="J2205" s="12">
        <v>20</v>
      </c>
      <c r="K2205" s="12">
        <v>20</v>
      </c>
      <c r="L2205" s="12">
        <v>13.333333333333</v>
      </c>
      <c r="M2205" s="45">
        <v>0</v>
      </c>
    </row>
    <row r="2206" spans="4:13" x14ac:dyDescent="0.2">
      <c r="D2206" s="102"/>
      <c r="E2206" s="5" t="s">
        <v>37</v>
      </c>
      <c r="F2206" s="6"/>
      <c r="G2206" s="7">
        <v>714</v>
      </c>
      <c r="H2206" s="46">
        <v>25.490196078431001</v>
      </c>
      <c r="I2206" s="12">
        <v>21.568627450979999</v>
      </c>
      <c r="J2206" s="12">
        <v>25.490196078431001</v>
      </c>
      <c r="K2206" s="12">
        <v>13.725490196078001</v>
      </c>
      <c r="L2206" s="12">
        <v>13.725490196078001</v>
      </c>
      <c r="M2206" s="45">
        <v>0</v>
      </c>
    </row>
    <row r="2207" spans="4:13" x14ac:dyDescent="0.2">
      <c r="D2207" s="102"/>
      <c r="E2207" s="5" t="s">
        <v>38</v>
      </c>
      <c r="F2207" s="6"/>
      <c r="G2207" s="7">
        <v>70</v>
      </c>
      <c r="H2207" s="76">
        <v>0</v>
      </c>
      <c r="I2207" s="12">
        <v>20</v>
      </c>
      <c r="J2207" s="12">
        <v>60</v>
      </c>
      <c r="K2207" s="21">
        <v>0</v>
      </c>
      <c r="L2207" s="12">
        <v>20</v>
      </c>
      <c r="M2207" s="45">
        <v>0</v>
      </c>
    </row>
    <row r="2208" spans="4:13" x14ac:dyDescent="0.2">
      <c r="D2208" s="101" t="s">
        <v>39</v>
      </c>
      <c r="E2208" s="26" t="s">
        <v>40</v>
      </c>
      <c r="F2208" s="25"/>
      <c r="G2208" s="28">
        <v>2044</v>
      </c>
      <c r="H2208" s="55">
        <v>100</v>
      </c>
      <c r="I2208" s="44">
        <v>0</v>
      </c>
      <c r="J2208" s="44">
        <v>0</v>
      </c>
      <c r="K2208" s="44">
        <v>0</v>
      </c>
      <c r="L2208" s="44">
        <v>0</v>
      </c>
      <c r="M2208" s="71">
        <v>0</v>
      </c>
    </row>
    <row r="2209" spans="2:20" x14ac:dyDescent="0.2">
      <c r="D2209" s="102"/>
      <c r="E2209" s="5" t="s">
        <v>41</v>
      </c>
      <c r="F2209" s="6"/>
      <c r="G2209" s="7">
        <v>2156</v>
      </c>
      <c r="H2209" s="76">
        <v>0</v>
      </c>
      <c r="I2209" s="12">
        <v>100</v>
      </c>
      <c r="J2209" s="21">
        <v>0</v>
      </c>
      <c r="K2209" s="21">
        <v>0</v>
      </c>
      <c r="L2209" s="21">
        <v>0</v>
      </c>
      <c r="M2209" s="45">
        <v>0</v>
      </c>
    </row>
    <row r="2210" spans="2:20" x14ac:dyDescent="0.2">
      <c r="D2210" s="102"/>
      <c r="E2210" s="5" t="s">
        <v>42</v>
      </c>
      <c r="F2210" s="6"/>
      <c r="G2210" s="7">
        <v>1680</v>
      </c>
      <c r="H2210" s="76">
        <v>0</v>
      </c>
      <c r="I2210" s="21">
        <v>0</v>
      </c>
      <c r="J2210" s="12">
        <v>100</v>
      </c>
      <c r="K2210" s="21">
        <v>0</v>
      </c>
      <c r="L2210" s="21">
        <v>0</v>
      </c>
      <c r="M2210" s="45">
        <v>0</v>
      </c>
    </row>
    <row r="2211" spans="2:20" x14ac:dyDescent="0.2">
      <c r="D2211" s="102"/>
      <c r="E2211" s="5" t="s">
        <v>43</v>
      </c>
      <c r="F2211" s="6"/>
      <c r="G2211" s="7">
        <v>518</v>
      </c>
      <c r="H2211" s="76">
        <v>0</v>
      </c>
      <c r="I2211" s="21">
        <v>0</v>
      </c>
      <c r="J2211" s="21">
        <v>0</v>
      </c>
      <c r="K2211" s="12">
        <v>100</v>
      </c>
      <c r="L2211" s="21">
        <v>0</v>
      </c>
      <c r="M2211" s="45">
        <v>0</v>
      </c>
    </row>
    <row r="2212" spans="2:20" x14ac:dyDescent="0.2">
      <c r="D2212" s="103"/>
      <c r="E2212" s="50" t="s">
        <v>44</v>
      </c>
      <c r="F2212" s="53"/>
      <c r="G2212" s="49">
        <v>602</v>
      </c>
      <c r="H2212" s="89">
        <v>0</v>
      </c>
      <c r="I2212" s="73">
        <v>0</v>
      </c>
      <c r="J2212" s="73">
        <v>0</v>
      </c>
      <c r="K2212" s="73">
        <v>0</v>
      </c>
      <c r="L2212" s="23">
        <v>100</v>
      </c>
      <c r="M2212" s="81">
        <v>0</v>
      </c>
    </row>
    <row r="2214" spans="2:20" x14ac:dyDescent="0.2">
      <c r="B2214" s="34" t="str">
        <f xml:space="preserve"> HYPERLINK("#'目次'!B92", "[86]")</f>
        <v>[86]</v>
      </c>
      <c r="C2214" s="27" t="s">
        <v>878</v>
      </c>
    </row>
    <row r="2217" spans="2:20" x14ac:dyDescent="0.2">
      <c r="C2217" s="27" t="s">
        <v>13</v>
      </c>
    </row>
    <row r="2218" spans="2:20" x14ac:dyDescent="0.2">
      <c r="D2218" s="97"/>
      <c r="E2218" s="98"/>
      <c r="F2218" s="98"/>
      <c r="G2218" s="38" t="s">
        <v>14</v>
      </c>
      <c r="H2218" s="36" t="s">
        <v>26</v>
      </c>
      <c r="I2218" s="4" t="s">
        <v>27</v>
      </c>
      <c r="J2218" s="4" t="s">
        <v>28</v>
      </c>
      <c r="K2218" s="4" t="s">
        <v>29</v>
      </c>
      <c r="L2218" s="4" t="s">
        <v>30</v>
      </c>
      <c r="M2218" s="4" t="s">
        <v>31</v>
      </c>
      <c r="N2218" s="4" t="s">
        <v>32</v>
      </c>
      <c r="O2218" s="4" t="s">
        <v>33</v>
      </c>
      <c r="P2218" s="4" t="s">
        <v>34</v>
      </c>
      <c r="Q2218" s="4" t="s">
        <v>35</v>
      </c>
      <c r="R2218" s="4" t="s">
        <v>36</v>
      </c>
      <c r="S2218" s="4" t="s">
        <v>37</v>
      </c>
      <c r="T2218" s="35" t="s">
        <v>38</v>
      </c>
    </row>
    <row r="2219" spans="2:20" x14ac:dyDescent="0.2">
      <c r="D2219" s="99"/>
      <c r="E2219" s="100"/>
      <c r="F2219" s="100"/>
      <c r="G2219" s="40"/>
      <c r="H2219" s="42"/>
      <c r="I2219" s="8"/>
      <c r="J2219" s="8"/>
      <c r="K2219" s="8"/>
      <c r="L2219" s="8"/>
      <c r="M2219" s="8"/>
      <c r="N2219" s="8"/>
      <c r="O2219" s="8"/>
      <c r="P2219" s="8"/>
      <c r="Q2219" s="8"/>
      <c r="R2219" s="8"/>
      <c r="S2219" s="8"/>
      <c r="T2219" s="39"/>
    </row>
    <row r="2220" spans="2:20" x14ac:dyDescent="0.2">
      <c r="D2220" s="48"/>
      <c r="E2220" s="47" t="s">
        <v>14</v>
      </c>
      <c r="F2220" s="51"/>
      <c r="G2220" s="37">
        <v>7000</v>
      </c>
      <c r="H2220" s="20">
        <v>4.4000000000000004</v>
      </c>
      <c r="I2220" s="20">
        <v>7.2</v>
      </c>
      <c r="J2220" s="20">
        <v>22.2</v>
      </c>
      <c r="K2220" s="20">
        <v>12</v>
      </c>
      <c r="L2220" s="20">
        <v>4</v>
      </c>
      <c r="M2220" s="20">
        <v>2.2000000000000002</v>
      </c>
      <c r="N2220" s="20">
        <v>11.8</v>
      </c>
      <c r="O2220" s="20">
        <v>9.6</v>
      </c>
      <c r="P2220" s="20">
        <v>6.6</v>
      </c>
      <c r="Q2220" s="20">
        <v>5.8</v>
      </c>
      <c r="R2220" s="20">
        <v>3</v>
      </c>
      <c r="S2220" s="20">
        <v>10.199999999999999</v>
      </c>
      <c r="T2220" s="58">
        <v>1</v>
      </c>
    </row>
    <row r="2221" spans="2:20" x14ac:dyDescent="0.2">
      <c r="D2221" s="101" t="s">
        <v>25</v>
      </c>
      <c r="E2221" s="26" t="s">
        <v>26</v>
      </c>
      <c r="F2221" s="25"/>
      <c r="G2221" s="28">
        <v>308</v>
      </c>
      <c r="H2221" s="55">
        <v>100</v>
      </c>
      <c r="I2221" s="44">
        <v>0</v>
      </c>
      <c r="J2221" s="44">
        <v>0</v>
      </c>
      <c r="K2221" s="44">
        <v>0</v>
      </c>
      <c r="L2221" s="44">
        <v>0</v>
      </c>
      <c r="M2221" s="44">
        <v>0</v>
      </c>
      <c r="N2221" s="44">
        <v>0</v>
      </c>
      <c r="O2221" s="44">
        <v>0</v>
      </c>
      <c r="P2221" s="44">
        <v>0</v>
      </c>
      <c r="Q2221" s="44">
        <v>0</v>
      </c>
      <c r="R2221" s="44">
        <v>0</v>
      </c>
      <c r="S2221" s="44">
        <v>0</v>
      </c>
      <c r="T2221" s="71">
        <v>0</v>
      </c>
    </row>
    <row r="2222" spans="2:20" x14ac:dyDescent="0.2">
      <c r="D2222" s="102"/>
      <c r="E2222" s="5" t="s">
        <v>27</v>
      </c>
      <c r="F2222" s="6"/>
      <c r="G2222" s="7">
        <v>504</v>
      </c>
      <c r="H2222" s="76">
        <v>0</v>
      </c>
      <c r="I2222" s="12">
        <v>100</v>
      </c>
      <c r="J2222" s="21">
        <v>0</v>
      </c>
      <c r="K2222" s="21">
        <v>0</v>
      </c>
      <c r="L2222" s="21">
        <v>0</v>
      </c>
      <c r="M2222" s="21">
        <v>0</v>
      </c>
      <c r="N2222" s="21">
        <v>0</v>
      </c>
      <c r="O2222" s="21">
        <v>0</v>
      </c>
      <c r="P2222" s="21">
        <v>0</v>
      </c>
      <c r="Q2222" s="21">
        <v>0</v>
      </c>
      <c r="R2222" s="21">
        <v>0</v>
      </c>
      <c r="S2222" s="21">
        <v>0</v>
      </c>
      <c r="T2222" s="45">
        <v>0</v>
      </c>
    </row>
    <row r="2223" spans="2:20" x14ac:dyDescent="0.2">
      <c r="D2223" s="102"/>
      <c r="E2223" s="5" t="s">
        <v>28</v>
      </c>
      <c r="F2223" s="6"/>
      <c r="G2223" s="7">
        <v>1554</v>
      </c>
      <c r="H2223" s="76">
        <v>0</v>
      </c>
      <c r="I2223" s="21">
        <v>0</v>
      </c>
      <c r="J2223" s="12">
        <v>100</v>
      </c>
      <c r="K2223" s="21">
        <v>0</v>
      </c>
      <c r="L2223" s="21">
        <v>0</v>
      </c>
      <c r="M2223" s="21">
        <v>0</v>
      </c>
      <c r="N2223" s="21">
        <v>0</v>
      </c>
      <c r="O2223" s="21">
        <v>0</v>
      </c>
      <c r="P2223" s="21">
        <v>0</v>
      </c>
      <c r="Q2223" s="21">
        <v>0</v>
      </c>
      <c r="R2223" s="21">
        <v>0</v>
      </c>
      <c r="S2223" s="21">
        <v>0</v>
      </c>
      <c r="T2223" s="45">
        <v>0</v>
      </c>
    </row>
    <row r="2224" spans="2:20" x14ac:dyDescent="0.2">
      <c r="D2224" s="102"/>
      <c r="E2224" s="5" t="s">
        <v>29</v>
      </c>
      <c r="F2224" s="6"/>
      <c r="G2224" s="7">
        <v>840</v>
      </c>
      <c r="H2224" s="76">
        <v>0</v>
      </c>
      <c r="I2224" s="21">
        <v>0</v>
      </c>
      <c r="J2224" s="21">
        <v>0</v>
      </c>
      <c r="K2224" s="12">
        <v>100</v>
      </c>
      <c r="L2224" s="21">
        <v>0</v>
      </c>
      <c r="M2224" s="21">
        <v>0</v>
      </c>
      <c r="N2224" s="21">
        <v>0</v>
      </c>
      <c r="O2224" s="21">
        <v>0</v>
      </c>
      <c r="P2224" s="21">
        <v>0</v>
      </c>
      <c r="Q2224" s="21">
        <v>0</v>
      </c>
      <c r="R2224" s="21">
        <v>0</v>
      </c>
      <c r="S2224" s="21">
        <v>0</v>
      </c>
      <c r="T2224" s="45">
        <v>0</v>
      </c>
    </row>
    <row r="2225" spans="4:20" x14ac:dyDescent="0.2">
      <c r="D2225" s="102"/>
      <c r="E2225" s="5" t="s">
        <v>30</v>
      </c>
      <c r="F2225" s="6"/>
      <c r="G2225" s="7">
        <v>280</v>
      </c>
      <c r="H2225" s="76">
        <v>0</v>
      </c>
      <c r="I2225" s="21">
        <v>0</v>
      </c>
      <c r="J2225" s="21">
        <v>0</v>
      </c>
      <c r="K2225" s="21">
        <v>0</v>
      </c>
      <c r="L2225" s="12">
        <v>100</v>
      </c>
      <c r="M2225" s="21">
        <v>0</v>
      </c>
      <c r="N2225" s="21">
        <v>0</v>
      </c>
      <c r="O2225" s="21">
        <v>0</v>
      </c>
      <c r="P2225" s="21">
        <v>0</v>
      </c>
      <c r="Q2225" s="21">
        <v>0</v>
      </c>
      <c r="R2225" s="21">
        <v>0</v>
      </c>
      <c r="S2225" s="21">
        <v>0</v>
      </c>
      <c r="T2225" s="45">
        <v>0</v>
      </c>
    </row>
    <row r="2226" spans="4:20" x14ac:dyDescent="0.2">
      <c r="D2226" s="102"/>
      <c r="E2226" s="5" t="s">
        <v>31</v>
      </c>
      <c r="F2226" s="6"/>
      <c r="G2226" s="7">
        <v>154</v>
      </c>
      <c r="H2226" s="76">
        <v>0</v>
      </c>
      <c r="I2226" s="21">
        <v>0</v>
      </c>
      <c r="J2226" s="21">
        <v>0</v>
      </c>
      <c r="K2226" s="21">
        <v>0</v>
      </c>
      <c r="L2226" s="21">
        <v>0</v>
      </c>
      <c r="M2226" s="12">
        <v>100</v>
      </c>
      <c r="N2226" s="21">
        <v>0</v>
      </c>
      <c r="O2226" s="21">
        <v>0</v>
      </c>
      <c r="P2226" s="21">
        <v>0</v>
      </c>
      <c r="Q2226" s="21">
        <v>0</v>
      </c>
      <c r="R2226" s="21">
        <v>0</v>
      </c>
      <c r="S2226" s="21">
        <v>0</v>
      </c>
      <c r="T2226" s="45">
        <v>0</v>
      </c>
    </row>
    <row r="2227" spans="4:20" x14ac:dyDescent="0.2">
      <c r="D2227" s="102"/>
      <c r="E2227" s="5" t="s">
        <v>32</v>
      </c>
      <c r="F2227" s="6"/>
      <c r="G2227" s="7">
        <v>826</v>
      </c>
      <c r="H2227" s="76">
        <v>0</v>
      </c>
      <c r="I2227" s="21">
        <v>0</v>
      </c>
      <c r="J2227" s="21">
        <v>0</v>
      </c>
      <c r="K2227" s="21">
        <v>0</v>
      </c>
      <c r="L2227" s="21">
        <v>0</v>
      </c>
      <c r="M2227" s="21">
        <v>0</v>
      </c>
      <c r="N2227" s="12">
        <v>100</v>
      </c>
      <c r="O2227" s="21">
        <v>0</v>
      </c>
      <c r="P2227" s="21">
        <v>0</v>
      </c>
      <c r="Q2227" s="21">
        <v>0</v>
      </c>
      <c r="R2227" s="21">
        <v>0</v>
      </c>
      <c r="S2227" s="21">
        <v>0</v>
      </c>
      <c r="T2227" s="45">
        <v>0</v>
      </c>
    </row>
    <row r="2228" spans="4:20" x14ac:dyDescent="0.2">
      <c r="D2228" s="102"/>
      <c r="E2228" s="5" t="s">
        <v>33</v>
      </c>
      <c r="F2228" s="6"/>
      <c r="G2228" s="7">
        <v>672</v>
      </c>
      <c r="H2228" s="76">
        <v>0</v>
      </c>
      <c r="I2228" s="21">
        <v>0</v>
      </c>
      <c r="J2228" s="21">
        <v>0</v>
      </c>
      <c r="K2228" s="21">
        <v>0</v>
      </c>
      <c r="L2228" s="21">
        <v>0</v>
      </c>
      <c r="M2228" s="21">
        <v>0</v>
      </c>
      <c r="N2228" s="21">
        <v>0</v>
      </c>
      <c r="O2228" s="12">
        <v>100</v>
      </c>
      <c r="P2228" s="21">
        <v>0</v>
      </c>
      <c r="Q2228" s="21">
        <v>0</v>
      </c>
      <c r="R2228" s="21">
        <v>0</v>
      </c>
      <c r="S2228" s="21">
        <v>0</v>
      </c>
      <c r="T2228" s="45">
        <v>0</v>
      </c>
    </row>
    <row r="2229" spans="4:20" x14ac:dyDescent="0.2">
      <c r="D2229" s="102"/>
      <c r="E2229" s="5" t="s">
        <v>34</v>
      </c>
      <c r="F2229" s="6"/>
      <c r="G2229" s="7">
        <v>462</v>
      </c>
      <c r="H2229" s="76">
        <v>0</v>
      </c>
      <c r="I2229" s="21">
        <v>0</v>
      </c>
      <c r="J2229" s="21">
        <v>0</v>
      </c>
      <c r="K2229" s="21">
        <v>0</v>
      </c>
      <c r="L2229" s="21">
        <v>0</v>
      </c>
      <c r="M2229" s="21">
        <v>0</v>
      </c>
      <c r="N2229" s="21">
        <v>0</v>
      </c>
      <c r="O2229" s="21">
        <v>0</v>
      </c>
      <c r="P2229" s="12">
        <v>100</v>
      </c>
      <c r="Q2229" s="21">
        <v>0</v>
      </c>
      <c r="R2229" s="21">
        <v>0</v>
      </c>
      <c r="S2229" s="21">
        <v>0</v>
      </c>
      <c r="T2229" s="45">
        <v>0</v>
      </c>
    </row>
    <row r="2230" spans="4:20" x14ac:dyDescent="0.2">
      <c r="D2230" s="102"/>
      <c r="E2230" s="5" t="s">
        <v>35</v>
      </c>
      <c r="F2230" s="6"/>
      <c r="G2230" s="7">
        <v>406</v>
      </c>
      <c r="H2230" s="76">
        <v>0</v>
      </c>
      <c r="I2230" s="21">
        <v>0</v>
      </c>
      <c r="J2230" s="21">
        <v>0</v>
      </c>
      <c r="K2230" s="21">
        <v>0</v>
      </c>
      <c r="L2230" s="21">
        <v>0</v>
      </c>
      <c r="M2230" s="21">
        <v>0</v>
      </c>
      <c r="N2230" s="21">
        <v>0</v>
      </c>
      <c r="O2230" s="21">
        <v>0</v>
      </c>
      <c r="P2230" s="21">
        <v>0</v>
      </c>
      <c r="Q2230" s="12">
        <v>100</v>
      </c>
      <c r="R2230" s="21">
        <v>0</v>
      </c>
      <c r="S2230" s="21">
        <v>0</v>
      </c>
      <c r="T2230" s="45">
        <v>0</v>
      </c>
    </row>
    <row r="2231" spans="4:20" x14ac:dyDescent="0.2">
      <c r="D2231" s="102"/>
      <c r="E2231" s="5" t="s">
        <v>36</v>
      </c>
      <c r="F2231" s="6"/>
      <c r="G2231" s="7">
        <v>210</v>
      </c>
      <c r="H2231" s="76">
        <v>0</v>
      </c>
      <c r="I2231" s="21">
        <v>0</v>
      </c>
      <c r="J2231" s="21">
        <v>0</v>
      </c>
      <c r="K2231" s="21">
        <v>0</v>
      </c>
      <c r="L2231" s="21">
        <v>0</v>
      </c>
      <c r="M2231" s="21">
        <v>0</v>
      </c>
      <c r="N2231" s="21">
        <v>0</v>
      </c>
      <c r="O2231" s="21">
        <v>0</v>
      </c>
      <c r="P2231" s="21">
        <v>0</v>
      </c>
      <c r="Q2231" s="21">
        <v>0</v>
      </c>
      <c r="R2231" s="12">
        <v>100</v>
      </c>
      <c r="S2231" s="21">
        <v>0</v>
      </c>
      <c r="T2231" s="45">
        <v>0</v>
      </c>
    </row>
    <row r="2232" spans="4:20" x14ac:dyDescent="0.2">
      <c r="D2232" s="102"/>
      <c r="E2232" s="5" t="s">
        <v>37</v>
      </c>
      <c r="F2232" s="6"/>
      <c r="G2232" s="7">
        <v>714</v>
      </c>
      <c r="H2232" s="76">
        <v>0</v>
      </c>
      <c r="I2232" s="21">
        <v>0</v>
      </c>
      <c r="J2232" s="21">
        <v>0</v>
      </c>
      <c r="K2232" s="21">
        <v>0</v>
      </c>
      <c r="L2232" s="21">
        <v>0</v>
      </c>
      <c r="M2232" s="21">
        <v>0</v>
      </c>
      <c r="N2232" s="21">
        <v>0</v>
      </c>
      <c r="O2232" s="21">
        <v>0</v>
      </c>
      <c r="P2232" s="21">
        <v>0</v>
      </c>
      <c r="Q2232" s="21">
        <v>0</v>
      </c>
      <c r="R2232" s="21">
        <v>0</v>
      </c>
      <c r="S2232" s="12">
        <v>100</v>
      </c>
      <c r="T2232" s="45">
        <v>0</v>
      </c>
    </row>
    <row r="2233" spans="4:20" x14ac:dyDescent="0.2">
      <c r="D2233" s="102"/>
      <c r="E2233" s="5" t="s">
        <v>38</v>
      </c>
      <c r="F2233" s="6"/>
      <c r="G2233" s="7">
        <v>70</v>
      </c>
      <c r="H2233" s="76">
        <v>0</v>
      </c>
      <c r="I2233" s="21">
        <v>0</v>
      </c>
      <c r="J2233" s="21">
        <v>0</v>
      </c>
      <c r="K2233" s="21">
        <v>0</v>
      </c>
      <c r="L2233" s="21">
        <v>0</v>
      </c>
      <c r="M2233" s="21">
        <v>0</v>
      </c>
      <c r="N2233" s="21">
        <v>0</v>
      </c>
      <c r="O2233" s="21">
        <v>0</v>
      </c>
      <c r="P2233" s="21">
        <v>0</v>
      </c>
      <c r="Q2233" s="21">
        <v>0</v>
      </c>
      <c r="R2233" s="21">
        <v>0</v>
      </c>
      <c r="S2233" s="21">
        <v>0</v>
      </c>
      <c r="T2233" s="31">
        <v>100</v>
      </c>
    </row>
    <row r="2234" spans="4:20" x14ac:dyDescent="0.2">
      <c r="D2234" s="101" t="s">
        <v>39</v>
      </c>
      <c r="E2234" s="26" t="s">
        <v>40</v>
      </c>
      <c r="F2234" s="25"/>
      <c r="G2234" s="28">
        <v>2044</v>
      </c>
      <c r="H2234" s="55">
        <v>5.4794520547949999</v>
      </c>
      <c r="I2234" s="19">
        <v>2.7397260273969999</v>
      </c>
      <c r="J2234" s="19">
        <v>8.2191780821920002</v>
      </c>
      <c r="K2234" s="19">
        <v>39.726027397259998</v>
      </c>
      <c r="L2234" s="19">
        <v>2.054794520548</v>
      </c>
      <c r="M2234" s="44">
        <v>0</v>
      </c>
      <c r="N2234" s="19">
        <v>10.273972602740001</v>
      </c>
      <c r="O2234" s="19">
        <v>4.1095890410960001</v>
      </c>
      <c r="P2234" s="19">
        <v>13.698630136986001</v>
      </c>
      <c r="Q2234" s="19">
        <v>4.7945205479449999</v>
      </c>
      <c r="R2234" s="44">
        <v>0</v>
      </c>
      <c r="S2234" s="19">
        <v>8.9041095890409991</v>
      </c>
      <c r="T2234" s="71">
        <v>0</v>
      </c>
    </row>
    <row r="2235" spans="4:20" x14ac:dyDescent="0.2">
      <c r="D2235" s="102"/>
      <c r="E2235" s="5" t="s">
        <v>41</v>
      </c>
      <c r="F2235" s="6"/>
      <c r="G2235" s="7">
        <v>2156</v>
      </c>
      <c r="H2235" s="46">
        <v>3.2467532467529998</v>
      </c>
      <c r="I2235" s="12">
        <v>6.4935064935059996</v>
      </c>
      <c r="J2235" s="12">
        <v>34.415584415584</v>
      </c>
      <c r="K2235" s="12">
        <v>0.64935064935099995</v>
      </c>
      <c r="L2235" s="12">
        <v>3.896103896104</v>
      </c>
      <c r="M2235" s="12">
        <v>3.2467532467529998</v>
      </c>
      <c r="N2235" s="12">
        <v>11.688311688312</v>
      </c>
      <c r="O2235" s="12">
        <v>9.7402597402600009</v>
      </c>
      <c r="P2235" s="12">
        <v>7.792207792208</v>
      </c>
      <c r="Q2235" s="12">
        <v>6.4935064935059996</v>
      </c>
      <c r="R2235" s="12">
        <v>4.5454545454549997</v>
      </c>
      <c r="S2235" s="12">
        <v>7.1428571428570002</v>
      </c>
      <c r="T2235" s="31">
        <v>0.64935064935099995</v>
      </c>
    </row>
    <row r="2236" spans="4:20" x14ac:dyDescent="0.2">
      <c r="D2236" s="102"/>
      <c r="E2236" s="5" t="s">
        <v>42</v>
      </c>
      <c r="F2236" s="6"/>
      <c r="G2236" s="7">
        <v>1680</v>
      </c>
      <c r="H2236" s="46">
        <v>2.5</v>
      </c>
      <c r="I2236" s="12">
        <v>9.166666666667</v>
      </c>
      <c r="J2236" s="12">
        <v>28.333333333333002</v>
      </c>
      <c r="K2236" s="12">
        <v>0.83333333333299997</v>
      </c>
      <c r="L2236" s="12">
        <v>5</v>
      </c>
      <c r="M2236" s="12">
        <v>2.5</v>
      </c>
      <c r="N2236" s="12">
        <v>15</v>
      </c>
      <c r="O2236" s="12">
        <v>15</v>
      </c>
      <c r="P2236" s="12">
        <v>0.83333333333299997</v>
      </c>
      <c r="Q2236" s="12">
        <v>5</v>
      </c>
      <c r="R2236" s="12">
        <v>2.5</v>
      </c>
      <c r="S2236" s="12">
        <v>10.833333333333</v>
      </c>
      <c r="T2236" s="31">
        <v>2.5</v>
      </c>
    </row>
    <row r="2237" spans="4:20" x14ac:dyDescent="0.2">
      <c r="D2237" s="102"/>
      <c r="E2237" s="5" t="s">
        <v>43</v>
      </c>
      <c r="F2237" s="6"/>
      <c r="G2237" s="7">
        <v>518</v>
      </c>
      <c r="H2237" s="46">
        <v>5.4054054054050003</v>
      </c>
      <c r="I2237" s="12">
        <v>13.513513513514001</v>
      </c>
      <c r="J2237" s="12">
        <v>10.810810810811001</v>
      </c>
      <c r="K2237" s="21">
        <v>0</v>
      </c>
      <c r="L2237" s="12">
        <v>8.1081081081080004</v>
      </c>
      <c r="M2237" s="12">
        <v>5.4054054054050003</v>
      </c>
      <c r="N2237" s="12">
        <v>8.1081081081080004</v>
      </c>
      <c r="O2237" s="12">
        <v>10.810810810811001</v>
      </c>
      <c r="P2237" s="21">
        <v>0</v>
      </c>
      <c r="Q2237" s="12">
        <v>10.810810810811001</v>
      </c>
      <c r="R2237" s="12">
        <v>8.1081081081080004</v>
      </c>
      <c r="S2237" s="12">
        <v>18.918918918919001</v>
      </c>
      <c r="T2237" s="45">
        <v>0</v>
      </c>
    </row>
    <row r="2238" spans="4:20" x14ac:dyDescent="0.2">
      <c r="D2238" s="103"/>
      <c r="E2238" s="50" t="s">
        <v>44</v>
      </c>
      <c r="F2238" s="53"/>
      <c r="G2238" s="49">
        <v>602</v>
      </c>
      <c r="H2238" s="67">
        <v>9.3023255813949994</v>
      </c>
      <c r="I2238" s="23">
        <v>13.953488372093</v>
      </c>
      <c r="J2238" s="23">
        <v>18.604651162791001</v>
      </c>
      <c r="K2238" s="73">
        <v>0</v>
      </c>
      <c r="L2238" s="23">
        <v>4.6511627906979998</v>
      </c>
      <c r="M2238" s="23">
        <v>2.3255813953489999</v>
      </c>
      <c r="N2238" s="23">
        <v>11.627906976744001</v>
      </c>
      <c r="O2238" s="23">
        <v>11.627906976744001</v>
      </c>
      <c r="P2238" s="73">
        <v>0</v>
      </c>
      <c r="Q2238" s="23">
        <v>4.6511627906979998</v>
      </c>
      <c r="R2238" s="23">
        <v>4.6511627906979998</v>
      </c>
      <c r="S2238" s="23">
        <v>16.279069767442</v>
      </c>
      <c r="T2238" s="64">
        <v>2.3255813953489999</v>
      </c>
    </row>
  </sheetData>
  <mergeCells count="258">
    <mergeCell ref="D2192:F2193"/>
    <mergeCell ref="D2195:D2207"/>
    <mergeCell ref="D2208:D2212"/>
    <mergeCell ref="D2218:F2219"/>
    <mergeCell ref="D2221:D2233"/>
    <mergeCell ref="D2234:D2238"/>
    <mergeCell ref="D2114:F2115"/>
    <mergeCell ref="D2117:D2129"/>
    <mergeCell ref="D2130:D2134"/>
    <mergeCell ref="D2140:F2141"/>
    <mergeCell ref="D2143:D2155"/>
    <mergeCell ref="D2156:D2160"/>
    <mergeCell ref="D2166:F2167"/>
    <mergeCell ref="D2169:D2181"/>
    <mergeCell ref="D2182:D2186"/>
    <mergeCell ref="D2036:F2037"/>
    <mergeCell ref="D2039:D2051"/>
    <mergeCell ref="D2052:D2056"/>
    <mergeCell ref="D2062:F2063"/>
    <mergeCell ref="D2065:D2077"/>
    <mergeCell ref="D2078:D2082"/>
    <mergeCell ref="D2088:F2089"/>
    <mergeCell ref="D2091:D2103"/>
    <mergeCell ref="D2104:D2108"/>
    <mergeCell ref="D1958:F1959"/>
    <mergeCell ref="D1961:D1973"/>
    <mergeCell ref="D1974:D1978"/>
    <mergeCell ref="D1984:F1985"/>
    <mergeCell ref="D1987:D1999"/>
    <mergeCell ref="D2000:D2004"/>
    <mergeCell ref="D2010:F2011"/>
    <mergeCell ref="D2013:D2025"/>
    <mergeCell ref="D2026:D2030"/>
    <mergeCell ref="D1880:F1881"/>
    <mergeCell ref="D1883:D1895"/>
    <mergeCell ref="D1896:D1900"/>
    <mergeCell ref="D1906:F1907"/>
    <mergeCell ref="D1909:D1921"/>
    <mergeCell ref="D1922:D1926"/>
    <mergeCell ref="D1932:F1933"/>
    <mergeCell ref="D1935:D1947"/>
    <mergeCell ref="D1948:D1952"/>
    <mergeCell ref="D1802:F1803"/>
    <mergeCell ref="D1805:D1817"/>
    <mergeCell ref="D1818:D1822"/>
    <mergeCell ref="D1828:F1829"/>
    <mergeCell ref="D1831:D1843"/>
    <mergeCell ref="D1844:D1848"/>
    <mergeCell ref="D1854:F1855"/>
    <mergeCell ref="D1857:D1869"/>
    <mergeCell ref="D1870:D1874"/>
    <mergeCell ref="D1724:F1725"/>
    <mergeCell ref="D1727:D1739"/>
    <mergeCell ref="D1740:D1744"/>
    <mergeCell ref="D1750:F1751"/>
    <mergeCell ref="D1753:D1765"/>
    <mergeCell ref="D1766:D1770"/>
    <mergeCell ref="D1776:F1777"/>
    <mergeCell ref="D1779:D1791"/>
    <mergeCell ref="D1792:D1796"/>
    <mergeCell ref="D1646:F1647"/>
    <mergeCell ref="D1649:D1661"/>
    <mergeCell ref="D1662:D1666"/>
    <mergeCell ref="D1672:F1673"/>
    <mergeCell ref="D1675:D1687"/>
    <mergeCell ref="D1688:D1692"/>
    <mergeCell ref="D1698:F1699"/>
    <mergeCell ref="D1701:D1713"/>
    <mergeCell ref="D1714:D1718"/>
    <mergeCell ref="D1568:F1569"/>
    <mergeCell ref="D1571:D1583"/>
    <mergeCell ref="D1584:D1588"/>
    <mergeCell ref="D1594:F1595"/>
    <mergeCell ref="D1597:D1609"/>
    <mergeCell ref="D1610:D1614"/>
    <mergeCell ref="D1620:F1621"/>
    <mergeCell ref="D1623:D1635"/>
    <mergeCell ref="D1636:D1640"/>
    <mergeCell ref="D1490:F1491"/>
    <mergeCell ref="D1493:D1505"/>
    <mergeCell ref="D1506:D1510"/>
    <mergeCell ref="D1516:F1517"/>
    <mergeCell ref="D1519:D1531"/>
    <mergeCell ref="D1532:D1536"/>
    <mergeCell ref="D1542:F1543"/>
    <mergeCell ref="D1545:D1557"/>
    <mergeCell ref="D1558:D1562"/>
    <mergeCell ref="D1412:F1413"/>
    <mergeCell ref="D1415:D1427"/>
    <mergeCell ref="D1428:D1432"/>
    <mergeCell ref="D1438:F1439"/>
    <mergeCell ref="D1441:D1453"/>
    <mergeCell ref="D1454:D1458"/>
    <mergeCell ref="D1464:F1465"/>
    <mergeCell ref="D1467:D1479"/>
    <mergeCell ref="D1480:D1484"/>
    <mergeCell ref="D1334:F1335"/>
    <mergeCell ref="D1337:D1349"/>
    <mergeCell ref="D1350:D1354"/>
    <mergeCell ref="D1360:F1361"/>
    <mergeCell ref="D1363:D1375"/>
    <mergeCell ref="D1376:D1380"/>
    <mergeCell ref="D1386:F1387"/>
    <mergeCell ref="D1389:D1401"/>
    <mergeCell ref="D1402:D1406"/>
    <mergeCell ref="D1256:F1257"/>
    <mergeCell ref="D1259:D1271"/>
    <mergeCell ref="D1272:D1276"/>
    <mergeCell ref="D1282:F1283"/>
    <mergeCell ref="D1285:D1297"/>
    <mergeCell ref="D1298:D1302"/>
    <mergeCell ref="D1308:F1309"/>
    <mergeCell ref="D1311:D1323"/>
    <mergeCell ref="D1324:D1328"/>
    <mergeCell ref="D1178:F1179"/>
    <mergeCell ref="D1181:D1193"/>
    <mergeCell ref="D1194:D1198"/>
    <mergeCell ref="D1204:F1205"/>
    <mergeCell ref="D1207:D1219"/>
    <mergeCell ref="D1220:D1224"/>
    <mergeCell ref="D1230:F1231"/>
    <mergeCell ref="D1233:D1245"/>
    <mergeCell ref="D1246:D1250"/>
    <mergeCell ref="D1100:F1101"/>
    <mergeCell ref="D1103:D1115"/>
    <mergeCell ref="D1116:D1120"/>
    <mergeCell ref="D1126:F1127"/>
    <mergeCell ref="D1129:D1141"/>
    <mergeCell ref="D1142:D1146"/>
    <mergeCell ref="D1152:F1153"/>
    <mergeCell ref="D1155:D1167"/>
    <mergeCell ref="D1168:D1172"/>
    <mergeCell ref="D1022:F1023"/>
    <mergeCell ref="D1025:D1037"/>
    <mergeCell ref="D1038:D1042"/>
    <mergeCell ref="D1048:F1049"/>
    <mergeCell ref="D1051:D1063"/>
    <mergeCell ref="D1064:D1068"/>
    <mergeCell ref="D1074:F1075"/>
    <mergeCell ref="D1077:D1089"/>
    <mergeCell ref="D1090:D1094"/>
    <mergeCell ref="D944:F945"/>
    <mergeCell ref="D947:D959"/>
    <mergeCell ref="D960:D964"/>
    <mergeCell ref="D970:F971"/>
    <mergeCell ref="D973:D985"/>
    <mergeCell ref="D986:D990"/>
    <mergeCell ref="D996:F997"/>
    <mergeCell ref="D999:D1011"/>
    <mergeCell ref="D1012:D1016"/>
    <mergeCell ref="D866:F867"/>
    <mergeCell ref="D869:D881"/>
    <mergeCell ref="D882:D886"/>
    <mergeCell ref="D892:F893"/>
    <mergeCell ref="D895:D907"/>
    <mergeCell ref="D908:D912"/>
    <mergeCell ref="D918:F919"/>
    <mergeCell ref="D921:D933"/>
    <mergeCell ref="D934:D938"/>
    <mergeCell ref="D788:F789"/>
    <mergeCell ref="D791:D803"/>
    <mergeCell ref="D804:D808"/>
    <mergeCell ref="D814:F815"/>
    <mergeCell ref="D817:D829"/>
    <mergeCell ref="D830:D834"/>
    <mergeCell ref="D840:F841"/>
    <mergeCell ref="D843:D855"/>
    <mergeCell ref="D856:D860"/>
    <mergeCell ref="D710:F711"/>
    <mergeCell ref="D713:D725"/>
    <mergeCell ref="D726:D730"/>
    <mergeCell ref="D736:F737"/>
    <mergeCell ref="D739:D751"/>
    <mergeCell ref="D752:D756"/>
    <mergeCell ref="D762:F763"/>
    <mergeCell ref="D765:D777"/>
    <mergeCell ref="D778:D782"/>
    <mergeCell ref="D632:F633"/>
    <mergeCell ref="D635:D647"/>
    <mergeCell ref="D648:D652"/>
    <mergeCell ref="D658:F659"/>
    <mergeCell ref="D661:D673"/>
    <mergeCell ref="D674:D678"/>
    <mergeCell ref="D684:F685"/>
    <mergeCell ref="D687:D699"/>
    <mergeCell ref="D700:D704"/>
    <mergeCell ref="D554:F555"/>
    <mergeCell ref="D557:D569"/>
    <mergeCell ref="D570:D574"/>
    <mergeCell ref="D580:F581"/>
    <mergeCell ref="D583:D595"/>
    <mergeCell ref="D596:D600"/>
    <mergeCell ref="D606:F607"/>
    <mergeCell ref="D609:D621"/>
    <mergeCell ref="D622:D626"/>
    <mergeCell ref="D476:F477"/>
    <mergeCell ref="D479:D491"/>
    <mergeCell ref="D492:D496"/>
    <mergeCell ref="D502:F503"/>
    <mergeCell ref="D505:D517"/>
    <mergeCell ref="D518:D522"/>
    <mergeCell ref="D528:F529"/>
    <mergeCell ref="D531:D543"/>
    <mergeCell ref="D544:D548"/>
    <mergeCell ref="D398:F399"/>
    <mergeCell ref="D401:D413"/>
    <mergeCell ref="D414:D418"/>
    <mergeCell ref="D424:F425"/>
    <mergeCell ref="D427:D439"/>
    <mergeCell ref="D440:D444"/>
    <mergeCell ref="D450:F451"/>
    <mergeCell ref="D453:D465"/>
    <mergeCell ref="D466:D470"/>
    <mergeCell ref="D320:F321"/>
    <mergeCell ref="D323:D335"/>
    <mergeCell ref="D336:D340"/>
    <mergeCell ref="D346:F347"/>
    <mergeCell ref="D349:D361"/>
    <mergeCell ref="D362:D366"/>
    <mergeCell ref="D372:F373"/>
    <mergeCell ref="D375:D387"/>
    <mergeCell ref="D388:D392"/>
    <mergeCell ref="D242:F243"/>
    <mergeCell ref="D245:D257"/>
    <mergeCell ref="D258:D262"/>
    <mergeCell ref="D268:F269"/>
    <mergeCell ref="D271:D283"/>
    <mergeCell ref="D284:D288"/>
    <mergeCell ref="D294:F295"/>
    <mergeCell ref="D297:D309"/>
    <mergeCell ref="D310:D314"/>
    <mergeCell ref="D164:F165"/>
    <mergeCell ref="D167:D179"/>
    <mergeCell ref="D180:D184"/>
    <mergeCell ref="D190:F191"/>
    <mergeCell ref="D193:D205"/>
    <mergeCell ref="D206:D210"/>
    <mergeCell ref="D216:F217"/>
    <mergeCell ref="D219:D231"/>
    <mergeCell ref="D232:D236"/>
    <mergeCell ref="D86:F87"/>
    <mergeCell ref="D89:D101"/>
    <mergeCell ref="D102:D106"/>
    <mergeCell ref="D112:F113"/>
    <mergeCell ref="D115:D127"/>
    <mergeCell ref="D128:D132"/>
    <mergeCell ref="D138:F139"/>
    <mergeCell ref="D141:D153"/>
    <mergeCell ref="D154:D158"/>
    <mergeCell ref="D8:F9"/>
    <mergeCell ref="D11:D23"/>
    <mergeCell ref="D24:D28"/>
    <mergeCell ref="D34:F35"/>
    <mergeCell ref="D37:D49"/>
    <mergeCell ref="D50:D54"/>
    <mergeCell ref="D60:F61"/>
    <mergeCell ref="D63:D75"/>
    <mergeCell ref="D76:D80"/>
  </mergeCells>
  <phoneticPr fontId="5"/>
  <pageMargins left="0.7" right="0.7" top="0.75" bottom="0.75" header="0.3" footer="0.3"/>
  <pageSetup paperSize="9" scale="63" pageOrder="overThenDown" orientation="landscape"/>
  <headerFooter>
    <oddFooter>&amp;CP(2)</oddFooter>
  </headerFooter>
  <rowBreaks count="86" manualBreakCount="86">
    <brk id="28" max="16383" man="1"/>
    <brk id="54" max="16383" man="1"/>
    <brk id="80" max="16383" man="1"/>
    <brk id="106" max="16383" man="1"/>
    <brk id="132" max="16383" man="1"/>
    <brk id="158" max="16383" man="1"/>
    <brk id="184" max="16383" man="1"/>
    <brk id="210" max="16383" man="1"/>
    <brk id="236" max="16383" man="1"/>
    <brk id="262" max="16383" man="1"/>
    <brk id="288" max="16383" man="1"/>
    <brk id="314" max="16383" man="1"/>
    <brk id="340" max="16383" man="1"/>
    <brk id="366" max="16383" man="1"/>
    <brk id="392" max="16383" man="1"/>
    <brk id="418" max="16383" man="1"/>
    <brk id="444" max="16383" man="1"/>
    <brk id="470" max="16383" man="1"/>
    <brk id="496" max="16383" man="1"/>
    <brk id="522" max="16383" man="1"/>
    <brk id="548" max="16383" man="1"/>
    <brk id="574" max="16383" man="1"/>
    <brk id="600" max="16383" man="1"/>
    <brk id="626" max="16383" man="1"/>
    <brk id="652" max="16383" man="1"/>
    <brk id="678" max="16383" man="1"/>
    <brk id="704" max="16383" man="1"/>
    <brk id="730" max="16383" man="1"/>
    <brk id="756" max="16383" man="1"/>
    <brk id="782" max="16383" man="1"/>
    <brk id="808" max="16383" man="1"/>
    <brk id="834" max="16383" man="1"/>
    <brk id="860" max="16383" man="1"/>
    <brk id="886" max="16383" man="1"/>
    <brk id="912" max="16383" man="1"/>
    <brk id="938" max="16383" man="1"/>
    <brk id="964" max="16383" man="1"/>
    <brk id="990" max="16383" man="1"/>
    <brk id="1016" max="16383" man="1"/>
    <brk id="1042" max="16383" man="1"/>
    <brk id="1068" max="16383" man="1"/>
    <brk id="1094" max="16383" man="1"/>
    <brk id="1120" max="16383" man="1"/>
    <brk id="1146" max="16383" man="1"/>
    <brk id="1172" max="16383" man="1"/>
    <brk id="1198" max="16383" man="1"/>
    <brk id="1224" max="16383" man="1"/>
    <brk id="1250" max="16383" man="1"/>
    <brk id="1276" max="16383" man="1"/>
    <brk id="1302" max="16383" man="1"/>
    <brk id="1328" max="16383" man="1"/>
    <brk id="1354" max="16383" man="1"/>
    <brk id="1380" max="16383" man="1"/>
    <brk id="1406" max="16383" man="1"/>
    <brk id="1432" max="16383" man="1"/>
    <brk id="1458" max="16383" man="1"/>
    <brk id="1484" max="16383" man="1"/>
    <brk id="1510" max="16383" man="1"/>
    <brk id="1536" max="16383" man="1"/>
    <brk id="1562" max="16383" man="1"/>
    <brk id="1588" max="16383" man="1"/>
    <brk id="1614" max="16383" man="1"/>
    <brk id="1640" max="16383" man="1"/>
    <brk id="1666" max="16383" man="1"/>
    <brk id="1692" max="16383" man="1"/>
    <brk id="1718" max="16383" man="1"/>
    <brk id="1744" max="16383" man="1"/>
    <brk id="1770" max="16383" man="1"/>
    <brk id="1796" max="16383" man="1"/>
    <brk id="1822" max="16383" man="1"/>
    <brk id="1848" max="16383" man="1"/>
    <brk id="1874" max="16383" man="1"/>
    <brk id="1900" max="16383" man="1"/>
    <brk id="1926" max="16383" man="1"/>
    <brk id="1952" max="16383" man="1"/>
    <brk id="1978" max="16383" man="1"/>
    <brk id="2004" max="16383" man="1"/>
    <brk id="2030" max="16383" man="1"/>
    <brk id="2056" max="16383" man="1"/>
    <brk id="2082" max="16383" man="1"/>
    <brk id="2108" max="16383" man="1"/>
    <brk id="2134" max="16383" man="1"/>
    <brk id="2160" max="16383" man="1"/>
    <brk id="2186" max="16383" man="1"/>
    <brk id="2212" max="16383" man="1"/>
    <brk id="223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B3872"/>
  <sheetViews>
    <sheetView workbookViewId="0"/>
  </sheetViews>
  <sheetFormatPr defaultColWidth="8.875" defaultRowHeight="12" x14ac:dyDescent="0.2"/>
  <cols>
    <col min="1" max="1" width="3.625" style="84" customWidth="1"/>
    <col min="2" max="2" width="4.625" style="84" customWidth="1"/>
    <col min="3" max="4" width="7.625" style="84" customWidth="1"/>
    <col min="5" max="5" width="16.625" style="84" customWidth="1"/>
    <col min="6" max="6" width="5.625" style="84" customWidth="1"/>
    <col min="7" max="54" width="8.625" style="84" customWidth="1"/>
    <col min="55" max="16384" width="8.875" style="84"/>
  </cols>
  <sheetData>
    <row r="4" spans="2:17" x14ac:dyDescent="0.2">
      <c r="B4" s="34" t="str">
        <f xml:space="preserve"> HYPERLINK("#'目次'!B7", "[1]")</f>
        <v>[1]</v>
      </c>
      <c r="C4" s="27" t="s">
        <v>12</v>
      </c>
    </row>
    <row r="7" spans="2:17" x14ac:dyDescent="0.2">
      <c r="C7" s="27" t="s">
        <v>13</v>
      </c>
    </row>
    <row r="8" spans="2:17" ht="36" x14ac:dyDescent="0.2">
      <c r="D8" s="97"/>
      <c r="E8" s="98"/>
      <c r="F8" s="98"/>
      <c r="G8" s="38" t="s">
        <v>14</v>
      </c>
      <c r="H8" s="36" t="s">
        <v>15</v>
      </c>
      <c r="I8" s="4" t="s">
        <v>16</v>
      </c>
      <c r="J8" s="4" t="s">
        <v>17</v>
      </c>
      <c r="K8" s="4" t="s">
        <v>18</v>
      </c>
      <c r="L8" s="4" t="s">
        <v>19</v>
      </c>
      <c r="M8" s="4" t="s">
        <v>20</v>
      </c>
      <c r="N8" s="4" t="s">
        <v>21</v>
      </c>
      <c r="O8" s="4" t="s">
        <v>22</v>
      </c>
      <c r="P8" s="4" t="s">
        <v>23</v>
      </c>
      <c r="Q8" s="35" t="s">
        <v>24</v>
      </c>
    </row>
    <row r="9" spans="2:17" x14ac:dyDescent="0.2">
      <c r="D9" s="99"/>
      <c r="E9" s="100"/>
      <c r="F9" s="100"/>
      <c r="G9" s="40"/>
      <c r="H9" s="42"/>
      <c r="I9" s="8"/>
      <c r="J9" s="8"/>
      <c r="K9" s="8"/>
      <c r="L9" s="8"/>
      <c r="M9" s="8"/>
      <c r="N9" s="8"/>
      <c r="O9" s="8"/>
      <c r="P9" s="8"/>
      <c r="Q9" s="39"/>
    </row>
    <row r="10" spans="2:17" x14ac:dyDescent="0.2">
      <c r="D10" s="59"/>
      <c r="E10" s="63" t="s">
        <v>14</v>
      </c>
      <c r="F10" s="65"/>
      <c r="G10" s="37">
        <v>7000</v>
      </c>
      <c r="H10" s="16">
        <v>6454</v>
      </c>
      <c r="I10" s="16">
        <v>87</v>
      </c>
      <c r="J10" s="16">
        <v>954</v>
      </c>
      <c r="K10" s="16">
        <v>755</v>
      </c>
      <c r="L10" s="16">
        <v>153</v>
      </c>
      <c r="M10" s="16">
        <v>12</v>
      </c>
      <c r="N10" s="16">
        <v>24</v>
      </c>
      <c r="O10" s="16">
        <v>44</v>
      </c>
      <c r="P10" s="16">
        <v>507</v>
      </c>
      <c r="Q10" s="57">
        <v>0</v>
      </c>
    </row>
    <row r="11" spans="2:17" x14ac:dyDescent="0.2">
      <c r="D11" s="54"/>
      <c r="E11" s="52"/>
      <c r="F11" s="60"/>
      <c r="G11" s="11">
        <v>100</v>
      </c>
      <c r="H11" s="2">
        <v>92.2</v>
      </c>
      <c r="I11" s="2">
        <v>1.2428571428570001</v>
      </c>
      <c r="J11" s="2">
        <v>13.628571428571</v>
      </c>
      <c r="K11" s="2">
        <v>10.785714285714</v>
      </c>
      <c r="L11" s="2">
        <v>2.1857142857139999</v>
      </c>
      <c r="M11" s="2">
        <v>0.171428571429</v>
      </c>
      <c r="N11" s="2">
        <v>0.34285714285699997</v>
      </c>
      <c r="O11" s="2">
        <v>0.62857142857100001</v>
      </c>
      <c r="P11" s="2">
        <v>7.2428571428569999</v>
      </c>
      <c r="Q11" s="29">
        <v>0</v>
      </c>
    </row>
    <row r="12" spans="2:17" x14ac:dyDescent="0.2">
      <c r="D12" s="101" t="s">
        <v>25</v>
      </c>
      <c r="E12" s="26" t="s">
        <v>26</v>
      </c>
      <c r="F12" s="25"/>
      <c r="G12" s="28">
        <v>308</v>
      </c>
      <c r="H12" s="30">
        <v>282</v>
      </c>
      <c r="I12" s="3">
        <v>1</v>
      </c>
      <c r="J12" s="3">
        <v>19</v>
      </c>
      <c r="K12" s="3">
        <v>12</v>
      </c>
      <c r="L12" s="3">
        <v>5</v>
      </c>
      <c r="M12" s="3">
        <v>0</v>
      </c>
      <c r="N12" s="3">
        <v>0</v>
      </c>
      <c r="O12" s="3">
        <v>2</v>
      </c>
      <c r="P12" s="3">
        <v>23</v>
      </c>
      <c r="Q12" s="32">
        <v>0</v>
      </c>
    </row>
    <row r="13" spans="2:17" x14ac:dyDescent="0.2">
      <c r="D13" s="102"/>
      <c r="E13" s="13"/>
      <c r="F13" s="14"/>
      <c r="G13" s="11">
        <v>100</v>
      </c>
      <c r="H13" s="15">
        <v>91.558441558441999</v>
      </c>
      <c r="I13" s="2">
        <v>0.32467532467499999</v>
      </c>
      <c r="J13" s="2">
        <v>6.1688311688309998</v>
      </c>
      <c r="K13" s="2">
        <v>3.896103896104</v>
      </c>
      <c r="L13" s="2">
        <v>1.6233766233769999</v>
      </c>
      <c r="M13" s="9">
        <v>0</v>
      </c>
      <c r="N13" s="9">
        <v>0</v>
      </c>
      <c r="O13" s="2">
        <v>0.64935064935099995</v>
      </c>
      <c r="P13" s="2">
        <v>7.4675324675320001</v>
      </c>
      <c r="Q13" s="29">
        <v>0</v>
      </c>
    </row>
    <row r="14" spans="2:17" x14ac:dyDescent="0.2">
      <c r="D14" s="102"/>
      <c r="E14" s="5" t="s">
        <v>27</v>
      </c>
      <c r="F14" s="6"/>
      <c r="G14" s="7">
        <v>504</v>
      </c>
      <c r="H14" s="10">
        <v>469</v>
      </c>
      <c r="I14" s="1">
        <v>6</v>
      </c>
      <c r="J14" s="1">
        <v>40</v>
      </c>
      <c r="K14" s="1">
        <v>47</v>
      </c>
      <c r="L14" s="1">
        <v>4</v>
      </c>
      <c r="M14" s="1">
        <v>1</v>
      </c>
      <c r="N14" s="1">
        <v>1</v>
      </c>
      <c r="O14" s="1">
        <v>0</v>
      </c>
      <c r="P14" s="1">
        <v>34</v>
      </c>
      <c r="Q14" s="17">
        <v>0</v>
      </c>
    </row>
    <row r="15" spans="2:17" x14ac:dyDescent="0.2">
      <c r="D15" s="102"/>
      <c r="E15" s="13"/>
      <c r="F15" s="14"/>
      <c r="G15" s="11">
        <v>100</v>
      </c>
      <c r="H15" s="15">
        <v>93.055555555555998</v>
      </c>
      <c r="I15" s="2">
        <v>1.190476190476</v>
      </c>
      <c r="J15" s="2">
        <v>7.9365079365079998</v>
      </c>
      <c r="K15" s="2">
        <v>9.3253968253970001</v>
      </c>
      <c r="L15" s="2">
        <v>0.793650793651</v>
      </c>
      <c r="M15" s="2">
        <v>0.19841269841299999</v>
      </c>
      <c r="N15" s="2">
        <v>0.19841269841299999</v>
      </c>
      <c r="O15" s="9">
        <v>0</v>
      </c>
      <c r="P15" s="2">
        <v>6.7460317460320001</v>
      </c>
      <c r="Q15" s="29">
        <v>0</v>
      </c>
    </row>
    <row r="16" spans="2:17" x14ac:dyDescent="0.2">
      <c r="D16" s="102"/>
      <c r="E16" s="5" t="s">
        <v>28</v>
      </c>
      <c r="F16" s="6"/>
      <c r="G16" s="7">
        <v>1554</v>
      </c>
      <c r="H16" s="10">
        <v>1439</v>
      </c>
      <c r="I16" s="1">
        <v>21</v>
      </c>
      <c r="J16" s="1">
        <v>248</v>
      </c>
      <c r="K16" s="1">
        <v>194</v>
      </c>
      <c r="L16" s="1">
        <v>38</v>
      </c>
      <c r="M16" s="1">
        <v>1</v>
      </c>
      <c r="N16" s="1">
        <v>4</v>
      </c>
      <c r="O16" s="1">
        <v>16</v>
      </c>
      <c r="P16" s="1">
        <v>106</v>
      </c>
      <c r="Q16" s="17">
        <v>0</v>
      </c>
    </row>
    <row r="17" spans="4:17" x14ac:dyDescent="0.2">
      <c r="D17" s="102"/>
      <c r="E17" s="13"/>
      <c r="F17" s="14"/>
      <c r="G17" s="11">
        <v>100</v>
      </c>
      <c r="H17" s="15">
        <v>92.599742599742996</v>
      </c>
      <c r="I17" s="2">
        <v>1.351351351351</v>
      </c>
      <c r="J17" s="2">
        <v>15.958815958816</v>
      </c>
      <c r="K17" s="2">
        <v>12.483912483912</v>
      </c>
      <c r="L17" s="2">
        <v>2.445302445302</v>
      </c>
      <c r="M17" s="2">
        <v>6.435006435E-2</v>
      </c>
      <c r="N17" s="2">
        <v>0.2574002574</v>
      </c>
      <c r="O17" s="2">
        <v>1.0296010296010001</v>
      </c>
      <c r="P17" s="2">
        <v>6.8211068211069996</v>
      </c>
      <c r="Q17" s="29">
        <v>0</v>
      </c>
    </row>
    <row r="18" spans="4:17" x14ac:dyDescent="0.2">
      <c r="D18" s="102"/>
      <c r="E18" s="5" t="s">
        <v>29</v>
      </c>
      <c r="F18" s="6"/>
      <c r="G18" s="7">
        <v>840</v>
      </c>
      <c r="H18" s="10">
        <v>777</v>
      </c>
      <c r="I18" s="1">
        <v>14</v>
      </c>
      <c r="J18" s="1">
        <v>146</v>
      </c>
      <c r="K18" s="1">
        <v>105</v>
      </c>
      <c r="L18" s="1">
        <v>29</v>
      </c>
      <c r="M18" s="1">
        <v>4</v>
      </c>
      <c r="N18" s="1">
        <v>7</v>
      </c>
      <c r="O18" s="1">
        <v>3</v>
      </c>
      <c r="P18" s="1">
        <v>58</v>
      </c>
      <c r="Q18" s="17">
        <v>0</v>
      </c>
    </row>
    <row r="19" spans="4:17" x14ac:dyDescent="0.2">
      <c r="D19" s="102"/>
      <c r="E19" s="13"/>
      <c r="F19" s="14"/>
      <c r="G19" s="11">
        <v>100</v>
      </c>
      <c r="H19" s="15">
        <v>92.5</v>
      </c>
      <c r="I19" s="2">
        <v>1.666666666667</v>
      </c>
      <c r="J19" s="2">
        <v>17.380952380951999</v>
      </c>
      <c r="K19" s="2">
        <v>12.5</v>
      </c>
      <c r="L19" s="2">
        <v>3.4523809523810001</v>
      </c>
      <c r="M19" s="2">
        <v>0.47619047618999999</v>
      </c>
      <c r="N19" s="2">
        <v>0.83333333333299997</v>
      </c>
      <c r="O19" s="2">
        <v>0.35714285714299998</v>
      </c>
      <c r="P19" s="2">
        <v>6.9047619047620001</v>
      </c>
      <c r="Q19" s="29">
        <v>0</v>
      </c>
    </row>
    <row r="20" spans="4:17" x14ac:dyDescent="0.2">
      <c r="D20" s="102"/>
      <c r="E20" s="5" t="s">
        <v>30</v>
      </c>
      <c r="F20" s="6"/>
      <c r="G20" s="7">
        <v>280</v>
      </c>
      <c r="H20" s="10">
        <v>263</v>
      </c>
      <c r="I20" s="1">
        <v>3</v>
      </c>
      <c r="J20" s="1">
        <v>38</v>
      </c>
      <c r="K20" s="1">
        <v>25</v>
      </c>
      <c r="L20" s="1">
        <v>8</v>
      </c>
      <c r="M20" s="1">
        <v>0</v>
      </c>
      <c r="N20" s="1">
        <v>1</v>
      </c>
      <c r="O20" s="1">
        <v>0</v>
      </c>
      <c r="P20" s="1">
        <v>17</v>
      </c>
      <c r="Q20" s="17">
        <v>0</v>
      </c>
    </row>
    <row r="21" spans="4:17" x14ac:dyDescent="0.2">
      <c r="D21" s="102"/>
      <c r="E21" s="13"/>
      <c r="F21" s="14"/>
      <c r="G21" s="11">
        <v>100</v>
      </c>
      <c r="H21" s="15">
        <v>93.928571428571004</v>
      </c>
      <c r="I21" s="2">
        <v>1.0714285714289999</v>
      </c>
      <c r="J21" s="2">
        <v>13.571428571428999</v>
      </c>
      <c r="K21" s="2">
        <v>8.9285714285710007</v>
      </c>
      <c r="L21" s="2">
        <v>2.8571428571430002</v>
      </c>
      <c r="M21" s="9">
        <v>0</v>
      </c>
      <c r="N21" s="2">
        <v>0.35714285714299998</v>
      </c>
      <c r="O21" s="9">
        <v>0</v>
      </c>
      <c r="P21" s="2">
        <v>6.0714285714290002</v>
      </c>
      <c r="Q21" s="29">
        <v>0</v>
      </c>
    </row>
    <row r="22" spans="4:17" x14ac:dyDescent="0.2">
      <c r="D22" s="102"/>
      <c r="E22" s="5" t="s">
        <v>31</v>
      </c>
      <c r="F22" s="6"/>
      <c r="G22" s="7">
        <v>154</v>
      </c>
      <c r="H22" s="10">
        <v>134</v>
      </c>
      <c r="I22" s="1">
        <v>3</v>
      </c>
      <c r="J22" s="1">
        <v>25</v>
      </c>
      <c r="K22" s="1">
        <v>21</v>
      </c>
      <c r="L22" s="1">
        <v>5</v>
      </c>
      <c r="M22" s="1">
        <v>1</v>
      </c>
      <c r="N22" s="1">
        <v>2</v>
      </c>
      <c r="O22" s="1">
        <v>1</v>
      </c>
      <c r="P22" s="1">
        <v>19</v>
      </c>
      <c r="Q22" s="17">
        <v>0</v>
      </c>
    </row>
    <row r="23" spans="4:17" x14ac:dyDescent="0.2">
      <c r="D23" s="102"/>
      <c r="E23" s="13"/>
      <c r="F23" s="14"/>
      <c r="G23" s="11">
        <v>100</v>
      </c>
      <c r="H23" s="15">
        <v>87.012987012986997</v>
      </c>
      <c r="I23" s="2">
        <v>1.948051948052</v>
      </c>
      <c r="J23" s="2">
        <v>16.233766233766001</v>
      </c>
      <c r="K23" s="2">
        <v>13.636363636364001</v>
      </c>
      <c r="L23" s="2">
        <v>3.2467532467529998</v>
      </c>
      <c r="M23" s="2">
        <v>0.64935064935099995</v>
      </c>
      <c r="N23" s="2">
        <v>1.298701298701</v>
      </c>
      <c r="O23" s="2">
        <v>0.64935064935099995</v>
      </c>
      <c r="P23" s="2">
        <v>12.337662337662</v>
      </c>
      <c r="Q23" s="29">
        <v>0</v>
      </c>
    </row>
    <row r="24" spans="4:17" x14ac:dyDescent="0.2">
      <c r="D24" s="102"/>
      <c r="E24" s="5" t="s">
        <v>32</v>
      </c>
      <c r="F24" s="6"/>
      <c r="G24" s="7">
        <v>826</v>
      </c>
      <c r="H24" s="10">
        <v>748</v>
      </c>
      <c r="I24" s="1">
        <v>16</v>
      </c>
      <c r="J24" s="1">
        <v>131</v>
      </c>
      <c r="K24" s="1">
        <v>83</v>
      </c>
      <c r="L24" s="1">
        <v>23</v>
      </c>
      <c r="M24" s="1">
        <v>1</v>
      </c>
      <c r="N24" s="1">
        <v>4</v>
      </c>
      <c r="O24" s="1">
        <v>8</v>
      </c>
      <c r="P24" s="1">
        <v>72</v>
      </c>
      <c r="Q24" s="17">
        <v>0</v>
      </c>
    </row>
    <row r="25" spans="4:17" x14ac:dyDescent="0.2">
      <c r="D25" s="102"/>
      <c r="E25" s="13"/>
      <c r="F25" s="14"/>
      <c r="G25" s="11">
        <v>100</v>
      </c>
      <c r="H25" s="15">
        <v>90.556900726392001</v>
      </c>
      <c r="I25" s="2">
        <v>1.937046004843</v>
      </c>
      <c r="J25" s="2">
        <v>15.859564164649001</v>
      </c>
      <c r="K25" s="2">
        <v>10.048426150120999</v>
      </c>
      <c r="L25" s="2">
        <v>2.7845036319609999</v>
      </c>
      <c r="M25" s="2">
        <v>0.121065375303</v>
      </c>
      <c r="N25" s="2">
        <v>0.48426150121099998</v>
      </c>
      <c r="O25" s="2">
        <v>0.96852300242099998</v>
      </c>
      <c r="P25" s="2">
        <v>8.7167070217920006</v>
      </c>
      <c r="Q25" s="29">
        <v>0</v>
      </c>
    </row>
    <row r="26" spans="4:17" x14ac:dyDescent="0.2">
      <c r="D26" s="102"/>
      <c r="E26" s="5" t="s">
        <v>33</v>
      </c>
      <c r="F26" s="6"/>
      <c r="G26" s="7">
        <v>672</v>
      </c>
      <c r="H26" s="10">
        <v>630</v>
      </c>
      <c r="I26" s="1">
        <v>10</v>
      </c>
      <c r="J26" s="1">
        <v>95</v>
      </c>
      <c r="K26" s="1">
        <v>73</v>
      </c>
      <c r="L26" s="1">
        <v>13</v>
      </c>
      <c r="M26" s="1">
        <v>1</v>
      </c>
      <c r="N26" s="1">
        <v>1</v>
      </c>
      <c r="O26" s="1">
        <v>5</v>
      </c>
      <c r="P26" s="1">
        <v>40</v>
      </c>
      <c r="Q26" s="17">
        <v>0</v>
      </c>
    </row>
    <row r="27" spans="4:17" x14ac:dyDescent="0.2">
      <c r="D27" s="102"/>
      <c r="E27" s="13"/>
      <c r="F27" s="14"/>
      <c r="G27" s="11">
        <v>100</v>
      </c>
      <c r="H27" s="15">
        <v>93.75</v>
      </c>
      <c r="I27" s="2">
        <v>1.4880952380950001</v>
      </c>
      <c r="J27" s="2">
        <v>14.136904761905001</v>
      </c>
      <c r="K27" s="2">
        <v>10.863095238094999</v>
      </c>
      <c r="L27" s="2">
        <v>1.934523809524</v>
      </c>
      <c r="M27" s="2">
        <v>0.14880952381000001</v>
      </c>
      <c r="N27" s="2">
        <v>0.14880952381000001</v>
      </c>
      <c r="O27" s="2">
        <v>0.74404761904799999</v>
      </c>
      <c r="P27" s="2">
        <v>5.9523809523809996</v>
      </c>
      <c r="Q27" s="29">
        <v>0</v>
      </c>
    </row>
    <row r="28" spans="4:17" x14ac:dyDescent="0.2">
      <c r="D28" s="102"/>
      <c r="E28" s="5" t="s">
        <v>34</v>
      </c>
      <c r="F28" s="6"/>
      <c r="G28" s="7">
        <v>462</v>
      </c>
      <c r="H28" s="10">
        <v>440</v>
      </c>
      <c r="I28" s="1">
        <v>3</v>
      </c>
      <c r="J28" s="1">
        <v>64</v>
      </c>
      <c r="K28" s="1">
        <v>57</v>
      </c>
      <c r="L28" s="1">
        <v>11</v>
      </c>
      <c r="M28" s="1">
        <v>1</v>
      </c>
      <c r="N28" s="1">
        <v>2</v>
      </c>
      <c r="O28" s="1">
        <v>2</v>
      </c>
      <c r="P28" s="1">
        <v>21</v>
      </c>
      <c r="Q28" s="17">
        <v>0</v>
      </c>
    </row>
    <row r="29" spans="4:17" x14ac:dyDescent="0.2">
      <c r="D29" s="102"/>
      <c r="E29" s="13"/>
      <c r="F29" s="14"/>
      <c r="G29" s="11">
        <v>100</v>
      </c>
      <c r="H29" s="15">
        <v>95.238095238094999</v>
      </c>
      <c r="I29" s="2">
        <v>0.64935064935099995</v>
      </c>
      <c r="J29" s="2">
        <v>13.852813852814</v>
      </c>
      <c r="K29" s="2">
        <v>12.337662337662</v>
      </c>
      <c r="L29" s="2">
        <v>2.3809523809519999</v>
      </c>
      <c r="M29" s="2">
        <v>0.21645021645000001</v>
      </c>
      <c r="N29" s="2">
        <v>0.43290043290000002</v>
      </c>
      <c r="O29" s="2">
        <v>0.43290043290000002</v>
      </c>
      <c r="P29" s="2">
        <v>4.5454545454549997</v>
      </c>
      <c r="Q29" s="29">
        <v>0</v>
      </c>
    </row>
    <row r="30" spans="4:17" x14ac:dyDescent="0.2">
      <c r="D30" s="102"/>
      <c r="E30" s="5" t="s">
        <v>35</v>
      </c>
      <c r="F30" s="6"/>
      <c r="G30" s="7">
        <v>406</v>
      </c>
      <c r="H30" s="10">
        <v>380</v>
      </c>
      <c r="I30" s="1">
        <v>6</v>
      </c>
      <c r="J30" s="1">
        <v>50</v>
      </c>
      <c r="K30" s="1">
        <v>49</v>
      </c>
      <c r="L30" s="1">
        <v>6</v>
      </c>
      <c r="M30" s="1">
        <v>1</v>
      </c>
      <c r="N30" s="1">
        <v>1</v>
      </c>
      <c r="O30" s="1">
        <v>2</v>
      </c>
      <c r="P30" s="1">
        <v>24</v>
      </c>
      <c r="Q30" s="17">
        <v>0</v>
      </c>
    </row>
    <row r="31" spans="4:17" x14ac:dyDescent="0.2">
      <c r="D31" s="102"/>
      <c r="E31" s="13"/>
      <c r="F31" s="14"/>
      <c r="G31" s="11">
        <v>100</v>
      </c>
      <c r="H31" s="15">
        <v>93.596059113300001</v>
      </c>
      <c r="I31" s="2">
        <v>1.477832512315</v>
      </c>
      <c r="J31" s="2">
        <v>12.315270935960999</v>
      </c>
      <c r="K31" s="2">
        <v>12.068965517241001</v>
      </c>
      <c r="L31" s="2">
        <v>1.477832512315</v>
      </c>
      <c r="M31" s="2">
        <v>0.246305418719</v>
      </c>
      <c r="N31" s="2">
        <v>0.246305418719</v>
      </c>
      <c r="O31" s="2">
        <v>0.49261083743799999</v>
      </c>
      <c r="P31" s="2">
        <v>5.9113300492610001</v>
      </c>
      <c r="Q31" s="29">
        <v>0</v>
      </c>
    </row>
    <row r="32" spans="4:17" x14ac:dyDescent="0.2">
      <c r="D32" s="102"/>
      <c r="E32" s="5" t="s">
        <v>36</v>
      </c>
      <c r="F32" s="6"/>
      <c r="G32" s="7">
        <v>210</v>
      </c>
      <c r="H32" s="10">
        <v>191</v>
      </c>
      <c r="I32" s="1">
        <v>1</v>
      </c>
      <c r="J32" s="1">
        <v>31</v>
      </c>
      <c r="K32" s="1">
        <v>29</v>
      </c>
      <c r="L32" s="1">
        <v>2</v>
      </c>
      <c r="M32" s="1">
        <v>0</v>
      </c>
      <c r="N32" s="1">
        <v>0</v>
      </c>
      <c r="O32" s="1">
        <v>1</v>
      </c>
      <c r="P32" s="1">
        <v>16</v>
      </c>
      <c r="Q32" s="17">
        <v>0</v>
      </c>
    </row>
    <row r="33" spans="4:17" x14ac:dyDescent="0.2">
      <c r="D33" s="102"/>
      <c r="E33" s="13"/>
      <c r="F33" s="14"/>
      <c r="G33" s="11">
        <v>100</v>
      </c>
      <c r="H33" s="15">
        <v>90.952380952381006</v>
      </c>
      <c r="I33" s="2">
        <v>0.47619047618999999</v>
      </c>
      <c r="J33" s="2">
        <v>14.761904761905001</v>
      </c>
      <c r="K33" s="2">
        <v>13.809523809524</v>
      </c>
      <c r="L33" s="2">
        <v>0.95238095238099996</v>
      </c>
      <c r="M33" s="9">
        <v>0</v>
      </c>
      <c r="N33" s="9">
        <v>0</v>
      </c>
      <c r="O33" s="2">
        <v>0.47619047618999999</v>
      </c>
      <c r="P33" s="2">
        <v>7.6190476190479997</v>
      </c>
      <c r="Q33" s="29">
        <v>0</v>
      </c>
    </row>
    <row r="34" spans="4:17" x14ac:dyDescent="0.2">
      <c r="D34" s="102"/>
      <c r="E34" s="5" t="s">
        <v>37</v>
      </c>
      <c r="F34" s="6"/>
      <c r="G34" s="7">
        <v>714</v>
      </c>
      <c r="H34" s="10">
        <v>641</v>
      </c>
      <c r="I34" s="1">
        <v>3</v>
      </c>
      <c r="J34" s="1">
        <v>64</v>
      </c>
      <c r="K34" s="1">
        <v>55</v>
      </c>
      <c r="L34" s="1">
        <v>8</v>
      </c>
      <c r="M34" s="1">
        <v>1</v>
      </c>
      <c r="N34" s="1">
        <v>1</v>
      </c>
      <c r="O34" s="1">
        <v>4</v>
      </c>
      <c r="P34" s="1">
        <v>67</v>
      </c>
      <c r="Q34" s="17">
        <v>0</v>
      </c>
    </row>
    <row r="35" spans="4:17" x14ac:dyDescent="0.2">
      <c r="D35" s="102"/>
      <c r="E35" s="13"/>
      <c r="F35" s="14"/>
      <c r="G35" s="11">
        <v>100</v>
      </c>
      <c r="H35" s="15">
        <v>89.775910364146</v>
      </c>
      <c r="I35" s="2">
        <v>0.42016806722700001</v>
      </c>
      <c r="J35" s="2">
        <v>8.963585434174</v>
      </c>
      <c r="K35" s="2">
        <v>7.703081232493</v>
      </c>
      <c r="L35" s="2">
        <v>1.120448179272</v>
      </c>
      <c r="M35" s="2">
        <v>0.140056022409</v>
      </c>
      <c r="N35" s="2">
        <v>0.140056022409</v>
      </c>
      <c r="O35" s="2">
        <v>0.56022408963600001</v>
      </c>
      <c r="P35" s="2">
        <v>9.3837535014009994</v>
      </c>
      <c r="Q35" s="29">
        <v>0</v>
      </c>
    </row>
    <row r="36" spans="4:17" x14ac:dyDescent="0.2">
      <c r="D36" s="102"/>
      <c r="E36" s="5" t="s">
        <v>38</v>
      </c>
      <c r="F36" s="6"/>
      <c r="G36" s="7">
        <v>70</v>
      </c>
      <c r="H36" s="10">
        <v>60</v>
      </c>
      <c r="I36" s="1">
        <v>0</v>
      </c>
      <c r="J36" s="1">
        <v>3</v>
      </c>
      <c r="K36" s="1">
        <v>5</v>
      </c>
      <c r="L36" s="1">
        <v>1</v>
      </c>
      <c r="M36" s="1">
        <v>0</v>
      </c>
      <c r="N36" s="1">
        <v>0</v>
      </c>
      <c r="O36" s="1">
        <v>0</v>
      </c>
      <c r="P36" s="1">
        <v>10</v>
      </c>
      <c r="Q36" s="17">
        <v>0</v>
      </c>
    </row>
    <row r="37" spans="4:17" x14ac:dyDescent="0.2">
      <c r="D37" s="102"/>
      <c r="E37" s="13"/>
      <c r="F37" s="14"/>
      <c r="G37" s="11">
        <v>100</v>
      </c>
      <c r="H37" s="15">
        <v>85.714285714286007</v>
      </c>
      <c r="I37" s="9">
        <v>0</v>
      </c>
      <c r="J37" s="2">
        <v>4.2857142857139996</v>
      </c>
      <c r="K37" s="2">
        <v>7.1428571428570002</v>
      </c>
      <c r="L37" s="2">
        <v>1.4285714285710001</v>
      </c>
      <c r="M37" s="9">
        <v>0</v>
      </c>
      <c r="N37" s="9">
        <v>0</v>
      </c>
      <c r="O37" s="9">
        <v>0</v>
      </c>
      <c r="P37" s="2">
        <v>14.285714285714</v>
      </c>
      <c r="Q37" s="29">
        <v>0</v>
      </c>
    </row>
    <row r="38" spans="4:17" x14ac:dyDescent="0.2">
      <c r="D38" s="101" t="s">
        <v>39</v>
      </c>
      <c r="E38" s="26" t="s">
        <v>40</v>
      </c>
      <c r="F38" s="25"/>
      <c r="G38" s="28">
        <v>2044</v>
      </c>
      <c r="H38" s="30">
        <v>1905</v>
      </c>
      <c r="I38" s="3">
        <v>34</v>
      </c>
      <c r="J38" s="3">
        <v>328</v>
      </c>
      <c r="K38" s="3">
        <v>263</v>
      </c>
      <c r="L38" s="3">
        <v>56</v>
      </c>
      <c r="M38" s="3">
        <v>6</v>
      </c>
      <c r="N38" s="3">
        <v>11</v>
      </c>
      <c r="O38" s="3">
        <v>8</v>
      </c>
      <c r="P38" s="3">
        <v>124</v>
      </c>
      <c r="Q38" s="32">
        <v>0</v>
      </c>
    </row>
    <row r="39" spans="4:17" x14ac:dyDescent="0.2">
      <c r="D39" s="102"/>
      <c r="E39" s="13"/>
      <c r="F39" s="14"/>
      <c r="G39" s="11">
        <v>100</v>
      </c>
      <c r="H39" s="15">
        <v>93.199608610568006</v>
      </c>
      <c r="I39" s="2">
        <v>1.663405088063</v>
      </c>
      <c r="J39" s="2">
        <v>16.046966731897999</v>
      </c>
      <c r="K39" s="2">
        <v>12.866927592954999</v>
      </c>
      <c r="L39" s="2">
        <v>2.7397260273969999</v>
      </c>
      <c r="M39" s="2">
        <v>0.29354207436399998</v>
      </c>
      <c r="N39" s="2">
        <v>0.53816046966700004</v>
      </c>
      <c r="O39" s="2">
        <v>0.39138943248500002</v>
      </c>
      <c r="P39" s="2">
        <v>6.0665362035230004</v>
      </c>
      <c r="Q39" s="29">
        <v>0</v>
      </c>
    </row>
    <row r="40" spans="4:17" x14ac:dyDescent="0.2">
      <c r="D40" s="102"/>
      <c r="E40" s="5" t="s">
        <v>41</v>
      </c>
      <c r="F40" s="6"/>
      <c r="G40" s="7">
        <v>2156</v>
      </c>
      <c r="H40" s="10">
        <v>1991</v>
      </c>
      <c r="I40" s="1">
        <v>24</v>
      </c>
      <c r="J40" s="1">
        <v>302</v>
      </c>
      <c r="K40" s="1">
        <v>235</v>
      </c>
      <c r="L40" s="1">
        <v>53</v>
      </c>
      <c r="M40" s="1">
        <v>3</v>
      </c>
      <c r="N40" s="1">
        <v>7</v>
      </c>
      <c r="O40" s="1">
        <v>22</v>
      </c>
      <c r="P40" s="1">
        <v>157</v>
      </c>
      <c r="Q40" s="17">
        <v>0</v>
      </c>
    </row>
    <row r="41" spans="4:17" x14ac:dyDescent="0.2">
      <c r="D41" s="102"/>
      <c r="E41" s="13"/>
      <c r="F41" s="14"/>
      <c r="G41" s="11">
        <v>100</v>
      </c>
      <c r="H41" s="15">
        <v>92.346938775509997</v>
      </c>
      <c r="I41" s="2">
        <v>1.1131725417439999</v>
      </c>
      <c r="J41" s="2">
        <v>14.007421150278001</v>
      </c>
      <c r="K41" s="2">
        <v>10.899814471242999</v>
      </c>
      <c r="L41" s="2">
        <v>2.4582560296849998</v>
      </c>
      <c r="M41" s="2">
        <v>0.13914656771799999</v>
      </c>
      <c r="N41" s="2">
        <v>0.32467532467499999</v>
      </c>
      <c r="O41" s="2">
        <v>1.0204081632649999</v>
      </c>
      <c r="P41" s="2">
        <v>7.2820037105750002</v>
      </c>
      <c r="Q41" s="29">
        <v>0</v>
      </c>
    </row>
    <row r="42" spans="4:17" x14ac:dyDescent="0.2">
      <c r="D42" s="102"/>
      <c r="E42" s="5" t="s">
        <v>42</v>
      </c>
      <c r="F42" s="6"/>
      <c r="G42" s="7">
        <v>1680</v>
      </c>
      <c r="H42" s="10">
        <v>1557</v>
      </c>
      <c r="I42" s="1">
        <v>18</v>
      </c>
      <c r="J42" s="1">
        <v>215</v>
      </c>
      <c r="K42" s="1">
        <v>156</v>
      </c>
      <c r="L42" s="1">
        <v>29</v>
      </c>
      <c r="M42" s="1">
        <v>2</v>
      </c>
      <c r="N42" s="1">
        <v>3</v>
      </c>
      <c r="O42" s="1">
        <v>9</v>
      </c>
      <c r="P42" s="1">
        <v>115</v>
      </c>
      <c r="Q42" s="17">
        <v>0</v>
      </c>
    </row>
    <row r="43" spans="4:17" x14ac:dyDescent="0.2">
      <c r="D43" s="102"/>
      <c r="E43" s="13"/>
      <c r="F43" s="14"/>
      <c r="G43" s="11">
        <v>100</v>
      </c>
      <c r="H43" s="15">
        <v>92.678571428571004</v>
      </c>
      <c r="I43" s="2">
        <v>1.0714285714289999</v>
      </c>
      <c r="J43" s="2">
        <v>12.797619047618999</v>
      </c>
      <c r="K43" s="2">
        <v>9.2857142857140005</v>
      </c>
      <c r="L43" s="2">
        <v>1.72619047619</v>
      </c>
      <c r="M43" s="2">
        <v>0.119047619048</v>
      </c>
      <c r="N43" s="2">
        <v>0.178571428571</v>
      </c>
      <c r="O43" s="2">
        <v>0.53571428571400004</v>
      </c>
      <c r="P43" s="2">
        <v>6.8452380952379999</v>
      </c>
      <c r="Q43" s="29">
        <v>0</v>
      </c>
    </row>
    <row r="44" spans="4:17" x14ac:dyDescent="0.2">
      <c r="D44" s="102"/>
      <c r="E44" s="5" t="s">
        <v>43</v>
      </c>
      <c r="F44" s="6"/>
      <c r="G44" s="7">
        <v>518</v>
      </c>
      <c r="H44" s="10">
        <v>461</v>
      </c>
      <c r="I44" s="1">
        <v>4</v>
      </c>
      <c r="J44" s="1">
        <v>40</v>
      </c>
      <c r="K44" s="1">
        <v>40</v>
      </c>
      <c r="L44" s="1">
        <v>7</v>
      </c>
      <c r="M44" s="1">
        <v>0</v>
      </c>
      <c r="N44" s="1">
        <v>1</v>
      </c>
      <c r="O44" s="1">
        <v>1</v>
      </c>
      <c r="P44" s="1">
        <v>54</v>
      </c>
      <c r="Q44" s="17">
        <v>0</v>
      </c>
    </row>
    <row r="45" spans="4:17" x14ac:dyDescent="0.2">
      <c r="D45" s="102"/>
      <c r="E45" s="13"/>
      <c r="F45" s="14"/>
      <c r="G45" s="11">
        <v>100</v>
      </c>
      <c r="H45" s="15">
        <v>88.996138996138995</v>
      </c>
      <c r="I45" s="2">
        <v>0.77220077220100003</v>
      </c>
      <c r="J45" s="2">
        <v>7.7220077220079997</v>
      </c>
      <c r="K45" s="2">
        <v>7.7220077220079997</v>
      </c>
      <c r="L45" s="2">
        <v>1.351351351351</v>
      </c>
      <c r="M45" s="9">
        <v>0</v>
      </c>
      <c r="N45" s="2">
        <v>0.19305019305000001</v>
      </c>
      <c r="O45" s="2">
        <v>0.19305019305000001</v>
      </c>
      <c r="P45" s="2">
        <v>10.42471042471</v>
      </c>
      <c r="Q45" s="29">
        <v>0</v>
      </c>
    </row>
    <row r="46" spans="4:17" x14ac:dyDescent="0.2">
      <c r="D46" s="102"/>
      <c r="E46" s="5" t="s">
        <v>44</v>
      </c>
      <c r="F46" s="6"/>
      <c r="G46" s="7">
        <v>602</v>
      </c>
      <c r="H46" s="10">
        <v>540</v>
      </c>
      <c r="I46" s="1">
        <v>7</v>
      </c>
      <c r="J46" s="1">
        <v>69</v>
      </c>
      <c r="K46" s="1">
        <v>61</v>
      </c>
      <c r="L46" s="1">
        <v>8</v>
      </c>
      <c r="M46" s="1">
        <v>1</v>
      </c>
      <c r="N46" s="1">
        <v>2</v>
      </c>
      <c r="O46" s="1">
        <v>4</v>
      </c>
      <c r="P46" s="1">
        <v>57</v>
      </c>
      <c r="Q46" s="17">
        <v>0</v>
      </c>
    </row>
    <row r="47" spans="4:17" x14ac:dyDescent="0.2">
      <c r="D47" s="103"/>
      <c r="E47" s="54"/>
      <c r="F47" s="52"/>
      <c r="G47" s="61">
        <v>100</v>
      </c>
      <c r="H47" s="66">
        <v>89.700996677741003</v>
      </c>
      <c r="I47" s="24">
        <v>1.1627906976739999</v>
      </c>
      <c r="J47" s="24">
        <v>11.461794019934</v>
      </c>
      <c r="K47" s="24">
        <v>10.132890365449001</v>
      </c>
      <c r="L47" s="24">
        <v>1.3289036544849999</v>
      </c>
      <c r="M47" s="24">
        <v>0.166112956811</v>
      </c>
      <c r="N47" s="24">
        <v>0.33222591362100001</v>
      </c>
      <c r="O47" s="24">
        <v>0.664451827243</v>
      </c>
      <c r="P47" s="24">
        <v>9.4684385382059997</v>
      </c>
      <c r="Q47" s="79">
        <v>0</v>
      </c>
    </row>
    <row r="49" spans="2:19" x14ac:dyDescent="0.2">
      <c r="B49" s="34" t="str">
        <f xml:space="preserve"> HYPERLINK("#'目次'!B8", "[2]")</f>
        <v>[2]</v>
      </c>
      <c r="C49" s="27" t="s">
        <v>50</v>
      </c>
    </row>
    <row r="50" spans="2:19" x14ac:dyDescent="0.2">
      <c r="C50" s="84" t="s">
        <v>51</v>
      </c>
    </row>
    <row r="52" spans="2:19" x14ac:dyDescent="0.2">
      <c r="C52" s="27" t="s">
        <v>13</v>
      </c>
    </row>
    <row r="53" spans="2:19" ht="36" x14ac:dyDescent="0.2">
      <c r="D53" s="97"/>
      <c r="E53" s="98"/>
      <c r="F53" s="98"/>
      <c r="G53" s="38" t="s">
        <v>14</v>
      </c>
      <c r="H53" s="36" t="s">
        <v>52</v>
      </c>
      <c r="I53" s="4" t="s">
        <v>53</v>
      </c>
      <c r="J53" s="4" t="s">
        <v>54</v>
      </c>
      <c r="K53" s="4" t="s">
        <v>55</v>
      </c>
      <c r="L53" s="4" t="s">
        <v>56</v>
      </c>
      <c r="M53" s="4" t="s">
        <v>57</v>
      </c>
      <c r="N53" s="4" t="s">
        <v>58</v>
      </c>
      <c r="O53" s="4" t="s">
        <v>59</v>
      </c>
      <c r="P53" s="4" t="s">
        <v>60</v>
      </c>
      <c r="Q53" s="4" t="s">
        <v>24</v>
      </c>
      <c r="R53" s="4" t="s">
        <v>61</v>
      </c>
      <c r="S53" s="35" t="s">
        <v>62</v>
      </c>
    </row>
    <row r="54" spans="2:19" x14ac:dyDescent="0.2">
      <c r="D54" s="99"/>
      <c r="E54" s="100"/>
      <c r="F54" s="100"/>
      <c r="G54" s="40"/>
      <c r="H54" s="77" t="s">
        <v>63</v>
      </c>
      <c r="I54" s="43" t="s">
        <v>64</v>
      </c>
      <c r="J54" s="43" t="s">
        <v>65</v>
      </c>
      <c r="K54" s="43" t="s">
        <v>66</v>
      </c>
      <c r="L54" s="43" t="s">
        <v>67</v>
      </c>
      <c r="M54" s="43" t="s">
        <v>68</v>
      </c>
      <c r="N54" s="43" t="s">
        <v>69</v>
      </c>
      <c r="O54" s="43" t="s">
        <v>70</v>
      </c>
      <c r="P54" s="43" t="s">
        <v>71</v>
      </c>
      <c r="Q54" s="8"/>
      <c r="R54" s="8"/>
      <c r="S54" s="39"/>
    </row>
    <row r="55" spans="2:19" x14ac:dyDescent="0.2">
      <c r="D55" s="59"/>
      <c r="E55" s="63" t="s">
        <v>14</v>
      </c>
      <c r="F55" s="65"/>
      <c r="G55" s="37">
        <v>6493</v>
      </c>
      <c r="H55" s="16">
        <v>481</v>
      </c>
      <c r="I55" s="16">
        <v>744</v>
      </c>
      <c r="J55" s="16">
        <v>729</v>
      </c>
      <c r="K55" s="16">
        <v>1312</v>
      </c>
      <c r="L55" s="16">
        <v>887</v>
      </c>
      <c r="M55" s="16">
        <v>970</v>
      </c>
      <c r="N55" s="16">
        <v>708</v>
      </c>
      <c r="O55" s="16">
        <v>146</v>
      </c>
      <c r="P55" s="16">
        <v>69</v>
      </c>
      <c r="Q55" s="16">
        <v>447</v>
      </c>
      <c r="R55" s="78" t="s">
        <v>72</v>
      </c>
      <c r="S55" s="80" t="s">
        <v>72</v>
      </c>
    </row>
    <row r="56" spans="2:19" x14ac:dyDescent="0.2">
      <c r="D56" s="54"/>
      <c r="E56" s="52"/>
      <c r="F56" s="60"/>
      <c r="G56" s="11">
        <v>100</v>
      </c>
      <c r="H56" s="2">
        <v>7.4079778222700003</v>
      </c>
      <c r="I56" s="2">
        <v>11.458493762512999</v>
      </c>
      <c r="J56" s="2">
        <v>11.227475743108</v>
      </c>
      <c r="K56" s="2">
        <v>20.206376097336001</v>
      </c>
      <c r="L56" s="2">
        <v>13.660865547513</v>
      </c>
      <c r="M56" s="2">
        <v>14.93916525489</v>
      </c>
      <c r="N56" s="2">
        <v>10.90405051594</v>
      </c>
      <c r="O56" s="2">
        <v>2.24857538888</v>
      </c>
      <c r="P56" s="2">
        <v>1.062682889265</v>
      </c>
      <c r="Q56" s="2">
        <v>6.8843369782839998</v>
      </c>
      <c r="R56" s="2">
        <v>634.81640754217699</v>
      </c>
      <c r="S56" s="18">
        <v>992.88890706620305</v>
      </c>
    </row>
    <row r="57" spans="2:19" x14ac:dyDescent="0.2">
      <c r="D57" s="101" t="s">
        <v>25</v>
      </c>
      <c r="E57" s="26" t="s">
        <v>26</v>
      </c>
      <c r="F57" s="25"/>
      <c r="G57" s="28">
        <v>285</v>
      </c>
      <c r="H57" s="30">
        <v>20</v>
      </c>
      <c r="I57" s="3">
        <v>42</v>
      </c>
      <c r="J57" s="3">
        <v>38</v>
      </c>
      <c r="K57" s="3">
        <v>52</v>
      </c>
      <c r="L57" s="3">
        <v>42</v>
      </c>
      <c r="M57" s="3">
        <v>45</v>
      </c>
      <c r="N57" s="3">
        <v>27</v>
      </c>
      <c r="O57" s="3">
        <v>5</v>
      </c>
      <c r="P57" s="3">
        <v>4</v>
      </c>
      <c r="Q57" s="3">
        <v>10</v>
      </c>
      <c r="R57" s="74" t="s">
        <v>72</v>
      </c>
      <c r="S57" s="75" t="s">
        <v>72</v>
      </c>
    </row>
    <row r="58" spans="2:19" x14ac:dyDescent="0.2">
      <c r="D58" s="102"/>
      <c r="E58" s="13"/>
      <c r="F58" s="14"/>
      <c r="G58" s="11">
        <v>100</v>
      </c>
      <c r="H58" s="15">
        <v>7.0175438596489998</v>
      </c>
      <c r="I58" s="2">
        <v>14.736842105262999</v>
      </c>
      <c r="J58" s="2">
        <v>13.333333333333</v>
      </c>
      <c r="K58" s="2">
        <v>18.245614035088</v>
      </c>
      <c r="L58" s="2">
        <v>14.736842105262999</v>
      </c>
      <c r="M58" s="2">
        <v>15.789473684211</v>
      </c>
      <c r="N58" s="2">
        <v>9.4736842105260006</v>
      </c>
      <c r="O58" s="2">
        <v>1.7543859649119999</v>
      </c>
      <c r="P58" s="2">
        <v>1.4035087719299999</v>
      </c>
      <c r="Q58" s="2">
        <v>3.508771929825</v>
      </c>
      <c r="R58" s="2">
        <v>593.30909090909097</v>
      </c>
      <c r="S58" s="18">
        <v>990.06012439515803</v>
      </c>
    </row>
    <row r="59" spans="2:19" x14ac:dyDescent="0.2">
      <c r="D59" s="102"/>
      <c r="E59" s="5" t="s">
        <v>27</v>
      </c>
      <c r="F59" s="6"/>
      <c r="G59" s="7">
        <v>470</v>
      </c>
      <c r="H59" s="10">
        <v>36</v>
      </c>
      <c r="I59" s="1">
        <v>50</v>
      </c>
      <c r="J59" s="1">
        <v>63</v>
      </c>
      <c r="K59" s="1">
        <v>105</v>
      </c>
      <c r="L59" s="1">
        <v>55</v>
      </c>
      <c r="M59" s="1">
        <v>72</v>
      </c>
      <c r="N59" s="1">
        <v>45</v>
      </c>
      <c r="O59" s="1">
        <v>12</v>
      </c>
      <c r="P59" s="1">
        <v>3</v>
      </c>
      <c r="Q59" s="1">
        <v>29</v>
      </c>
      <c r="R59" s="33" t="s">
        <v>72</v>
      </c>
      <c r="S59" s="41" t="s">
        <v>72</v>
      </c>
    </row>
    <row r="60" spans="2:19" x14ac:dyDescent="0.2">
      <c r="D60" s="102"/>
      <c r="E60" s="13"/>
      <c r="F60" s="14"/>
      <c r="G60" s="11">
        <v>100</v>
      </c>
      <c r="H60" s="15">
        <v>7.6595744680850002</v>
      </c>
      <c r="I60" s="2">
        <v>10.638297872340001</v>
      </c>
      <c r="J60" s="2">
        <v>13.404255319149</v>
      </c>
      <c r="K60" s="2">
        <v>22.340425531914999</v>
      </c>
      <c r="L60" s="2">
        <v>11.702127659574</v>
      </c>
      <c r="M60" s="2">
        <v>15.31914893617</v>
      </c>
      <c r="N60" s="2">
        <v>9.574468085106</v>
      </c>
      <c r="O60" s="2">
        <v>2.5531914893619998</v>
      </c>
      <c r="P60" s="2">
        <v>0.63829787234000002</v>
      </c>
      <c r="Q60" s="2">
        <v>6.1702127659570003</v>
      </c>
      <c r="R60" s="2">
        <v>588.21995464852603</v>
      </c>
      <c r="S60" s="18">
        <v>929.86854173476297</v>
      </c>
    </row>
    <row r="61" spans="2:19" x14ac:dyDescent="0.2">
      <c r="D61" s="102"/>
      <c r="E61" s="5" t="s">
        <v>28</v>
      </c>
      <c r="F61" s="6"/>
      <c r="G61" s="7">
        <v>1448</v>
      </c>
      <c r="H61" s="10">
        <v>90</v>
      </c>
      <c r="I61" s="1">
        <v>165</v>
      </c>
      <c r="J61" s="1">
        <v>152</v>
      </c>
      <c r="K61" s="1">
        <v>289</v>
      </c>
      <c r="L61" s="1">
        <v>172</v>
      </c>
      <c r="M61" s="1">
        <v>226</v>
      </c>
      <c r="N61" s="1">
        <v>161</v>
      </c>
      <c r="O61" s="1">
        <v>38</v>
      </c>
      <c r="P61" s="1">
        <v>17</v>
      </c>
      <c r="Q61" s="1">
        <v>138</v>
      </c>
      <c r="R61" s="33" t="s">
        <v>72</v>
      </c>
      <c r="S61" s="41" t="s">
        <v>72</v>
      </c>
    </row>
    <row r="62" spans="2:19" x14ac:dyDescent="0.2">
      <c r="D62" s="102"/>
      <c r="E62" s="13"/>
      <c r="F62" s="14"/>
      <c r="G62" s="11">
        <v>100</v>
      </c>
      <c r="H62" s="15">
        <v>6.2154696132599998</v>
      </c>
      <c r="I62" s="2">
        <v>11.395027624309</v>
      </c>
      <c r="J62" s="2">
        <v>10.497237569060999</v>
      </c>
      <c r="K62" s="2">
        <v>19.958563535911999</v>
      </c>
      <c r="L62" s="2">
        <v>11.878453038673999</v>
      </c>
      <c r="M62" s="2">
        <v>15.607734806630001</v>
      </c>
      <c r="N62" s="2">
        <v>11.118784530387</v>
      </c>
      <c r="O62" s="2">
        <v>2.6243093922649998</v>
      </c>
      <c r="P62" s="2">
        <v>1.1740331491710001</v>
      </c>
      <c r="Q62" s="2">
        <v>9.5303867403310001</v>
      </c>
      <c r="R62" s="2">
        <v>678.54961832061099</v>
      </c>
      <c r="S62" s="18">
        <v>1044.0847536138299</v>
      </c>
    </row>
    <row r="63" spans="2:19" x14ac:dyDescent="0.2">
      <c r="D63" s="102"/>
      <c r="E63" s="5" t="s">
        <v>29</v>
      </c>
      <c r="F63" s="6"/>
      <c r="G63" s="7">
        <v>782</v>
      </c>
      <c r="H63" s="10">
        <v>51</v>
      </c>
      <c r="I63" s="1">
        <v>78</v>
      </c>
      <c r="J63" s="1">
        <v>90</v>
      </c>
      <c r="K63" s="1">
        <v>161</v>
      </c>
      <c r="L63" s="1">
        <v>113</v>
      </c>
      <c r="M63" s="1">
        <v>117</v>
      </c>
      <c r="N63" s="1">
        <v>110</v>
      </c>
      <c r="O63" s="1">
        <v>20</v>
      </c>
      <c r="P63" s="1">
        <v>18</v>
      </c>
      <c r="Q63" s="1">
        <v>24</v>
      </c>
      <c r="R63" s="33" t="s">
        <v>72</v>
      </c>
      <c r="S63" s="41" t="s">
        <v>72</v>
      </c>
    </row>
    <row r="64" spans="2:19" x14ac:dyDescent="0.2">
      <c r="D64" s="102"/>
      <c r="E64" s="13"/>
      <c r="F64" s="14"/>
      <c r="G64" s="11">
        <v>100</v>
      </c>
      <c r="H64" s="15">
        <v>6.5217391304349999</v>
      </c>
      <c r="I64" s="2">
        <v>9.9744245524299995</v>
      </c>
      <c r="J64" s="2">
        <v>11.50895140665</v>
      </c>
      <c r="K64" s="2">
        <v>20.588235294118</v>
      </c>
      <c r="L64" s="2">
        <v>14.450127877238</v>
      </c>
      <c r="M64" s="2">
        <v>14.961636828645</v>
      </c>
      <c r="N64" s="2">
        <v>14.066496163683</v>
      </c>
      <c r="O64" s="2">
        <v>2.5575447570329999</v>
      </c>
      <c r="P64" s="2">
        <v>2.3017902813300002</v>
      </c>
      <c r="Q64" s="2">
        <v>3.0690537084399998</v>
      </c>
      <c r="R64" s="2">
        <v>768.46306068601598</v>
      </c>
      <c r="S64" s="18">
        <v>1177.6751025016899</v>
      </c>
    </row>
    <row r="65" spans="4:19" x14ac:dyDescent="0.2">
      <c r="D65" s="102"/>
      <c r="E65" s="5" t="s">
        <v>30</v>
      </c>
      <c r="F65" s="6"/>
      <c r="G65" s="7">
        <v>263</v>
      </c>
      <c r="H65" s="10">
        <v>13</v>
      </c>
      <c r="I65" s="1">
        <v>21</v>
      </c>
      <c r="J65" s="1">
        <v>32</v>
      </c>
      <c r="K65" s="1">
        <v>51</v>
      </c>
      <c r="L65" s="1">
        <v>49</v>
      </c>
      <c r="M65" s="1">
        <v>36</v>
      </c>
      <c r="N65" s="1">
        <v>30</v>
      </c>
      <c r="O65" s="1">
        <v>6</v>
      </c>
      <c r="P65" s="1">
        <v>2</v>
      </c>
      <c r="Q65" s="1">
        <v>23</v>
      </c>
      <c r="R65" s="33" t="s">
        <v>72</v>
      </c>
      <c r="S65" s="41" t="s">
        <v>72</v>
      </c>
    </row>
    <row r="66" spans="4:19" x14ac:dyDescent="0.2">
      <c r="D66" s="102"/>
      <c r="E66" s="13"/>
      <c r="F66" s="14"/>
      <c r="G66" s="11">
        <v>100</v>
      </c>
      <c r="H66" s="15">
        <v>4.9429657794680004</v>
      </c>
      <c r="I66" s="2">
        <v>7.9847908745250002</v>
      </c>
      <c r="J66" s="2">
        <v>12.167300380227999</v>
      </c>
      <c r="K66" s="2">
        <v>19.391634980989</v>
      </c>
      <c r="L66" s="2">
        <v>18.631178707223999</v>
      </c>
      <c r="M66" s="2">
        <v>13.688212927757</v>
      </c>
      <c r="N66" s="2">
        <v>11.406844106464</v>
      </c>
      <c r="O66" s="2">
        <v>2.2813688212929999</v>
      </c>
      <c r="P66" s="2">
        <v>0.76045627376400005</v>
      </c>
      <c r="Q66" s="2">
        <v>8.7452471482889997</v>
      </c>
      <c r="R66" s="2">
        <v>649.5625</v>
      </c>
      <c r="S66" s="18">
        <v>951.02067770742099</v>
      </c>
    </row>
    <row r="67" spans="4:19" x14ac:dyDescent="0.2">
      <c r="D67" s="102"/>
      <c r="E67" s="5" t="s">
        <v>31</v>
      </c>
      <c r="F67" s="6"/>
      <c r="G67" s="7">
        <v>135</v>
      </c>
      <c r="H67" s="10">
        <v>8</v>
      </c>
      <c r="I67" s="1">
        <v>9</v>
      </c>
      <c r="J67" s="1">
        <v>13</v>
      </c>
      <c r="K67" s="1">
        <v>28</v>
      </c>
      <c r="L67" s="1">
        <v>21</v>
      </c>
      <c r="M67" s="1">
        <v>21</v>
      </c>
      <c r="N67" s="1">
        <v>18</v>
      </c>
      <c r="O67" s="1">
        <v>3</v>
      </c>
      <c r="P67" s="1">
        <v>2</v>
      </c>
      <c r="Q67" s="1">
        <v>12</v>
      </c>
      <c r="R67" s="33" t="s">
        <v>72</v>
      </c>
      <c r="S67" s="41" t="s">
        <v>72</v>
      </c>
    </row>
    <row r="68" spans="4:19" x14ac:dyDescent="0.2">
      <c r="D68" s="102"/>
      <c r="E68" s="13"/>
      <c r="F68" s="14"/>
      <c r="G68" s="11">
        <v>100</v>
      </c>
      <c r="H68" s="15">
        <v>5.9259259259260002</v>
      </c>
      <c r="I68" s="2">
        <v>6.666666666667</v>
      </c>
      <c r="J68" s="2">
        <v>9.6296296296299992</v>
      </c>
      <c r="K68" s="2">
        <v>20.740740740741</v>
      </c>
      <c r="L68" s="2">
        <v>15.555555555555999</v>
      </c>
      <c r="M68" s="2">
        <v>15.555555555555999</v>
      </c>
      <c r="N68" s="2">
        <v>13.333333333333</v>
      </c>
      <c r="O68" s="2">
        <v>2.2222222222219998</v>
      </c>
      <c r="P68" s="2">
        <v>1.481481481481</v>
      </c>
      <c r="Q68" s="2">
        <v>8.8888888888889994</v>
      </c>
      <c r="R68" s="2">
        <v>740.12195121951197</v>
      </c>
      <c r="S68" s="18">
        <v>1070.6616872488401</v>
      </c>
    </row>
    <row r="69" spans="4:19" x14ac:dyDescent="0.2">
      <c r="D69" s="102"/>
      <c r="E69" s="5" t="s">
        <v>32</v>
      </c>
      <c r="F69" s="6"/>
      <c r="G69" s="7">
        <v>754</v>
      </c>
      <c r="H69" s="10">
        <v>58</v>
      </c>
      <c r="I69" s="1">
        <v>88</v>
      </c>
      <c r="J69" s="1">
        <v>68</v>
      </c>
      <c r="K69" s="1">
        <v>165</v>
      </c>
      <c r="L69" s="1">
        <v>103</v>
      </c>
      <c r="M69" s="1">
        <v>109</v>
      </c>
      <c r="N69" s="1">
        <v>87</v>
      </c>
      <c r="O69" s="1">
        <v>15</v>
      </c>
      <c r="P69" s="1">
        <v>8</v>
      </c>
      <c r="Q69" s="1">
        <v>53</v>
      </c>
      <c r="R69" s="33" t="s">
        <v>72</v>
      </c>
      <c r="S69" s="41" t="s">
        <v>72</v>
      </c>
    </row>
    <row r="70" spans="4:19" x14ac:dyDescent="0.2">
      <c r="D70" s="102"/>
      <c r="E70" s="13"/>
      <c r="F70" s="14"/>
      <c r="G70" s="11">
        <v>100</v>
      </c>
      <c r="H70" s="15">
        <v>7.6923076923079998</v>
      </c>
      <c r="I70" s="2">
        <v>11.671087533155999</v>
      </c>
      <c r="J70" s="2">
        <v>9.0185676392570002</v>
      </c>
      <c r="K70" s="2">
        <v>21.883289124668</v>
      </c>
      <c r="L70" s="2">
        <v>13.660477453581001</v>
      </c>
      <c r="M70" s="2">
        <v>14.456233421751</v>
      </c>
      <c r="N70" s="2">
        <v>11.538461538462</v>
      </c>
      <c r="O70" s="2">
        <v>1.989389920424</v>
      </c>
      <c r="P70" s="2">
        <v>1.06100795756</v>
      </c>
      <c r="Q70" s="2">
        <v>7.029177718833</v>
      </c>
      <c r="R70" s="2">
        <v>636.20542082738905</v>
      </c>
      <c r="S70" s="18">
        <v>982.82015573325998</v>
      </c>
    </row>
    <row r="71" spans="4:19" x14ac:dyDescent="0.2">
      <c r="D71" s="102"/>
      <c r="E71" s="5" t="s">
        <v>33</v>
      </c>
      <c r="F71" s="6"/>
      <c r="G71" s="7">
        <v>632</v>
      </c>
      <c r="H71" s="10">
        <v>46</v>
      </c>
      <c r="I71" s="1">
        <v>63</v>
      </c>
      <c r="J71" s="1">
        <v>71</v>
      </c>
      <c r="K71" s="1">
        <v>126</v>
      </c>
      <c r="L71" s="1">
        <v>90</v>
      </c>
      <c r="M71" s="1">
        <v>95</v>
      </c>
      <c r="N71" s="1">
        <v>76</v>
      </c>
      <c r="O71" s="1">
        <v>17</v>
      </c>
      <c r="P71" s="1">
        <v>7</v>
      </c>
      <c r="Q71" s="1">
        <v>41</v>
      </c>
      <c r="R71" s="33" t="s">
        <v>72</v>
      </c>
      <c r="S71" s="41" t="s">
        <v>72</v>
      </c>
    </row>
    <row r="72" spans="4:19" x14ac:dyDescent="0.2">
      <c r="D72" s="102"/>
      <c r="E72" s="13"/>
      <c r="F72" s="14"/>
      <c r="G72" s="11">
        <v>100</v>
      </c>
      <c r="H72" s="15">
        <v>7.2784810126580002</v>
      </c>
      <c r="I72" s="2">
        <v>9.9683544303799998</v>
      </c>
      <c r="J72" s="2">
        <v>11.23417721519</v>
      </c>
      <c r="K72" s="2">
        <v>19.936708860759001</v>
      </c>
      <c r="L72" s="2">
        <v>14.240506329114</v>
      </c>
      <c r="M72" s="2">
        <v>15.03164556962</v>
      </c>
      <c r="N72" s="2">
        <v>12.025316455696</v>
      </c>
      <c r="O72" s="2">
        <v>2.6898734177220001</v>
      </c>
      <c r="P72" s="2">
        <v>1.1075949367090001</v>
      </c>
      <c r="Q72" s="2">
        <v>6.4873417721519999</v>
      </c>
      <c r="R72" s="2">
        <v>680.02538071065999</v>
      </c>
      <c r="S72" s="18">
        <v>1030.8571865777201</v>
      </c>
    </row>
    <row r="73" spans="4:19" x14ac:dyDescent="0.2">
      <c r="D73" s="102"/>
      <c r="E73" s="5" t="s">
        <v>34</v>
      </c>
      <c r="F73" s="6"/>
      <c r="G73" s="7">
        <v>441</v>
      </c>
      <c r="H73" s="10">
        <v>28</v>
      </c>
      <c r="I73" s="1">
        <v>49</v>
      </c>
      <c r="J73" s="1">
        <v>51</v>
      </c>
      <c r="K73" s="1">
        <v>98</v>
      </c>
      <c r="L73" s="1">
        <v>66</v>
      </c>
      <c r="M73" s="1">
        <v>76</v>
      </c>
      <c r="N73" s="1">
        <v>42</v>
      </c>
      <c r="O73" s="1">
        <v>12</v>
      </c>
      <c r="P73" s="1">
        <v>2</v>
      </c>
      <c r="Q73" s="1">
        <v>17</v>
      </c>
      <c r="R73" s="33" t="s">
        <v>72</v>
      </c>
      <c r="S73" s="41" t="s">
        <v>72</v>
      </c>
    </row>
    <row r="74" spans="4:19" x14ac:dyDescent="0.2">
      <c r="D74" s="102"/>
      <c r="E74" s="13"/>
      <c r="F74" s="14"/>
      <c r="G74" s="11">
        <v>100</v>
      </c>
      <c r="H74" s="15">
        <v>6.3492063492059998</v>
      </c>
      <c r="I74" s="2">
        <v>11.111111111111001</v>
      </c>
      <c r="J74" s="2">
        <v>11.564625850340001</v>
      </c>
      <c r="K74" s="2">
        <v>22.222222222222001</v>
      </c>
      <c r="L74" s="2">
        <v>14.965986394558</v>
      </c>
      <c r="M74" s="2">
        <v>17.233560090703001</v>
      </c>
      <c r="N74" s="2">
        <v>9.5238095238099998</v>
      </c>
      <c r="O74" s="2">
        <v>2.7210884353739999</v>
      </c>
      <c r="P74" s="2">
        <v>0.45351473922899999</v>
      </c>
      <c r="Q74" s="2">
        <v>3.8548752834469999</v>
      </c>
      <c r="R74" s="2">
        <v>595.36556603773602</v>
      </c>
      <c r="S74" s="18">
        <v>894.52022601934402</v>
      </c>
    </row>
    <row r="75" spans="4:19" x14ac:dyDescent="0.2">
      <c r="D75" s="102"/>
      <c r="E75" s="5" t="s">
        <v>35</v>
      </c>
      <c r="F75" s="6"/>
      <c r="G75" s="7">
        <v>382</v>
      </c>
      <c r="H75" s="10">
        <v>23</v>
      </c>
      <c r="I75" s="1">
        <v>35</v>
      </c>
      <c r="J75" s="1">
        <v>46</v>
      </c>
      <c r="K75" s="1">
        <v>79</v>
      </c>
      <c r="L75" s="1">
        <v>58</v>
      </c>
      <c r="M75" s="1">
        <v>61</v>
      </c>
      <c r="N75" s="1">
        <v>42</v>
      </c>
      <c r="O75" s="1">
        <v>10</v>
      </c>
      <c r="P75" s="1">
        <v>1</v>
      </c>
      <c r="Q75" s="1">
        <v>27</v>
      </c>
      <c r="R75" s="33" t="s">
        <v>72</v>
      </c>
      <c r="S75" s="41" t="s">
        <v>72</v>
      </c>
    </row>
    <row r="76" spans="4:19" x14ac:dyDescent="0.2">
      <c r="D76" s="102"/>
      <c r="E76" s="13"/>
      <c r="F76" s="14"/>
      <c r="G76" s="11">
        <v>100</v>
      </c>
      <c r="H76" s="15">
        <v>6.0209424083769996</v>
      </c>
      <c r="I76" s="2">
        <v>9.1623036649209997</v>
      </c>
      <c r="J76" s="2">
        <v>12.041884816753999</v>
      </c>
      <c r="K76" s="2">
        <v>20.680628272250999</v>
      </c>
      <c r="L76" s="2">
        <v>15.183246073297999</v>
      </c>
      <c r="M76" s="2">
        <v>15.968586387435</v>
      </c>
      <c r="N76" s="2">
        <v>10.994764397906</v>
      </c>
      <c r="O76" s="2">
        <v>2.6178010471199999</v>
      </c>
      <c r="P76" s="2">
        <v>0.26178010471199997</v>
      </c>
      <c r="Q76" s="2">
        <v>7.0680628272249999</v>
      </c>
      <c r="R76" s="2">
        <v>617.92957746478896</v>
      </c>
      <c r="S76" s="18">
        <v>880.92653406566706</v>
      </c>
    </row>
    <row r="77" spans="4:19" x14ac:dyDescent="0.2">
      <c r="D77" s="102"/>
      <c r="E77" s="5" t="s">
        <v>36</v>
      </c>
      <c r="F77" s="6"/>
      <c r="G77" s="7">
        <v>194</v>
      </c>
      <c r="H77" s="10">
        <v>15</v>
      </c>
      <c r="I77" s="1">
        <v>20</v>
      </c>
      <c r="J77" s="1">
        <v>17</v>
      </c>
      <c r="K77" s="1">
        <v>32</v>
      </c>
      <c r="L77" s="1">
        <v>27</v>
      </c>
      <c r="M77" s="1">
        <v>34</v>
      </c>
      <c r="N77" s="1">
        <v>24</v>
      </c>
      <c r="O77" s="1">
        <v>1</v>
      </c>
      <c r="P77" s="1">
        <v>1</v>
      </c>
      <c r="Q77" s="1">
        <v>23</v>
      </c>
      <c r="R77" s="33" t="s">
        <v>72</v>
      </c>
      <c r="S77" s="41" t="s">
        <v>72</v>
      </c>
    </row>
    <row r="78" spans="4:19" x14ac:dyDescent="0.2">
      <c r="D78" s="102"/>
      <c r="E78" s="13"/>
      <c r="F78" s="14"/>
      <c r="G78" s="11">
        <v>100</v>
      </c>
      <c r="H78" s="15">
        <v>7.7319587628870003</v>
      </c>
      <c r="I78" s="2">
        <v>10.309278350514999</v>
      </c>
      <c r="J78" s="2">
        <v>8.7628865979379995</v>
      </c>
      <c r="K78" s="2">
        <v>16.494845360825</v>
      </c>
      <c r="L78" s="2">
        <v>13.917525773195999</v>
      </c>
      <c r="M78" s="2">
        <v>17.525773195875999</v>
      </c>
      <c r="N78" s="2">
        <v>12.371134020618999</v>
      </c>
      <c r="O78" s="2">
        <v>0.51546391752599996</v>
      </c>
      <c r="P78" s="2">
        <v>0.51546391752599996</v>
      </c>
      <c r="Q78" s="2">
        <v>11.855670103093001</v>
      </c>
      <c r="R78" s="2">
        <v>600.29239766081901</v>
      </c>
      <c r="S78" s="18">
        <v>806.47592851587206</v>
      </c>
    </row>
    <row r="79" spans="4:19" x14ac:dyDescent="0.2">
      <c r="D79" s="102"/>
      <c r="E79" s="5" t="s">
        <v>37</v>
      </c>
      <c r="F79" s="6"/>
      <c r="G79" s="7">
        <v>647</v>
      </c>
      <c r="H79" s="10">
        <v>78</v>
      </c>
      <c r="I79" s="1">
        <v>115</v>
      </c>
      <c r="J79" s="1">
        <v>78</v>
      </c>
      <c r="K79" s="1">
        <v>118</v>
      </c>
      <c r="L79" s="1">
        <v>82</v>
      </c>
      <c r="M79" s="1">
        <v>72</v>
      </c>
      <c r="N79" s="1">
        <v>46</v>
      </c>
      <c r="O79" s="1">
        <v>7</v>
      </c>
      <c r="P79" s="1">
        <v>3</v>
      </c>
      <c r="Q79" s="1">
        <v>48</v>
      </c>
      <c r="R79" s="33" t="s">
        <v>72</v>
      </c>
      <c r="S79" s="41" t="s">
        <v>72</v>
      </c>
    </row>
    <row r="80" spans="4:19" x14ac:dyDescent="0.2">
      <c r="D80" s="102"/>
      <c r="E80" s="13"/>
      <c r="F80" s="14"/>
      <c r="G80" s="11">
        <v>100</v>
      </c>
      <c r="H80" s="15">
        <v>12.055641421947</v>
      </c>
      <c r="I80" s="2">
        <v>17.774343122102</v>
      </c>
      <c r="J80" s="2">
        <v>12.055641421947</v>
      </c>
      <c r="K80" s="2">
        <v>18.238021638330999</v>
      </c>
      <c r="L80" s="2">
        <v>12.673879443585999</v>
      </c>
      <c r="M80" s="2">
        <v>11.12828438949</v>
      </c>
      <c r="N80" s="2">
        <v>7.1097372488410002</v>
      </c>
      <c r="O80" s="2">
        <v>1.0819165378669999</v>
      </c>
      <c r="P80" s="2">
        <v>0.46367851622900003</v>
      </c>
      <c r="Q80" s="2">
        <v>7.4188562596600001</v>
      </c>
      <c r="R80" s="2">
        <v>430.86811352253801</v>
      </c>
      <c r="S80" s="18">
        <v>766.23382294221904</v>
      </c>
    </row>
    <row r="81" spans="2:19" x14ac:dyDescent="0.2">
      <c r="D81" s="102"/>
      <c r="E81" s="5" t="s">
        <v>38</v>
      </c>
      <c r="F81" s="6"/>
      <c r="G81" s="7">
        <v>60</v>
      </c>
      <c r="H81" s="10">
        <v>15</v>
      </c>
      <c r="I81" s="1">
        <v>9</v>
      </c>
      <c r="J81" s="1">
        <v>10</v>
      </c>
      <c r="K81" s="1">
        <v>8</v>
      </c>
      <c r="L81" s="1">
        <v>9</v>
      </c>
      <c r="M81" s="1">
        <v>6</v>
      </c>
      <c r="N81" s="1">
        <v>0</v>
      </c>
      <c r="O81" s="1">
        <v>0</v>
      </c>
      <c r="P81" s="1">
        <v>1</v>
      </c>
      <c r="Q81" s="1">
        <v>2</v>
      </c>
      <c r="R81" s="33" t="s">
        <v>72</v>
      </c>
      <c r="S81" s="41" t="s">
        <v>72</v>
      </c>
    </row>
    <row r="82" spans="2:19" x14ac:dyDescent="0.2">
      <c r="D82" s="102"/>
      <c r="E82" s="13"/>
      <c r="F82" s="14"/>
      <c r="G82" s="11">
        <v>100</v>
      </c>
      <c r="H82" s="15">
        <v>25</v>
      </c>
      <c r="I82" s="2">
        <v>15</v>
      </c>
      <c r="J82" s="2">
        <v>16.666666666666998</v>
      </c>
      <c r="K82" s="2">
        <v>13.333333333333</v>
      </c>
      <c r="L82" s="2">
        <v>15</v>
      </c>
      <c r="M82" s="2">
        <v>10</v>
      </c>
      <c r="N82" s="9">
        <v>0</v>
      </c>
      <c r="O82" s="9">
        <v>0</v>
      </c>
      <c r="P82" s="2">
        <v>1.666666666667</v>
      </c>
      <c r="Q82" s="2">
        <v>3.333333333333</v>
      </c>
      <c r="R82" s="2">
        <v>289.568965517241</v>
      </c>
      <c r="S82" s="18">
        <v>791.51114990009501</v>
      </c>
    </row>
    <row r="83" spans="2:19" x14ac:dyDescent="0.2">
      <c r="D83" s="101" t="s">
        <v>39</v>
      </c>
      <c r="E83" s="26" t="s">
        <v>40</v>
      </c>
      <c r="F83" s="25"/>
      <c r="G83" s="28">
        <v>1920</v>
      </c>
      <c r="H83" s="30">
        <v>138</v>
      </c>
      <c r="I83" s="3">
        <v>203</v>
      </c>
      <c r="J83" s="3">
        <v>210</v>
      </c>
      <c r="K83" s="3">
        <v>387</v>
      </c>
      <c r="L83" s="3">
        <v>274</v>
      </c>
      <c r="M83" s="3">
        <v>322</v>
      </c>
      <c r="N83" s="3">
        <v>241</v>
      </c>
      <c r="O83" s="3">
        <v>44</v>
      </c>
      <c r="P83" s="3">
        <v>30</v>
      </c>
      <c r="Q83" s="3">
        <v>71</v>
      </c>
      <c r="R83" s="74" t="s">
        <v>72</v>
      </c>
      <c r="S83" s="75" t="s">
        <v>72</v>
      </c>
    </row>
    <row r="84" spans="2:19" x14ac:dyDescent="0.2">
      <c r="D84" s="102"/>
      <c r="E84" s="13"/>
      <c r="F84" s="14"/>
      <c r="G84" s="11">
        <v>100</v>
      </c>
      <c r="H84" s="15">
        <v>7.1875</v>
      </c>
      <c r="I84" s="2">
        <v>10.572916666667</v>
      </c>
      <c r="J84" s="2">
        <v>10.9375</v>
      </c>
      <c r="K84" s="2">
        <v>20.15625</v>
      </c>
      <c r="L84" s="2">
        <v>14.270833333333</v>
      </c>
      <c r="M84" s="2">
        <v>16.770833333333002</v>
      </c>
      <c r="N84" s="2">
        <v>12.552083333333</v>
      </c>
      <c r="O84" s="2">
        <v>2.291666666667</v>
      </c>
      <c r="P84" s="2">
        <v>1.5625</v>
      </c>
      <c r="Q84" s="2">
        <v>3.697916666667</v>
      </c>
      <c r="R84" s="2">
        <v>697.14981070849103</v>
      </c>
      <c r="S84" s="18">
        <v>1063.4712033109899</v>
      </c>
    </row>
    <row r="85" spans="2:19" x14ac:dyDescent="0.2">
      <c r="D85" s="102"/>
      <c r="E85" s="5" t="s">
        <v>41</v>
      </c>
      <c r="F85" s="6"/>
      <c r="G85" s="7">
        <v>1999</v>
      </c>
      <c r="H85" s="10">
        <v>145</v>
      </c>
      <c r="I85" s="1">
        <v>246</v>
      </c>
      <c r="J85" s="1">
        <v>242</v>
      </c>
      <c r="K85" s="1">
        <v>389</v>
      </c>
      <c r="L85" s="1">
        <v>257</v>
      </c>
      <c r="M85" s="1">
        <v>304</v>
      </c>
      <c r="N85" s="1">
        <v>231</v>
      </c>
      <c r="O85" s="1">
        <v>45</v>
      </c>
      <c r="P85" s="1">
        <v>15</v>
      </c>
      <c r="Q85" s="1">
        <v>125</v>
      </c>
      <c r="R85" s="33" t="s">
        <v>72</v>
      </c>
      <c r="S85" s="41" t="s">
        <v>72</v>
      </c>
    </row>
    <row r="86" spans="2:19" x14ac:dyDescent="0.2">
      <c r="D86" s="102"/>
      <c r="E86" s="13"/>
      <c r="F86" s="14"/>
      <c r="G86" s="11">
        <v>100</v>
      </c>
      <c r="H86" s="15">
        <v>7.2536268134070001</v>
      </c>
      <c r="I86" s="2">
        <v>12.306153076537999</v>
      </c>
      <c r="J86" s="2">
        <v>12.106053026513001</v>
      </c>
      <c r="K86" s="2">
        <v>19.459729864932001</v>
      </c>
      <c r="L86" s="2">
        <v>12.856428214107</v>
      </c>
      <c r="M86" s="2">
        <v>15.207603801901</v>
      </c>
      <c r="N86" s="2">
        <v>11.555777888944</v>
      </c>
      <c r="O86" s="2">
        <v>2.2511255627810001</v>
      </c>
      <c r="P86" s="2">
        <v>0.75037518759400001</v>
      </c>
      <c r="Q86" s="2">
        <v>6.2531265632819997</v>
      </c>
      <c r="R86" s="2">
        <v>622.65474919957296</v>
      </c>
      <c r="S86" s="18">
        <v>948.71661545877998</v>
      </c>
    </row>
    <row r="87" spans="2:19" x14ac:dyDescent="0.2">
      <c r="D87" s="102"/>
      <c r="E87" s="5" t="s">
        <v>42</v>
      </c>
      <c r="F87" s="6"/>
      <c r="G87" s="7">
        <v>1565</v>
      </c>
      <c r="H87" s="10">
        <v>107</v>
      </c>
      <c r="I87" s="1">
        <v>180</v>
      </c>
      <c r="J87" s="1">
        <v>164</v>
      </c>
      <c r="K87" s="1">
        <v>347</v>
      </c>
      <c r="L87" s="1">
        <v>213</v>
      </c>
      <c r="M87" s="1">
        <v>206</v>
      </c>
      <c r="N87" s="1">
        <v>144</v>
      </c>
      <c r="O87" s="1">
        <v>35</v>
      </c>
      <c r="P87" s="1">
        <v>11</v>
      </c>
      <c r="Q87" s="1">
        <v>158</v>
      </c>
      <c r="R87" s="33" t="s">
        <v>72</v>
      </c>
      <c r="S87" s="41" t="s">
        <v>72</v>
      </c>
    </row>
    <row r="88" spans="2:19" x14ac:dyDescent="0.2">
      <c r="D88" s="102"/>
      <c r="E88" s="13"/>
      <c r="F88" s="14"/>
      <c r="G88" s="11">
        <v>100</v>
      </c>
      <c r="H88" s="15">
        <v>6.8370607028750001</v>
      </c>
      <c r="I88" s="2">
        <v>11.501597444089001</v>
      </c>
      <c r="J88" s="2">
        <v>10.479233226837</v>
      </c>
      <c r="K88" s="2">
        <v>22.172523961661</v>
      </c>
      <c r="L88" s="2">
        <v>13.610223642173001</v>
      </c>
      <c r="M88" s="2">
        <v>13.162939297125</v>
      </c>
      <c r="N88" s="2">
        <v>9.2012779552719994</v>
      </c>
      <c r="O88" s="2">
        <v>2.23642172524</v>
      </c>
      <c r="P88" s="2">
        <v>0.70287539936099996</v>
      </c>
      <c r="Q88" s="2">
        <v>10.095846645367001</v>
      </c>
      <c r="R88" s="2">
        <v>583.74911158493205</v>
      </c>
      <c r="S88" s="18">
        <v>930.21178108333595</v>
      </c>
    </row>
    <row r="89" spans="2:19" x14ac:dyDescent="0.2">
      <c r="D89" s="102"/>
      <c r="E89" s="5" t="s">
        <v>43</v>
      </c>
      <c r="F89" s="6"/>
      <c r="G89" s="7">
        <v>464</v>
      </c>
      <c r="H89" s="10">
        <v>48</v>
      </c>
      <c r="I89" s="1">
        <v>61</v>
      </c>
      <c r="J89" s="1">
        <v>58</v>
      </c>
      <c r="K89" s="1">
        <v>76</v>
      </c>
      <c r="L89" s="1">
        <v>66</v>
      </c>
      <c r="M89" s="1">
        <v>62</v>
      </c>
      <c r="N89" s="1">
        <v>40</v>
      </c>
      <c r="O89" s="1">
        <v>11</v>
      </c>
      <c r="P89" s="1">
        <v>2</v>
      </c>
      <c r="Q89" s="1">
        <v>40</v>
      </c>
      <c r="R89" s="33" t="s">
        <v>72</v>
      </c>
      <c r="S89" s="41" t="s">
        <v>72</v>
      </c>
    </row>
    <row r="90" spans="2:19" x14ac:dyDescent="0.2">
      <c r="D90" s="102"/>
      <c r="E90" s="13"/>
      <c r="F90" s="14"/>
      <c r="G90" s="11">
        <v>100</v>
      </c>
      <c r="H90" s="15">
        <v>10.344827586207</v>
      </c>
      <c r="I90" s="2">
        <v>13.146551724138</v>
      </c>
      <c r="J90" s="2">
        <v>12.5</v>
      </c>
      <c r="K90" s="2">
        <v>16.379310344827999</v>
      </c>
      <c r="L90" s="2">
        <v>14.224137931034001</v>
      </c>
      <c r="M90" s="2">
        <v>13.362068965517</v>
      </c>
      <c r="N90" s="2">
        <v>8.6206896551720007</v>
      </c>
      <c r="O90" s="2">
        <v>2.3706896551719998</v>
      </c>
      <c r="P90" s="2">
        <v>0.43103448275900003</v>
      </c>
      <c r="Q90" s="2">
        <v>8.6206896551720007</v>
      </c>
      <c r="R90" s="2">
        <v>543.67924528301899</v>
      </c>
      <c r="S90" s="18">
        <v>884.25484349732994</v>
      </c>
    </row>
    <row r="91" spans="2:19" x14ac:dyDescent="0.2">
      <c r="D91" s="102"/>
      <c r="E91" s="5" t="s">
        <v>44</v>
      </c>
      <c r="F91" s="6"/>
      <c r="G91" s="7">
        <v>545</v>
      </c>
      <c r="H91" s="10">
        <v>43</v>
      </c>
      <c r="I91" s="1">
        <v>54</v>
      </c>
      <c r="J91" s="1">
        <v>55</v>
      </c>
      <c r="K91" s="1">
        <v>113</v>
      </c>
      <c r="L91" s="1">
        <v>77</v>
      </c>
      <c r="M91" s="1">
        <v>76</v>
      </c>
      <c r="N91" s="1">
        <v>52</v>
      </c>
      <c r="O91" s="1">
        <v>11</v>
      </c>
      <c r="P91" s="1">
        <v>11</v>
      </c>
      <c r="Q91" s="1">
        <v>53</v>
      </c>
      <c r="R91" s="33" t="s">
        <v>72</v>
      </c>
      <c r="S91" s="41" t="s">
        <v>72</v>
      </c>
    </row>
    <row r="92" spans="2:19" x14ac:dyDescent="0.2">
      <c r="D92" s="103"/>
      <c r="E92" s="54"/>
      <c r="F92" s="52"/>
      <c r="G92" s="61">
        <v>100</v>
      </c>
      <c r="H92" s="66">
        <v>7.8899082568810002</v>
      </c>
      <c r="I92" s="24">
        <v>9.9082568807339992</v>
      </c>
      <c r="J92" s="24">
        <v>10.091743119266001</v>
      </c>
      <c r="K92" s="24">
        <v>20.733944954127999</v>
      </c>
      <c r="L92" s="24">
        <v>14.128440366972001</v>
      </c>
      <c r="M92" s="24">
        <v>13.944954128439999</v>
      </c>
      <c r="N92" s="24">
        <v>9.5412844036699997</v>
      </c>
      <c r="O92" s="24">
        <v>2.018348623853</v>
      </c>
      <c r="P92" s="24">
        <v>2.018348623853</v>
      </c>
      <c r="Q92" s="24">
        <v>9.7247706422019995</v>
      </c>
      <c r="R92" s="24">
        <v>671.46341463414603</v>
      </c>
      <c r="S92" s="69">
        <v>1120.8703756759801</v>
      </c>
    </row>
    <row r="94" spans="2:19" x14ac:dyDescent="0.2">
      <c r="B94" s="34" t="str">
        <f xml:space="preserve"> HYPERLINK("#'目次'!B9", "[3]")</f>
        <v>[3]</v>
      </c>
      <c r="C94" s="27" t="s">
        <v>77</v>
      </c>
    </row>
    <row r="95" spans="2:19" x14ac:dyDescent="0.2">
      <c r="C95" s="84" t="s">
        <v>51</v>
      </c>
    </row>
    <row r="97" spans="3:20" x14ac:dyDescent="0.2">
      <c r="C97" s="27" t="s">
        <v>13</v>
      </c>
    </row>
    <row r="98" spans="3:20" ht="36" x14ac:dyDescent="0.2">
      <c r="D98" s="97"/>
      <c r="E98" s="98"/>
      <c r="F98" s="98"/>
      <c r="G98" s="38" t="s">
        <v>14</v>
      </c>
      <c r="H98" s="36" t="s">
        <v>52</v>
      </c>
      <c r="I98" s="4" t="s">
        <v>53</v>
      </c>
      <c r="J98" s="4" t="s">
        <v>54</v>
      </c>
      <c r="K98" s="4" t="s">
        <v>55</v>
      </c>
      <c r="L98" s="4" t="s">
        <v>56</v>
      </c>
      <c r="M98" s="4" t="s">
        <v>57</v>
      </c>
      <c r="N98" s="4" t="s">
        <v>58</v>
      </c>
      <c r="O98" s="4" t="s">
        <v>59</v>
      </c>
      <c r="P98" s="4" t="s">
        <v>60</v>
      </c>
      <c r="Q98" s="4" t="s">
        <v>78</v>
      </c>
      <c r="R98" s="4" t="s">
        <v>24</v>
      </c>
      <c r="S98" s="4" t="s">
        <v>61</v>
      </c>
      <c r="T98" s="35" t="s">
        <v>62</v>
      </c>
    </row>
    <row r="99" spans="3:20" x14ac:dyDescent="0.2">
      <c r="D99" s="99"/>
      <c r="E99" s="100"/>
      <c r="F99" s="100"/>
      <c r="G99" s="40"/>
      <c r="H99" s="77" t="s">
        <v>63</v>
      </c>
      <c r="I99" s="43" t="s">
        <v>64</v>
      </c>
      <c r="J99" s="43" t="s">
        <v>65</v>
      </c>
      <c r="K99" s="43" t="s">
        <v>66</v>
      </c>
      <c r="L99" s="43" t="s">
        <v>67</v>
      </c>
      <c r="M99" s="43" t="s">
        <v>68</v>
      </c>
      <c r="N99" s="43" t="s">
        <v>69</v>
      </c>
      <c r="O99" s="43" t="s">
        <v>70</v>
      </c>
      <c r="P99" s="43" t="s">
        <v>71</v>
      </c>
      <c r="Q99" s="8"/>
      <c r="R99" s="8"/>
      <c r="S99" s="8"/>
      <c r="T99" s="39"/>
    </row>
    <row r="100" spans="3:20" x14ac:dyDescent="0.2">
      <c r="D100" s="59"/>
      <c r="E100" s="63" t="s">
        <v>14</v>
      </c>
      <c r="F100" s="65"/>
      <c r="G100" s="37">
        <v>6493</v>
      </c>
      <c r="H100" s="16">
        <v>168</v>
      </c>
      <c r="I100" s="16">
        <v>183</v>
      </c>
      <c r="J100" s="16">
        <v>191</v>
      </c>
      <c r="K100" s="16">
        <v>330</v>
      </c>
      <c r="L100" s="16">
        <v>152</v>
      </c>
      <c r="M100" s="16">
        <v>171</v>
      </c>
      <c r="N100" s="16">
        <v>158</v>
      </c>
      <c r="O100" s="16">
        <v>26</v>
      </c>
      <c r="P100" s="16">
        <v>19</v>
      </c>
      <c r="Q100" s="16">
        <v>4502</v>
      </c>
      <c r="R100" s="16">
        <v>593</v>
      </c>
      <c r="S100" s="78" t="s">
        <v>72</v>
      </c>
      <c r="T100" s="80" t="s">
        <v>72</v>
      </c>
    </row>
    <row r="101" spans="3:20" x14ac:dyDescent="0.2">
      <c r="D101" s="54"/>
      <c r="E101" s="52"/>
      <c r="F101" s="60"/>
      <c r="G101" s="11">
        <v>100</v>
      </c>
      <c r="H101" s="2">
        <v>2.5874018173420001</v>
      </c>
      <c r="I101" s="2">
        <v>2.8184198367470001</v>
      </c>
      <c r="J101" s="2">
        <v>2.9416294470970001</v>
      </c>
      <c r="K101" s="2">
        <v>5.082396426921</v>
      </c>
      <c r="L101" s="2">
        <v>2.3409825966429998</v>
      </c>
      <c r="M101" s="2">
        <v>2.6336054212229998</v>
      </c>
      <c r="N101" s="2">
        <v>2.433389804405</v>
      </c>
      <c r="O101" s="2">
        <v>0.40043123363599997</v>
      </c>
      <c r="P101" s="2">
        <v>0.29262282458</v>
      </c>
      <c r="Q101" s="2">
        <v>69.336208224241005</v>
      </c>
      <c r="R101" s="2">
        <v>9.1329123671649999</v>
      </c>
      <c r="S101" s="2">
        <v>579.18812589413403</v>
      </c>
      <c r="T101" s="18">
        <v>999.99257991627996</v>
      </c>
    </row>
    <row r="102" spans="3:20" x14ac:dyDescent="0.2">
      <c r="D102" s="101" t="s">
        <v>25</v>
      </c>
      <c r="E102" s="26" t="s">
        <v>26</v>
      </c>
      <c r="F102" s="25"/>
      <c r="G102" s="28">
        <v>285</v>
      </c>
      <c r="H102" s="30">
        <v>5</v>
      </c>
      <c r="I102" s="3">
        <v>6</v>
      </c>
      <c r="J102" s="3">
        <v>6</v>
      </c>
      <c r="K102" s="3">
        <v>5</v>
      </c>
      <c r="L102" s="3">
        <v>6</v>
      </c>
      <c r="M102" s="3">
        <v>1</v>
      </c>
      <c r="N102" s="3">
        <v>4</v>
      </c>
      <c r="O102" s="3">
        <v>0</v>
      </c>
      <c r="P102" s="3">
        <v>0</v>
      </c>
      <c r="Q102" s="3">
        <v>244</v>
      </c>
      <c r="R102" s="3">
        <v>8</v>
      </c>
      <c r="S102" s="74" t="s">
        <v>72</v>
      </c>
      <c r="T102" s="75" t="s">
        <v>72</v>
      </c>
    </row>
    <row r="103" spans="3:20" x14ac:dyDescent="0.2">
      <c r="D103" s="102"/>
      <c r="E103" s="13"/>
      <c r="F103" s="14"/>
      <c r="G103" s="11">
        <v>100</v>
      </c>
      <c r="H103" s="15">
        <v>1.7543859649119999</v>
      </c>
      <c r="I103" s="2">
        <v>2.1052631578950001</v>
      </c>
      <c r="J103" s="2">
        <v>2.1052631578950001</v>
      </c>
      <c r="K103" s="2">
        <v>1.7543859649119999</v>
      </c>
      <c r="L103" s="2">
        <v>2.1052631578950001</v>
      </c>
      <c r="M103" s="2">
        <v>0.35087719298199999</v>
      </c>
      <c r="N103" s="2">
        <v>1.4035087719299999</v>
      </c>
      <c r="O103" s="9">
        <v>0</v>
      </c>
      <c r="P103" s="9">
        <v>0</v>
      </c>
      <c r="Q103" s="2">
        <v>85.614035087719003</v>
      </c>
      <c r="R103" s="2">
        <v>2.8070175438599998</v>
      </c>
      <c r="S103" s="2">
        <v>388.030303030303</v>
      </c>
      <c r="T103" s="18">
        <v>622.62997839071102</v>
      </c>
    </row>
    <row r="104" spans="3:20" x14ac:dyDescent="0.2">
      <c r="D104" s="102"/>
      <c r="E104" s="5" t="s">
        <v>27</v>
      </c>
      <c r="F104" s="6"/>
      <c r="G104" s="7">
        <v>470</v>
      </c>
      <c r="H104" s="10">
        <v>15</v>
      </c>
      <c r="I104" s="1">
        <v>9</v>
      </c>
      <c r="J104" s="1">
        <v>6</v>
      </c>
      <c r="K104" s="1">
        <v>19</v>
      </c>
      <c r="L104" s="1">
        <v>7</v>
      </c>
      <c r="M104" s="1">
        <v>6</v>
      </c>
      <c r="N104" s="1">
        <v>7</v>
      </c>
      <c r="O104" s="1">
        <v>2</v>
      </c>
      <c r="P104" s="1">
        <v>1</v>
      </c>
      <c r="Q104" s="1">
        <v>378</v>
      </c>
      <c r="R104" s="1">
        <v>20</v>
      </c>
      <c r="S104" s="33" t="s">
        <v>72</v>
      </c>
      <c r="T104" s="41" t="s">
        <v>72</v>
      </c>
    </row>
    <row r="105" spans="3:20" x14ac:dyDescent="0.2">
      <c r="D105" s="102"/>
      <c r="E105" s="13"/>
      <c r="F105" s="14"/>
      <c r="G105" s="11">
        <v>100</v>
      </c>
      <c r="H105" s="15">
        <v>3.1914893617020001</v>
      </c>
      <c r="I105" s="2">
        <v>1.914893617021</v>
      </c>
      <c r="J105" s="2">
        <v>1.2765957446809999</v>
      </c>
      <c r="K105" s="2">
        <v>4.0425531914889996</v>
      </c>
      <c r="L105" s="2">
        <v>1.4893617021279999</v>
      </c>
      <c r="M105" s="2">
        <v>1.2765957446809999</v>
      </c>
      <c r="N105" s="2">
        <v>1.4893617021279999</v>
      </c>
      <c r="O105" s="2">
        <v>0.425531914894</v>
      </c>
      <c r="P105" s="2">
        <v>0.212765957447</v>
      </c>
      <c r="Q105" s="2">
        <v>80.425531914893995</v>
      </c>
      <c r="R105" s="2">
        <v>4.2553191489359996</v>
      </c>
      <c r="S105" s="2">
        <v>554.09722222222194</v>
      </c>
      <c r="T105" s="18">
        <v>1048.7526739433799</v>
      </c>
    </row>
    <row r="106" spans="3:20" x14ac:dyDescent="0.2">
      <c r="D106" s="102"/>
      <c r="E106" s="5" t="s">
        <v>28</v>
      </c>
      <c r="F106" s="6"/>
      <c r="G106" s="7">
        <v>1448</v>
      </c>
      <c r="H106" s="10">
        <v>42</v>
      </c>
      <c r="I106" s="1">
        <v>44</v>
      </c>
      <c r="J106" s="1">
        <v>50</v>
      </c>
      <c r="K106" s="1">
        <v>75</v>
      </c>
      <c r="L106" s="1">
        <v>40</v>
      </c>
      <c r="M106" s="1">
        <v>47</v>
      </c>
      <c r="N106" s="1">
        <v>48</v>
      </c>
      <c r="O106" s="1">
        <v>2</v>
      </c>
      <c r="P106" s="1">
        <v>4</v>
      </c>
      <c r="Q106" s="1">
        <v>1008</v>
      </c>
      <c r="R106" s="1">
        <v>88</v>
      </c>
      <c r="S106" s="33" t="s">
        <v>72</v>
      </c>
      <c r="T106" s="41" t="s">
        <v>72</v>
      </c>
    </row>
    <row r="107" spans="3:20" x14ac:dyDescent="0.2">
      <c r="D107" s="102"/>
      <c r="E107" s="13"/>
      <c r="F107" s="14"/>
      <c r="G107" s="11">
        <v>100</v>
      </c>
      <c r="H107" s="15">
        <v>2.9005524861879999</v>
      </c>
      <c r="I107" s="2">
        <v>3.0386740331489999</v>
      </c>
      <c r="J107" s="2">
        <v>3.4530386740329999</v>
      </c>
      <c r="K107" s="2">
        <v>5.1795580110500001</v>
      </c>
      <c r="L107" s="2">
        <v>2.7624309392269999</v>
      </c>
      <c r="M107" s="2">
        <v>3.2458563535909999</v>
      </c>
      <c r="N107" s="2">
        <v>3.3149171270719999</v>
      </c>
      <c r="O107" s="2">
        <v>0.13812154696100001</v>
      </c>
      <c r="P107" s="2">
        <v>0.276243093923</v>
      </c>
      <c r="Q107" s="2">
        <v>69.613259668507993</v>
      </c>
      <c r="R107" s="2">
        <v>6.0773480662979997</v>
      </c>
      <c r="S107" s="2">
        <v>566.84659090909099</v>
      </c>
      <c r="T107" s="18">
        <v>909.32120618135002</v>
      </c>
    </row>
    <row r="108" spans="3:20" x14ac:dyDescent="0.2">
      <c r="D108" s="102"/>
      <c r="E108" s="5" t="s">
        <v>29</v>
      </c>
      <c r="F108" s="6"/>
      <c r="G108" s="7">
        <v>782</v>
      </c>
      <c r="H108" s="10">
        <v>18</v>
      </c>
      <c r="I108" s="1">
        <v>27</v>
      </c>
      <c r="J108" s="1">
        <v>30</v>
      </c>
      <c r="K108" s="1">
        <v>45</v>
      </c>
      <c r="L108" s="1">
        <v>23</v>
      </c>
      <c r="M108" s="1">
        <v>28</v>
      </c>
      <c r="N108" s="1">
        <v>25</v>
      </c>
      <c r="O108" s="1">
        <v>6</v>
      </c>
      <c r="P108" s="1">
        <v>7</v>
      </c>
      <c r="Q108" s="1">
        <v>549</v>
      </c>
      <c r="R108" s="1">
        <v>24</v>
      </c>
      <c r="S108" s="33" t="s">
        <v>72</v>
      </c>
      <c r="T108" s="41" t="s">
        <v>72</v>
      </c>
    </row>
    <row r="109" spans="3:20" x14ac:dyDescent="0.2">
      <c r="D109" s="102"/>
      <c r="E109" s="13"/>
      <c r="F109" s="14"/>
      <c r="G109" s="11">
        <v>100</v>
      </c>
      <c r="H109" s="15">
        <v>2.3017902813300002</v>
      </c>
      <c r="I109" s="2">
        <v>3.4526854219950001</v>
      </c>
      <c r="J109" s="2">
        <v>3.8363171355499999</v>
      </c>
      <c r="K109" s="2">
        <v>5.7544757033250002</v>
      </c>
      <c r="L109" s="2">
        <v>2.9411764705880001</v>
      </c>
      <c r="M109" s="2">
        <v>3.5805626598470002</v>
      </c>
      <c r="N109" s="2">
        <v>3.1969309462919999</v>
      </c>
      <c r="O109" s="2">
        <v>0.76726342710999995</v>
      </c>
      <c r="P109" s="2">
        <v>0.89514066496199995</v>
      </c>
      <c r="Q109" s="2">
        <v>70.204603580563003</v>
      </c>
      <c r="R109" s="2">
        <v>3.0690537084399998</v>
      </c>
      <c r="S109" s="2">
        <v>757.65550239234403</v>
      </c>
      <c r="T109" s="18">
        <v>1293.05977984007</v>
      </c>
    </row>
    <row r="110" spans="3:20" x14ac:dyDescent="0.2">
      <c r="D110" s="102"/>
      <c r="E110" s="5" t="s">
        <v>30</v>
      </c>
      <c r="F110" s="6"/>
      <c r="G110" s="7">
        <v>263</v>
      </c>
      <c r="H110" s="10">
        <v>8</v>
      </c>
      <c r="I110" s="1">
        <v>10</v>
      </c>
      <c r="J110" s="1">
        <v>9</v>
      </c>
      <c r="K110" s="1">
        <v>12</v>
      </c>
      <c r="L110" s="1">
        <v>11</v>
      </c>
      <c r="M110" s="1">
        <v>4</v>
      </c>
      <c r="N110" s="1">
        <v>3</v>
      </c>
      <c r="O110" s="1">
        <v>1</v>
      </c>
      <c r="P110" s="1">
        <v>0</v>
      </c>
      <c r="Q110" s="1">
        <v>185</v>
      </c>
      <c r="R110" s="1">
        <v>20</v>
      </c>
      <c r="S110" s="33" t="s">
        <v>72</v>
      </c>
      <c r="T110" s="41" t="s">
        <v>72</v>
      </c>
    </row>
    <row r="111" spans="3:20" x14ac:dyDescent="0.2">
      <c r="D111" s="102"/>
      <c r="E111" s="13"/>
      <c r="F111" s="14"/>
      <c r="G111" s="11">
        <v>100</v>
      </c>
      <c r="H111" s="15">
        <v>3.0418250950569998</v>
      </c>
      <c r="I111" s="2">
        <v>3.8022813688210002</v>
      </c>
      <c r="J111" s="2">
        <v>3.422053231939</v>
      </c>
      <c r="K111" s="2">
        <v>4.5627376425859998</v>
      </c>
      <c r="L111" s="2">
        <v>4.182509505703</v>
      </c>
      <c r="M111" s="2">
        <v>1.520912547529</v>
      </c>
      <c r="N111" s="2">
        <v>1.1406844106459999</v>
      </c>
      <c r="O111" s="2">
        <v>0.38022813688200002</v>
      </c>
      <c r="P111" s="9">
        <v>0</v>
      </c>
      <c r="Q111" s="2">
        <v>70.342205323193994</v>
      </c>
      <c r="R111" s="2">
        <v>7.6045627376429996</v>
      </c>
      <c r="S111" s="2">
        <v>358.87931034482801</v>
      </c>
      <c r="T111" s="18">
        <v>657.57852756668206</v>
      </c>
    </row>
    <row r="112" spans="3:20" x14ac:dyDescent="0.2">
      <c r="D112" s="102"/>
      <c r="E112" s="5" t="s">
        <v>31</v>
      </c>
      <c r="F112" s="6"/>
      <c r="G112" s="7">
        <v>135</v>
      </c>
      <c r="H112" s="10">
        <v>4</v>
      </c>
      <c r="I112" s="1">
        <v>3</v>
      </c>
      <c r="J112" s="1">
        <v>4</v>
      </c>
      <c r="K112" s="1">
        <v>13</v>
      </c>
      <c r="L112" s="1">
        <v>4</v>
      </c>
      <c r="M112" s="1">
        <v>3</v>
      </c>
      <c r="N112" s="1">
        <v>4</v>
      </c>
      <c r="O112" s="1">
        <v>1</v>
      </c>
      <c r="P112" s="1">
        <v>1</v>
      </c>
      <c r="Q112" s="1">
        <v>94</v>
      </c>
      <c r="R112" s="1">
        <v>4</v>
      </c>
      <c r="S112" s="33" t="s">
        <v>72</v>
      </c>
      <c r="T112" s="41" t="s">
        <v>72</v>
      </c>
    </row>
    <row r="113" spans="4:20" x14ac:dyDescent="0.2">
      <c r="D113" s="102"/>
      <c r="E113" s="13"/>
      <c r="F113" s="14"/>
      <c r="G113" s="11">
        <v>100</v>
      </c>
      <c r="H113" s="15">
        <v>2.9629629629630001</v>
      </c>
      <c r="I113" s="2">
        <v>2.2222222222219998</v>
      </c>
      <c r="J113" s="2">
        <v>2.9629629629630001</v>
      </c>
      <c r="K113" s="2">
        <v>9.6296296296299992</v>
      </c>
      <c r="L113" s="2">
        <v>2.9629629629630001</v>
      </c>
      <c r="M113" s="2">
        <v>2.2222222222219998</v>
      </c>
      <c r="N113" s="2">
        <v>2.9629629629630001</v>
      </c>
      <c r="O113" s="2">
        <v>0.74074074074100005</v>
      </c>
      <c r="P113" s="2">
        <v>0.74074074074100005</v>
      </c>
      <c r="Q113" s="2">
        <v>69.629629629630003</v>
      </c>
      <c r="R113" s="2">
        <v>2.9629629629630001</v>
      </c>
      <c r="S113" s="2">
        <v>671.89189189189199</v>
      </c>
      <c r="T113" s="18">
        <v>1209.9761843486899</v>
      </c>
    </row>
    <row r="114" spans="4:20" x14ac:dyDescent="0.2">
      <c r="D114" s="102"/>
      <c r="E114" s="5" t="s">
        <v>32</v>
      </c>
      <c r="F114" s="6"/>
      <c r="G114" s="7">
        <v>754</v>
      </c>
      <c r="H114" s="10">
        <v>26</v>
      </c>
      <c r="I114" s="1">
        <v>27</v>
      </c>
      <c r="J114" s="1">
        <v>19</v>
      </c>
      <c r="K114" s="1">
        <v>35</v>
      </c>
      <c r="L114" s="1">
        <v>19</v>
      </c>
      <c r="M114" s="1">
        <v>16</v>
      </c>
      <c r="N114" s="1">
        <v>24</v>
      </c>
      <c r="O114" s="1">
        <v>3</v>
      </c>
      <c r="P114" s="1">
        <v>3</v>
      </c>
      <c r="Q114" s="1">
        <v>566</v>
      </c>
      <c r="R114" s="1">
        <v>16</v>
      </c>
      <c r="S114" s="33" t="s">
        <v>72</v>
      </c>
      <c r="T114" s="41" t="s">
        <v>72</v>
      </c>
    </row>
    <row r="115" spans="4:20" x14ac:dyDescent="0.2">
      <c r="D115" s="102"/>
      <c r="E115" s="13"/>
      <c r="F115" s="14"/>
      <c r="G115" s="11">
        <v>100</v>
      </c>
      <c r="H115" s="15">
        <v>3.4482758620689999</v>
      </c>
      <c r="I115" s="2">
        <v>3.5809018567640001</v>
      </c>
      <c r="J115" s="2">
        <v>2.5198938992039999</v>
      </c>
      <c r="K115" s="2">
        <v>4.6419098143240003</v>
      </c>
      <c r="L115" s="2">
        <v>2.5198938992039999</v>
      </c>
      <c r="M115" s="2">
        <v>2.1220159151189999</v>
      </c>
      <c r="N115" s="2">
        <v>3.1830238726790001</v>
      </c>
      <c r="O115" s="2">
        <v>0.39787798408500002</v>
      </c>
      <c r="P115" s="2">
        <v>0.39787798408500002</v>
      </c>
      <c r="Q115" s="2">
        <v>75.066312997346998</v>
      </c>
      <c r="R115" s="2">
        <v>2.1220159151189999</v>
      </c>
      <c r="S115" s="2">
        <v>621.88953488372101</v>
      </c>
      <c r="T115" s="18">
        <v>1075.76746779878</v>
      </c>
    </row>
    <row r="116" spans="4:20" x14ac:dyDescent="0.2">
      <c r="D116" s="102"/>
      <c r="E116" s="5" t="s">
        <v>33</v>
      </c>
      <c r="F116" s="6"/>
      <c r="G116" s="7">
        <v>632</v>
      </c>
      <c r="H116" s="10">
        <v>6</v>
      </c>
      <c r="I116" s="1">
        <v>13</v>
      </c>
      <c r="J116" s="1">
        <v>18</v>
      </c>
      <c r="K116" s="1">
        <v>42</v>
      </c>
      <c r="L116" s="1">
        <v>11</v>
      </c>
      <c r="M116" s="1">
        <v>22</v>
      </c>
      <c r="N116" s="1">
        <v>14</v>
      </c>
      <c r="O116" s="1">
        <v>4</v>
      </c>
      <c r="P116" s="1">
        <v>2</v>
      </c>
      <c r="Q116" s="1">
        <v>469</v>
      </c>
      <c r="R116" s="1">
        <v>31</v>
      </c>
      <c r="S116" s="33" t="s">
        <v>72</v>
      </c>
      <c r="T116" s="41" t="s">
        <v>72</v>
      </c>
    </row>
    <row r="117" spans="4:20" x14ac:dyDescent="0.2">
      <c r="D117" s="102"/>
      <c r="E117" s="13"/>
      <c r="F117" s="14"/>
      <c r="G117" s="11">
        <v>100</v>
      </c>
      <c r="H117" s="15">
        <v>0.94936708860800001</v>
      </c>
      <c r="I117" s="2">
        <v>2.0569620253159999</v>
      </c>
      <c r="J117" s="2">
        <v>2.8481012658229998</v>
      </c>
      <c r="K117" s="2">
        <v>6.6455696202530001</v>
      </c>
      <c r="L117" s="2">
        <v>1.7405063291139999</v>
      </c>
      <c r="M117" s="2">
        <v>3.4810126582279999</v>
      </c>
      <c r="N117" s="2">
        <v>2.2151898734180002</v>
      </c>
      <c r="O117" s="2">
        <v>0.63291139240500005</v>
      </c>
      <c r="P117" s="2">
        <v>0.31645569620300001</v>
      </c>
      <c r="Q117" s="2">
        <v>74.208860759494002</v>
      </c>
      <c r="R117" s="2">
        <v>4.9050632911390002</v>
      </c>
      <c r="S117" s="2">
        <v>659.62121212121201</v>
      </c>
      <c r="T117" s="18">
        <v>1067.7606170428</v>
      </c>
    </row>
    <row r="118" spans="4:20" x14ac:dyDescent="0.2">
      <c r="D118" s="102"/>
      <c r="E118" s="5" t="s">
        <v>34</v>
      </c>
      <c r="F118" s="6"/>
      <c r="G118" s="7">
        <v>441</v>
      </c>
      <c r="H118" s="10">
        <v>10</v>
      </c>
      <c r="I118" s="1">
        <v>16</v>
      </c>
      <c r="J118" s="1">
        <v>13</v>
      </c>
      <c r="K118" s="1">
        <v>21</v>
      </c>
      <c r="L118" s="1">
        <v>7</v>
      </c>
      <c r="M118" s="1">
        <v>18</v>
      </c>
      <c r="N118" s="1">
        <v>6</v>
      </c>
      <c r="O118" s="1">
        <v>3</v>
      </c>
      <c r="P118" s="1">
        <v>0</v>
      </c>
      <c r="Q118" s="1">
        <v>303</v>
      </c>
      <c r="R118" s="1">
        <v>44</v>
      </c>
      <c r="S118" s="33" t="s">
        <v>72</v>
      </c>
      <c r="T118" s="41" t="s">
        <v>72</v>
      </c>
    </row>
    <row r="119" spans="4:20" x14ac:dyDescent="0.2">
      <c r="D119" s="102"/>
      <c r="E119" s="13"/>
      <c r="F119" s="14"/>
      <c r="G119" s="11">
        <v>100</v>
      </c>
      <c r="H119" s="15">
        <v>2.2675736961449999</v>
      </c>
      <c r="I119" s="2">
        <v>3.6281179138319999</v>
      </c>
      <c r="J119" s="2">
        <v>2.947845804989</v>
      </c>
      <c r="K119" s="2">
        <v>4.7619047619049999</v>
      </c>
      <c r="L119" s="2">
        <v>1.587301587302</v>
      </c>
      <c r="M119" s="2">
        <v>4.0816326530609999</v>
      </c>
      <c r="N119" s="2">
        <v>1.360544217687</v>
      </c>
      <c r="O119" s="2">
        <v>0.68027210884400002</v>
      </c>
      <c r="P119" s="9">
        <v>0</v>
      </c>
      <c r="Q119" s="2">
        <v>68.707482993197004</v>
      </c>
      <c r="R119" s="2">
        <v>9.9773242630389998</v>
      </c>
      <c r="S119" s="2">
        <v>489.41489361702099</v>
      </c>
      <c r="T119" s="18">
        <v>809.89389125818798</v>
      </c>
    </row>
    <row r="120" spans="4:20" x14ac:dyDescent="0.2">
      <c r="D120" s="102"/>
      <c r="E120" s="5" t="s">
        <v>35</v>
      </c>
      <c r="F120" s="6"/>
      <c r="G120" s="7">
        <v>382</v>
      </c>
      <c r="H120" s="10">
        <v>11</v>
      </c>
      <c r="I120" s="1">
        <v>9</v>
      </c>
      <c r="J120" s="1">
        <v>14</v>
      </c>
      <c r="K120" s="1">
        <v>21</v>
      </c>
      <c r="L120" s="1">
        <v>8</v>
      </c>
      <c r="M120" s="1">
        <v>9</v>
      </c>
      <c r="N120" s="1">
        <v>11</v>
      </c>
      <c r="O120" s="1">
        <v>1</v>
      </c>
      <c r="P120" s="1">
        <v>1</v>
      </c>
      <c r="Q120" s="1">
        <v>275</v>
      </c>
      <c r="R120" s="1">
        <v>22</v>
      </c>
      <c r="S120" s="33" t="s">
        <v>72</v>
      </c>
      <c r="T120" s="41" t="s">
        <v>72</v>
      </c>
    </row>
    <row r="121" spans="4:20" x14ac:dyDescent="0.2">
      <c r="D121" s="102"/>
      <c r="E121" s="13"/>
      <c r="F121" s="14"/>
      <c r="G121" s="11">
        <v>100</v>
      </c>
      <c r="H121" s="15">
        <v>2.8795811518319998</v>
      </c>
      <c r="I121" s="2">
        <v>2.3560209424080001</v>
      </c>
      <c r="J121" s="2">
        <v>3.6649214659689999</v>
      </c>
      <c r="K121" s="2">
        <v>5.4973821989529998</v>
      </c>
      <c r="L121" s="2">
        <v>2.0942408376959998</v>
      </c>
      <c r="M121" s="2">
        <v>2.3560209424080001</v>
      </c>
      <c r="N121" s="2">
        <v>2.8795811518319998</v>
      </c>
      <c r="O121" s="2">
        <v>0.26178010471199997</v>
      </c>
      <c r="P121" s="2">
        <v>0.26178010471199997</v>
      </c>
      <c r="Q121" s="2">
        <v>71.989528795812006</v>
      </c>
      <c r="R121" s="2">
        <v>5.7591623036649997</v>
      </c>
      <c r="S121" s="2">
        <v>559.11764705882399</v>
      </c>
      <c r="T121" s="18">
        <v>949.90748047022305</v>
      </c>
    </row>
    <row r="122" spans="4:20" x14ac:dyDescent="0.2">
      <c r="D122" s="102"/>
      <c r="E122" s="5" t="s">
        <v>36</v>
      </c>
      <c r="F122" s="6"/>
      <c r="G122" s="7">
        <v>194</v>
      </c>
      <c r="H122" s="10">
        <v>9</v>
      </c>
      <c r="I122" s="1">
        <v>6</v>
      </c>
      <c r="J122" s="1">
        <v>6</v>
      </c>
      <c r="K122" s="1">
        <v>11</v>
      </c>
      <c r="L122" s="1">
        <v>4</v>
      </c>
      <c r="M122" s="1">
        <v>6</v>
      </c>
      <c r="N122" s="1">
        <v>4</v>
      </c>
      <c r="O122" s="1">
        <v>1</v>
      </c>
      <c r="P122" s="1">
        <v>0</v>
      </c>
      <c r="Q122" s="1">
        <v>107</v>
      </c>
      <c r="R122" s="1">
        <v>40</v>
      </c>
      <c r="S122" s="33" t="s">
        <v>72</v>
      </c>
      <c r="T122" s="41" t="s">
        <v>72</v>
      </c>
    </row>
    <row r="123" spans="4:20" x14ac:dyDescent="0.2">
      <c r="D123" s="102"/>
      <c r="E123" s="13"/>
      <c r="F123" s="14"/>
      <c r="G123" s="11">
        <v>100</v>
      </c>
      <c r="H123" s="15">
        <v>4.639175257732</v>
      </c>
      <c r="I123" s="2">
        <v>3.0927835051549999</v>
      </c>
      <c r="J123" s="2">
        <v>3.0927835051549999</v>
      </c>
      <c r="K123" s="2">
        <v>5.6701030927840002</v>
      </c>
      <c r="L123" s="2">
        <v>2.0618556701030002</v>
      </c>
      <c r="M123" s="2">
        <v>3.0927835051549999</v>
      </c>
      <c r="N123" s="2">
        <v>2.0618556701030002</v>
      </c>
      <c r="O123" s="2">
        <v>0.51546391752599996</v>
      </c>
      <c r="P123" s="9">
        <v>0</v>
      </c>
      <c r="Q123" s="2">
        <v>55.154639175257998</v>
      </c>
      <c r="R123" s="2">
        <v>20.618556701031</v>
      </c>
      <c r="S123" s="2">
        <v>446.276595744681</v>
      </c>
      <c r="T123" s="18">
        <v>759.81133442475402</v>
      </c>
    </row>
    <row r="124" spans="4:20" x14ac:dyDescent="0.2">
      <c r="D124" s="102"/>
      <c r="E124" s="5" t="s">
        <v>37</v>
      </c>
      <c r="F124" s="6"/>
      <c r="G124" s="7">
        <v>647</v>
      </c>
      <c r="H124" s="10">
        <v>11</v>
      </c>
      <c r="I124" s="1">
        <v>12</v>
      </c>
      <c r="J124" s="1">
        <v>15</v>
      </c>
      <c r="K124" s="1">
        <v>30</v>
      </c>
      <c r="L124" s="1">
        <v>12</v>
      </c>
      <c r="M124" s="1">
        <v>9</v>
      </c>
      <c r="N124" s="1">
        <v>8</v>
      </c>
      <c r="O124" s="1">
        <v>2</v>
      </c>
      <c r="P124" s="1">
        <v>0</v>
      </c>
      <c r="Q124" s="1">
        <v>274</v>
      </c>
      <c r="R124" s="1">
        <v>274</v>
      </c>
      <c r="S124" s="33" t="s">
        <v>72</v>
      </c>
      <c r="T124" s="41" t="s">
        <v>72</v>
      </c>
    </row>
    <row r="125" spans="4:20" x14ac:dyDescent="0.2">
      <c r="D125" s="102"/>
      <c r="E125" s="13"/>
      <c r="F125" s="14"/>
      <c r="G125" s="11">
        <v>100</v>
      </c>
      <c r="H125" s="15">
        <v>1.7001545595050001</v>
      </c>
      <c r="I125" s="2">
        <v>1.854714064915</v>
      </c>
      <c r="J125" s="2">
        <v>2.3183925811439998</v>
      </c>
      <c r="K125" s="2">
        <v>4.6367851622870004</v>
      </c>
      <c r="L125" s="2">
        <v>1.854714064915</v>
      </c>
      <c r="M125" s="2">
        <v>1.391035548686</v>
      </c>
      <c r="N125" s="2">
        <v>1.2364760432769999</v>
      </c>
      <c r="O125" s="2">
        <v>0.30911901081900001</v>
      </c>
      <c r="P125" s="9">
        <v>0</v>
      </c>
      <c r="Q125" s="2">
        <v>42.349304482226003</v>
      </c>
      <c r="R125" s="2">
        <v>42.349304482226003</v>
      </c>
      <c r="S125" s="2">
        <v>435.252525252525</v>
      </c>
      <c r="T125" s="18">
        <v>735.27922743105103</v>
      </c>
    </row>
    <row r="126" spans="4:20" x14ac:dyDescent="0.2">
      <c r="D126" s="102"/>
      <c r="E126" s="5" t="s">
        <v>38</v>
      </c>
      <c r="F126" s="6"/>
      <c r="G126" s="7">
        <v>60</v>
      </c>
      <c r="H126" s="10">
        <v>3</v>
      </c>
      <c r="I126" s="1">
        <v>1</v>
      </c>
      <c r="J126" s="1">
        <v>1</v>
      </c>
      <c r="K126" s="1">
        <v>1</v>
      </c>
      <c r="L126" s="1">
        <v>0</v>
      </c>
      <c r="M126" s="1">
        <v>2</v>
      </c>
      <c r="N126" s="1">
        <v>0</v>
      </c>
      <c r="O126" s="1">
        <v>0</v>
      </c>
      <c r="P126" s="1">
        <v>0</v>
      </c>
      <c r="Q126" s="1">
        <v>50</v>
      </c>
      <c r="R126" s="1">
        <v>2</v>
      </c>
      <c r="S126" s="33" t="s">
        <v>72</v>
      </c>
      <c r="T126" s="41" t="s">
        <v>72</v>
      </c>
    </row>
    <row r="127" spans="4:20" x14ac:dyDescent="0.2">
      <c r="D127" s="102"/>
      <c r="E127" s="13"/>
      <c r="F127" s="14"/>
      <c r="G127" s="11">
        <v>100</v>
      </c>
      <c r="H127" s="15">
        <v>5</v>
      </c>
      <c r="I127" s="2">
        <v>1.666666666667</v>
      </c>
      <c r="J127" s="2">
        <v>1.666666666667</v>
      </c>
      <c r="K127" s="2">
        <v>1.666666666667</v>
      </c>
      <c r="L127" s="9">
        <v>0</v>
      </c>
      <c r="M127" s="2">
        <v>3.333333333333</v>
      </c>
      <c r="N127" s="9">
        <v>0</v>
      </c>
      <c r="O127" s="9">
        <v>0</v>
      </c>
      <c r="P127" s="9">
        <v>0</v>
      </c>
      <c r="Q127" s="2">
        <v>83.333333333333002</v>
      </c>
      <c r="R127" s="2">
        <v>3.333333333333</v>
      </c>
      <c r="S127" s="2">
        <v>227.5</v>
      </c>
      <c r="T127" s="18">
        <v>307.72349601549797</v>
      </c>
    </row>
    <row r="128" spans="4:20" x14ac:dyDescent="0.2">
      <c r="D128" s="101" t="s">
        <v>39</v>
      </c>
      <c r="E128" s="26" t="s">
        <v>40</v>
      </c>
      <c r="F128" s="25"/>
      <c r="G128" s="28">
        <v>1920</v>
      </c>
      <c r="H128" s="30">
        <v>44</v>
      </c>
      <c r="I128" s="3">
        <v>64</v>
      </c>
      <c r="J128" s="3">
        <v>62</v>
      </c>
      <c r="K128" s="3">
        <v>115</v>
      </c>
      <c r="L128" s="3">
        <v>52</v>
      </c>
      <c r="M128" s="3">
        <v>65</v>
      </c>
      <c r="N128" s="3">
        <v>55</v>
      </c>
      <c r="O128" s="3">
        <v>9</v>
      </c>
      <c r="P128" s="3">
        <v>10</v>
      </c>
      <c r="Q128" s="3">
        <v>1262</v>
      </c>
      <c r="R128" s="3">
        <v>182</v>
      </c>
      <c r="S128" s="74" t="s">
        <v>72</v>
      </c>
      <c r="T128" s="75" t="s">
        <v>72</v>
      </c>
    </row>
    <row r="129" spans="2:20" x14ac:dyDescent="0.2">
      <c r="D129" s="102"/>
      <c r="E129" s="13"/>
      <c r="F129" s="14"/>
      <c r="G129" s="11">
        <v>100</v>
      </c>
      <c r="H129" s="15">
        <v>2.291666666667</v>
      </c>
      <c r="I129" s="2">
        <v>3.333333333333</v>
      </c>
      <c r="J129" s="2">
        <v>3.229166666667</v>
      </c>
      <c r="K129" s="2">
        <v>5.989583333333</v>
      </c>
      <c r="L129" s="2">
        <v>2.708333333333</v>
      </c>
      <c r="M129" s="2">
        <v>3.385416666667</v>
      </c>
      <c r="N129" s="2">
        <v>2.864583333333</v>
      </c>
      <c r="O129" s="2">
        <v>0.46875</v>
      </c>
      <c r="P129" s="2">
        <v>0.52083333333299997</v>
      </c>
      <c r="Q129" s="2">
        <v>65.729166666666998</v>
      </c>
      <c r="R129" s="2">
        <v>9.479166666667</v>
      </c>
      <c r="S129" s="2">
        <v>641.47058823529403</v>
      </c>
      <c r="T129" s="18">
        <v>1101.9685599499401</v>
      </c>
    </row>
    <row r="130" spans="2:20" x14ac:dyDescent="0.2">
      <c r="D130" s="102"/>
      <c r="E130" s="5" t="s">
        <v>41</v>
      </c>
      <c r="F130" s="6"/>
      <c r="G130" s="7">
        <v>1999</v>
      </c>
      <c r="H130" s="10">
        <v>59</v>
      </c>
      <c r="I130" s="1">
        <v>52</v>
      </c>
      <c r="J130" s="1">
        <v>56</v>
      </c>
      <c r="K130" s="1">
        <v>107</v>
      </c>
      <c r="L130" s="1">
        <v>43</v>
      </c>
      <c r="M130" s="1">
        <v>50</v>
      </c>
      <c r="N130" s="1">
        <v>54</v>
      </c>
      <c r="O130" s="1">
        <v>7</v>
      </c>
      <c r="P130" s="1">
        <v>4</v>
      </c>
      <c r="Q130" s="1">
        <v>1440</v>
      </c>
      <c r="R130" s="1">
        <v>127</v>
      </c>
      <c r="S130" s="33" t="s">
        <v>72</v>
      </c>
      <c r="T130" s="41" t="s">
        <v>72</v>
      </c>
    </row>
    <row r="131" spans="2:20" x14ac:dyDescent="0.2">
      <c r="D131" s="102"/>
      <c r="E131" s="13"/>
      <c r="F131" s="14"/>
      <c r="G131" s="11">
        <v>100</v>
      </c>
      <c r="H131" s="15">
        <v>2.951475737869</v>
      </c>
      <c r="I131" s="2">
        <v>2.6013006503249998</v>
      </c>
      <c r="J131" s="2">
        <v>2.8014007003499999</v>
      </c>
      <c r="K131" s="2">
        <v>5.3526763381690001</v>
      </c>
      <c r="L131" s="2">
        <v>2.1510755377690001</v>
      </c>
      <c r="M131" s="2">
        <v>2.5012506253129998</v>
      </c>
      <c r="N131" s="2">
        <v>2.7013506753379999</v>
      </c>
      <c r="O131" s="2">
        <v>0.35017508754400001</v>
      </c>
      <c r="P131" s="2">
        <v>0.200100050025</v>
      </c>
      <c r="Q131" s="2">
        <v>72.036018009005005</v>
      </c>
      <c r="R131" s="2">
        <v>6.3531765882939997</v>
      </c>
      <c r="S131" s="2">
        <v>560.54398148148096</v>
      </c>
      <c r="T131" s="18">
        <v>932.82444852680203</v>
      </c>
    </row>
    <row r="132" spans="2:20" x14ac:dyDescent="0.2">
      <c r="D132" s="102"/>
      <c r="E132" s="5" t="s">
        <v>42</v>
      </c>
      <c r="F132" s="6"/>
      <c r="G132" s="7">
        <v>1565</v>
      </c>
      <c r="H132" s="10">
        <v>38</v>
      </c>
      <c r="I132" s="1">
        <v>40</v>
      </c>
      <c r="J132" s="1">
        <v>45</v>
      </c>
      <c r="K132" s="1">
        <v>71</v>
      </c>
      <c r="L132" s="1">
        <v>34</v>
      </c>
      <c r="M132" s="1">
        <v>40</v>
      </c>
      <c r="N132" s="1">
        <v>29</v>
      </c>
      <c r="O132" s="1">
        <v>7</v>
      </c>
      <c r="P132" s="1">
        <v>2</v>
      </c>
      <c r="Q132" s="1">
        <v>1110</v>
      </c>
      <c r="R132" s="1">
        <v>149</v>
      </c>
      <c r="S132" s="33" t="s">
        <v>72</v>
      </c>
      <c r="T132" s="41" t="s">
        <v>72</v>
      </c>
    </row>
    <row r="133" spans="2:20" x14ac:dyDescent="0.2">
      <c r="D133" s="102"/>
      <c r="E133" s="13"/>
      <c r="F133" s="14"/>
      <c r="G133" s="11">
        <v>100</v>
      </c>
      <c r="H133" s="15">
        <v>2.4281150159739999</v>
      </c>
      <c r="I133" s="2">
        <v>2.5559105431310001</v>
      </c>
      <c r="J133" s="2">
        <v>2.8753993610220001</v>
      </c>
      <c r="K133" s="2">
        <v>4.5367412140579999</v>
      </c>
      <c r="L133" s="2">
        <v>2.1725239616610001</v>
      </c>
      <c r="M133" s="2">
        <v>2.5559105431310001</v>
      </c>
      <c r="N133" s="2">
        <v>1.8530351437699999</v>
      </c>
      <c r="O133" s="2">
        <v>0.44728434504800002</v>
      </c>
      <c r="P133" s="2">
        <v>0.12779552715699999</v>
      </c>
      <c r="Q133" s="2">
        <v>70.926517571885</v>
      </c>
      <c r="R133" s="2">
        <v>9.5207667731630004</v>
      </c>
      <c r="S133" s="2">
        <v>524.72222222222194</v>
      </c>
      <c r="T133" s="18">
        <v>898.106307281814</v>
      </c>
    </row>
    <row r="134" spans="2:20" x14ac:dyDescent="0.2">
      <c r="D134" s="102"/>
      <c r="E134" s="5" t="s">
        <v>43</v>
      </c>
      <c r="F134" s="6"/>
      <c r="G134" s="7">
        <v>464</v>
      </c>
      <c r="H134" s="10">
        <v>14</v>
      </c>
      <c r="I134" s="1">
        <v>7</v>
      </c>
      <c r="J134" s="1">
        <v>10</v>
      </c>
      <c r="K134" s="1">
        <v>16</v>
      </c>
      <c r="L134" s="1">
        <v>8</v>
      </c>
      <c r="M134" s="1">
        <v>5</v>
      </c>
      <c r="N134" s="1">
        <v>9</v>
      </c>
      <c r="O134" s="1">
        <v>1</v>
      </c>
      <c r="P134" s="1">
        <v>2</v>
      </c>
      <c r="Q134" s="1">
        <v>322</v>
      </c>
      <c r="R134" s="1">
        <v>70</v>
      </c>
      <c r="S134" s="33" t="s">
        <v>72</v>
      </c>
      <c r="T134" s="41" t="s">
        <v>72</v>
      </c>
    </row>
    <row r="135" spans="2:20" x14ac:dyDescent="0.2">
      <c r="D135" s="102"/>
      <c r="E135" s="13"/>
      <c r="F135" s="14"/>
      <c r="G135" s="11">
        <v>100</v>
      </c>
      <c r="H135" s="15">
        <v>3.0172413793100001</v>
      </c>
      <c r="I135" s="2">
        <v>1.5086206896550001</v>
      </c>
      <c r="J135" s="2">
        <v>2.1551724137930002</v>
      </c>
      <c r="K135" s="2">
        <v>3.4482758620689999</v>
      </c>
      <c r="L135" s="2">
        <v>1.7241379310339999</v>
      </c>
      <c r="M135" s="2">
        <v>1.0775862068969999</v>
      </c>
      <c r="N135" s="2">
        <v>1.9396551724140001</v>
      </c>
      <c r="O135" s="2">
        <v>0.215517241379</v>
      </c>
      <c r="P135" s="2">
        <v>0.43103448275900003</v>
      </c>
      <c r="Q135" s="2">
        <v>69.396551724138007</v>
      </c>
      <c r="R135" s="2">
        <v>15.086206896552</v>
      </c>
      <c r="S135" s="2">
        <v>627.5</v>
      </c>
      <c r="T135" s="18">
        <v>1181.1302849389599</v>
      </c>
    </row>
    <row r="136" spans="2:20" x14ac:dyDescent="0.2">
      <c r="D136" s="102"/>
      <c r="E136" s="5" t="s">
        <v>44</v>
      </c>
      <c r="F136" s="6"/>
      <c r="G136" s="7">
        <v>545</v>
      </c>
      <c r="H136" s="10">
        <v>13</v>
      </c>
      <c r="I136" s="1">
        <v>20</v>
      </c>
      <c r="J136" s="1">
        <v>18</v>
      </c>
      <c r="K136" s="1">
        <v>21</v>
      </c>
      <c r="L136" s="1">
        <v>15</v>
      </c>
      <c r="M136" s="1">
        <v>11</v>
      </c>
      <c r="N136" s="1">
        <v>11</v>
      </c>
      <c r="O136" s="1">
        <v>2</v>
      </c>
      <c r="P136" s="1">
        <v>1</v>
      </c>
      <c r="Q136" s="1">
        <v>368</v>
      </c>
      <c r="R136" s="1">
        <v>65</v>
      </c>
      <c r="S136" s="33" t="s">
        <v>72</v>
      </c>
      <c r="T136" s="41" t="s">
        <v>72</v>
      </c>
    </row>
    <row r="137" spans="2:20" x14ac:dyDescent="0.2">
      <c r="D137" s="103"/>
      <c r="E137" s="54"/>
      <c r="F137" s="52"/>
      <c r="G137" s="61">
        <v>100</v>
      </c>
      <c r="H137" s="66">
        <v>2.3853211009169999</v>
      </c>
      <c r="I137" s="24">
        <v>3.669724770642</v>
      </c>
      <c r="J137" s="24">
        <v>3.302752293578</v>
      </c>
      <c r="K137" s="24">
        <v>3.8532110091740002</v>
      </c>
      <c r="L137" s="24">
        <v>2.7522935779819999</v>
      </c>
      <c r="M137" s="24">
        <v>2.018348623853</v>
      </c>
      <c r="N137" s="24">
        <v>2.018348623853</v>
      </c>
      <c r="O137" s="24">
        <v>0.36697247706399999</v>
      </c>
      <c r="P137" s="24">
        <v>0.183486238532</v>
      </c>
      <c r="Q137" s="24">
        <v>67.522935779817004</v>
      </c>
      <c r="R137" s="24">
        <v>11.926605504587</v>
      </c>
      <c r="S137" s="24">
        <v>504.15178571428601</v>
      </c>
      <c r="T137" s="69">
        <v>911.63189831890202</v>
      </c>
    </row>
    <row r="139" spans="2:20" x14ac:dyDescent="0.2">
      <c r="B139" s="34" t="str">
        <f xml:space="preserve"> HYPERLINK("#'目次'!B10", "[4]")</f>
        <v>[4]</v>
      </c>
      <c r="C139" s="27" t="s">
        <v>81</v>
      </c>
    </row>
    <row r="140" spans="2:20" x14ac:dyDescent="0.2">
      <c r="C140" s="84" t="s">
        <v>51</v>
      </c>
    </row>
    <row r="142" spans="2:20" x14ac:dyDescent="0.2">
      <c r="C142" s="27" t="s">
        <v>13</v>
      </c>
    </row>
    <row r="143" spans="2:20" ht="36" x14ac:dyDescent="0.2">
      <c r="D143" s="97"/>
      <c r="E143" s="98"/>
      <c r="F143" s="98"/>
      <c r="G143" s="38" t="s">
        <v>14</v>
      </c>
      <c r="H143" s="36" t="s">
        <v>82</v>
      </c>
      <c r="I143" s="4" t="s">
        <v>83</v>
      </c>
      <c r="J143" s="4" t="s">
        <v>84</v>
      </c>
      <c r="K143" s="4" t="s">
        <v>85</v>
      </c>
      <c r="L143" s="4" t="s">
        <v>86</v>
      </c>
      <c r="M143" s="4" t="s">
        <v>87</v>
      </c>
      <c r="N143" s="4" t="s">
        <v>88</v>
      </c>
      <c r="O143" s="4" t="s">
        <v>24</v>
      </c>
      <c r="P143" s="4" t="s">
        <v>61</v>
      </c>
      <c r="Q143" s="35" t="s">
        <v>62</v>
      </c>
    </row>
    <row r="144" spans="2:20" x14ac:dyDescent="0.2">
      <c r="D144" s="99"/>
      <c r="E144" s="100"/>
      <c r="F144" s="100"/>
      <c r="G144" s="40"/>
      <c r="H144" s="77" t="s">
        <v>63</v>
      </c>
      <c r="I144" s="43" t="s">
        <v>89</v>
      </c>
      <c r="J144" s="43" t="s">
        <v>90</v>
      </c>
      <c r="K144" s="43" t="s">
        <v>91</v>
      </c>
      <c r="L144" s="43" t="s">
        <v>92</v>
      </c>
      <c r="M144" s="8"/>
      <c r="N144" s="8"/>
      <c r="O144" s="8"/>
      <c r="P144" s="8"/>
      <c r="Q144" s="39"/>
    </row>
    <row r="145" spans="4:17" x14ac:dyDescent="0.2">
      <c r="D145" s="59"/>
      <c r="E145" s="63" t="s">
        <v>14</v>
      </c>
      <c r="F145" s="65"/>
      <c r="G145" s="37">
        <v>6493</v>
      </c>
      <c r="H145" s="16">
        <v>1557</v>
      </c>
      <c r="I145" s="16">
        <v>948</v>
      </c>
      <c r="J145" s="16">
        <v>362</v>
      </c>
      <c r="K145" s="16">
        <v>168</v>
      </c>
      <c r="L145" s="16">
        <v>180</v>
      </c>
      <c r="M145" s="16">
        <v>2044</v>
      </c>
      <c r="N145" s="16">
        <v>1154</v>
      </c>
      <c r="O145" s="16">
        <v>80</v>
      </c>
      <c r="P145" s="78" t="s">
        <v>72</v>
      </c>
      <c r="Q145" s="80" t="s">
        <v>72</v>
      </c>
    </row>
    <row r="146" spans="4:17" x14ac:dyDescent="0.2">
      <c r="D146" s="54"/>
      <c r="E146" s="52"/>
      <c r="F146" s="60"/>
      <c r="G146" s="11">
        <v>100</v>
      </c>
      <c r="H146" s="2">
        <v>23.979670414291999</v>
      </c>
      <c r="I146" s="2">
        <v>14.600338826428001</v>
      </c>
      <c r="J146" s="2">
        <v>5.5752348683199999</v>
      </c>
      <c r="K146" s="2">
        <v>2.5874018173420001</v>
      </c>
      <c r="L146" s="2">
        <v>2.7722162328660001</v>
      </c>
      <c r="M146" s="2">
        <v>31.480055444325</v>
      </c>
      <c r="N146" s="2">
        <v>17.772986292931002</v>
      </c>
      <c r="O146" s="2">
        <v>1.2320961034960001</v>
      </c>
      <c r="P146" s="2">
        <v>15.108864696734001</v>
      </c>
      <c r="Q146" s="18">
        <v>14.342639962926</v>
      </c>
    </row>
    <row r="147" spans="4:17" x14ac:dyDescent="0.2">
      <c r="D147" s="101" t="s">
        <v>25</v>
      </c>
      <c r="E147" s="26" t="s">
        <v>26</v>
      </c>
      <c r="F147" s="25"/>
      <c r="G147" s="28">
        <v>285</v>
      </c>
      <c r="H147" s="30">
        <v>56</v>
      </c>
      <c r="I147" s="3">
        <v>44</v>
      </c>
      <c r="J147" s="3">
        <v>17</v>
      </c>
      <c r="K147" s="3">
        <v>4</v>
      </c>
      <c r="L147" s="3">
        <v>5</v>
      </c>
      <c r="M147" s="3">
        <v>103</v>
      </c>
      <c r="N147" s="3">
        <v>50</v>
      </c>
      <c r="O147" s="3">
        <v>6</v>
      </c>
      <c r="P147" s="74" t="s">
        <v>72</v>
      </c>
      <c r="Q147" s="75" t="s">
        <v>72</v>
      </c>
    </row>
    <row r="148" spans="4:17" x14ac:dyDescent="0.2">
      <c r="D148" s="102"/>
      <c r="E148" s="13"/>
      <c r="F148" s="14"/>
      <c r="G148" s="11">
        <v>100</v>
      </c>
      <c r="H148" s="15">
        <v>19.649122807017999</v>
      </c>
      <c r="I148" s="2">
        <v>15.438596491227999</v>
      </c>
      <c r="J148" s="2">
        <v>5.9649122807020003</v>
      </c>
      <c r="K148" s="2">
        <v>1.4035087719299999</v>
      </c>
      <c r="L148" s="2">
        <v>1.7543859649119999</v>
      </c>
      <c r="M148" s="2">
        <v>36.140350877193001</v>
      </c>
      <c r="N148" s="2">
        <v>17.543859649123</v>
      </c>
      <c r="O148" s="2">
        <v>2.1052631578950001</v>
      </c>
      <c r="P148" s="2">
        <v>14.484126984127</v>
      </c>
      <c r="Q148" s="18">
        <v>12.564584977881999</v>
      </c>
    </row>
    <row r="149" spans="4:17" x14ac:dyDescent="0.2">
      <c r="D149" s="102"/>
      <c r="E149" s="5" t="s">
        <v>27</v>
      </c>
      <c r="F149" s="6"/>
      <c r="G149" s="7">
        <v>470</v>
      </c>
      <c r="H149" s="10">
        <v>95</v>
      </c>
      <c r="I149" s="1">
        <v>71</v>
      </c>
      <c r="J149" s="1">
        <v>32</v>
      </c>
      <c r="K149" s="1">
        <v>19</v>
      </c>
      <c r="L149" s="1">
        <v>17</v>
      </c>
      <c r="M149" s="1">
        <v>126</v>
      </c>
      <c r="N149" s="1">
        <v>110</v>
      </c>
      <c r="O149" s="1">
        <v>0</v>
      </c>
      <c r="P149" s="33" t="s">
        <v>72</v>
      </c>
      <c r="Q149" s="41" t="s">
        <v>72</v>
      </c>
    </row>
    <row r="150" spans="4:17" x14ac:dyDescent="0.2">
      <c r="D150" s="102"/>
      <c r="E150" s="13"/>
      <c r="F150" s="14"/>
      <c r="G150" s="11">
        <v>100</v>
      </c>
      <c r="H150" s="15">
        <v>20.212765957447001</v>
      </c>
      <c r="I150" s="2">
        <v>15.106382978723</v>
      </c>
      <c r="J150" s="2">
        <v>6.8085106382980003</v>
      </c>
      <c r="K150" s="2">
        <v>4.0425531914889996</v>
      </c>
      <c r="L150" s="2">
        <v>3.6170212765960001</v>
      </c>
      <c r="M150" s="2">
        <v>26.808510638297999</v>
      </c>
      <c r="N150" s="2">
        <v>23.404255319149001</v>
      </c>
      <c r="O150" s="9">
        <v>0</v>
      </c>
      <c r="P150" s="2">
        <v>17.606837606837999</v>
      </c>
      <c r="Q150" s="18">
        <v>15.663369683063999</v>
      </c>
    </row>
    <row r="151" spans="4:17" x14ac:dyDescent="0.2">
      <c r="D151" s="102"/>
      <c r="E151" s="5" t="s">
        <v>28</v>
      </c>
      <c r="F151" s="6"/>
      <c r="G151" s="7">
        <v>1448</v>
      </c>
      <c r="H151" s="10">
        <v>341</v>
      </c>
      <c r="I151" s="1">
        <v>211</v>
      </c>
      <c r="J151" s="1">
        <v>93</v>
      </c>
      <c r="K151" s="1">
        <v>38</v>
      </c>
      <c r="L151" s="1">
        <v>50</v>
      </c>
      <c r="M151" s="1">
        <v>455</v>
      </c>
      <c r="N151" s="1">
        <v>237</v>
      </c>
      <c r="O151" s="1">
        <v>23</v>
      </c>
      <c r="P151" s="33" t="s">
        <v>72</v>
      </c>
      <c r="Q151" s="41" t="s">
        <v>72</v>
      </c>
    </row>
    <row r="152" spans="4:17" x14ac:dyDescent="0.2">
      <c r="D152" s="102"/>
      <c r="E152" s="13"/>
      <c r="F152" s="14"/>
      <c r="G152" s="11">
        <v>100</v>
      </c>
      <c r="H152" s="15">
        <v>23.549723756906001</v>
      </c>
      <c r="I152" s="2">
        <v>14.571823204419999</v>
      </c>
      <c r="J152" s="2">
        <v>6.4226519337020003</v>
      </c>
      <c r="K152" s="2">
        <v>2.6243093922649998</v>
      </c>
      <c r="L152" s="2">
        <v>3.4530386740329999</v>
      </c>
      <c r="M152" s="2">
        <v>31.422651933701999</v>
      </c>
      <c r="N152" s="2">
        <v>16.367403314916999</v>
      </c>
      <c r="O152" s="2">
        <v>1.5883977900549999</v>
      </c>
      <c r="P152" s="2">
        <v>15.982264665757</v>
      </c>
      <c r="Q152" s="18">
        <v>15.125341232355</v>
      </c>
    </row>
    <row r="153" spans="4:17" x14ac:dyDescent="0.2">
      <c r="D153" s="102"/>
      <c r="E153" s="5" t="s">
        <v>29</v>
      </c>
      <c r="F153" s="6"/>
      <c r="G153" s="7">
        <v>782</v>
      </c>
      <c r="H153" s="10">
        <v>208</v>
      </c>
      <c r="I153" s="1">
        <v>111</v>
      </c>
      <c r="J153" s="1">
        <v>44</v>
      </c>
      <c r="K153" s="1">
        <v>15</v>
      </c>
      <c r="L153" s="1">
        <v>17</v>
      </c>
      <c r="M153" s="1">
        <v>251</v>
      </c>
      <c r="N153" s="1">
        <v>127</v>
      </c>
      <c r="O153" s="1">
        <v>9</v>
      </c>
      <c r="P153" s="33" t="s">
        <v>72</v>
      </c>
      <c r="Q153" s="41" t="s">
        <v>72</v>
      </c>
    </row>
    <row r="154" spans="4:17" x14ac:dyDescent="0.2">
      <c r="D154" s="102"/>
      <c r="E154" s="13"/>
      <c r="F154" s="14"/>
      <c r="G154" s="11">
        <v>100</v>
      </c>
      <c r="H154" s="15">
        <v>26.598465473146</v>
      </c>
      <c r="I154" s="2">
        <v>14.194373401535</v>
      </c>
      <c r="J154" s="2">
        <v>5.6265984654730001</v>
      </c>
      <c r="K154" s="2">
        <v>1.9181585677749999</v>
      </c>
      <c r="L154" s="2">
        <v>2.1739130434780001</v>
      </c>
      <c r="M154" s="2">
        <v>32.097186700766997</v>
      </c>
      <c r="N154" s="2">
        <v>16.240409207161001</v>
      </c>
      <c r="O154" s="2">
        <v>1.1508951406650001</v>
      </c>
      <c r="P154" s="2">
        <v>13.73417721519</v>
      </c>
      <c r="Q154" s="18">
        <v>13.156034242174</v>
      </c>
    </row>
    <row r="155" spans="4:17" x14ac:dyDescent="0.2">
      <c r="D155" s="102"/>
      <c r="E155" s="5" t="s">
        <v>30</v>
      </c>
      <c r="F155" s="6"/>
      <c r="G155" s="7">
        <v>263</v>
      </c>
      <c r="H155" s="10">
        <v>62</v>
      </c>
      <c r="I155" s="1">
        <v>46</v>
      </c>
      <c r="J155" s="1">
        <v>16</v>
      </c>
      <c r="K155" s="1">
        <v>8</v>
      </c>
      <c r="L155" s="1">
        <v>11</v>
      </c>
      <c r="M155" s="1">
        <v>62</v>
      </c>
      <c r="N155" s="1">
        <v>49</v>
      </c>
      <c r="O155" s="1">
        <v>9</v>
      </c>
      <c r="P155" s="33" t="s">
        <v>72</v>
      </c>
      <c r="Q155" s="41" t="s">
        <v>72</v>
      </c>
    </row>
    <row r="156" spans="4:17" x14ac:dyDescent="0.2">
      <c r="D156" s="102"/>
      <c r="E156" s="13"/>
      <c r="F156" s="14"/>
      <c r="G156" s="11">
        <v>100</v>
      </c>
      <c r="H156" s="15">
        <v>23.574144486691999</v>
      </c>
      <c r="I156" s="2">
        <v>17.490494296577999</v>
      </c>
      <c r="J156" s="2">
        <v>6.0836501901139997</v>
      </c>
      <c r="K156" s="2">
        <v>3.0418250950569998</v>
      </c>
      <c r="L156" s="2">
        <v>4.182509505703</v>
      </c>
      <c r="M156" s="2">
        <v>23.574144486691999</v>
      </c>
      <c r="N156" s="2">
        <v>18.631178707223999</v>
      </c>
      <c r="O156" s="2">
        <v>3.422053231939</v>
      </c>
      <c r="P156" s="2">
        <v>16.643356643356999</v>
      </c>
      <c r="Q156" s="18">
        <v>15.5749510183</v>
      </c>
    </row>
    <row r="157" spans="4:17" x14ac:dyDescent="0.2">
      <c r="D157" s="102"/>
      <c r="E157" s="5" t="s">
        <v>31</v>
      </c>
      <c r="F157" s="6"/>
      <c r="G157" s="7">
        <v>135</v>
      </c>
      <c r="H157" s="10">
        <v>39</v>
      </c>
      <c r="I157" s="1">
        <v>22</v>
      </c>
      <c r="J157" s="1">
        <v>10</v>
      </c>
      <c r="K157" s="1">
        <v>1</v>
      </c>
      <c r="L157" s="1">
        <v>2</v>
      </c>
      <c r="M157" s="1">
        <v>41</v>
      </c>
      <c r="N157" s="1">
        <v>20</v>
      </c>
      <c r="O157" s="1">
        <v>0</v>
      </c>
      <c r="P157" s="33" t="s">
        <v>72</v>
      </c>
      <c r="Q157" s="41" t="s">
        <v>72</v>
      </c>
    </row>
    <row r="158" spans="4:17" x14ac:dyDescent="0.2">
      <c r="D158" s="102"/>
      <c r="E158" s="13"/>
      <c r="F158" s="14"/>
      <c r="G158" s="11">
        <v>100</v>
      </c>
      <c r="H158" s="15">
        <v>28.888888888888999</v>
      </c>
      <c r="I158" s="2">
        <v>16.296296296295999</v>
      </c>
      <c r="J158" s="2">
        <v>7.4074074074069998</v>
      </c>
      <c r="K158" s="2">
        <v>0.74074074074100005</v>
      </c>
      <c r="L158" s="2">
        <v>1.481481481481</v>
      </c>
      <c r="M158" s="2">
        <v>30.370370370370001</v>
      </c>
      <c r="N158" s="2">
        <v>14.814814814815</v>
      </c>
      <c r="O158" s="9">
        <v>0</v>
      </c>
      <c r="P158" s="2">
        <v>12.635135135135</v>
      </c>
      <c r="Q158" s="18">
        <v>11.12651365266</v>
      </c>
    </row>
    <row r="159" spans="4:17" x14ac:dyDescent="0.2">
      <c r="D159" s="102"/>
      <c r="E159" s="5" t="s">
        <v>32</v>
      </c>
      <c r="F159" s="6"/>
      <c r="G159" s="7">
        <v>754</v>
      </c>
      <c r="H159" s="10">
        <v>161</v>
      </c>
      <c r="I159" s="1">
        <v>109</v>
      </c>
      <c r="J159" s="1">
        <v>43</v>
      </c>
      <c r="K159" s="1">
        <v>22</v>
      </c>
      <c r="L159" s="1">
        <v>23</v>
      </c>
      <c r="M159" s="1">
        <v>254</v>
      </c>
      <c r="N159" s="1">
        <v>138</v>
      </c>
      <c r="O159" s="1">
        <v>4</v>
      </c>
      <c r="P159" s="33" t="s">
        <v>72</v>
      </c>
      <c r="Q159" s="41" t="s">
        <v>72</v>
      </c>
    </row>
    <row r="160" spans="4:17" x14ac:dyDescent="0.2">
      <c r="D160" s="102"/>
      <c r="E160" s="13"/>
      <c r="F160" s="14"/>
      <c r="G160" s="11">
        <v>100</v>
      </c>
      <c r="H160" s="15">
        <v>21.352785145889001</v>
      </c>
      <c r="I160" s="2">
        <v>14.456233421751</v>
      </c>
      <c r="J160" s="2">
        <v>5.7029177718830004</v>
      </c>
      <c r="K160" s="2">
        <v>2.9177718832889998</v>
      </c>
      <c r="L160" s="2">
        <v>3.050397877984</v>
      </c>
      <c r="M160" s="2">
        <v>33.68700265252</v>
      </c>
      <c r="N160" s="2">
        <v>18.302387267905001</v>
      </c>
      <c r="O160" s="2">
        <v>0.53050397878</v>
      </c>
      <c r="P160" s="2">
        <v>16.131284916201</v>
      </c>
      <c r="Q160" s="18">
        <v>14.973610828856</v>
      </c>
    </row>
    <row r="161" spans="4:17" x14ac:dyDescent="0.2">
      <c r="D161" s="102"/>
      <c r="E161" s="5" t="s">
        <v>33</v>
      </c>
      <c r="F161" s="6"/>
      <c r="G161" s="7">
        <v>632</v>
      </c>
      <c r="H161" s="10">
        <v>156</v>
      </c>
      <c r="I161" s="1">
        <v>87</v>
      </c>
      <c r="J161" s="1">
        <v>26</v>
      </c>
      <c r="K161" s="1">
        <v>17</v>
      </c>
      <c r="L161" s="1">
        <v>15</v>
      </c>
      <c r="M161" s="1">
        <v>227</v>
      </c>
      <c r="N161" s="1">
        <v>102</v>
      </c>
      <c r="O161" s="1">
        <v>2</v>
      </c>
      <c r="P161" s="33" t="s">
        <v>72</v>
      </c>
      <c r="Q161" s="41" t="s">
        <v>72</v>
      </c>
    </row>
    <row r="162" spans="4:17" x14ac:dyDescent="0.2">
      <c r="D162" s="102"/>
      <c r="E162" s="13"/>
      <c r="F162" s="14"/>
      <c r="G162" s="11">
        <v>100</v>
      </c>
      <c r="H162" s="15">
        <v>24.683544303796999</v>
      </c>
      <c r="I162" s="2">
        <v>13.76582278481</v>
      </c>
      <c r="J162" s="2">
        <v>4.1139240506329999</v>
      </c>
      <c r="K162" s="2">
        <v>2.6898734177220001</v>
      </c>
      <c r="L162" s="2">
        <v>2.373417721519</v>
      </c>
      <c r="M162" s="2">
        <v>35.917721518987001</v>
      </c>
      <c r="N162" s="2">
        <v>16.139240506328999</v>
      </c>
      <c r="O162" s="2">
        <v>0.31645569620300001</v>
      </c>
      <c r="P162" s="2">
        <v>14.335548172757001</v>
      </c>
      <c r="Q162" s="18">
        <v>14.008434767420001</v>
      </c>
    </row>
    <row r="163" spans="4:17" x14ac:dyDescent="0.2">
      <c r="D163" s="102"/>
      <c r="E163" s="5" t="s">
        <v>34</v>
      </c>
      <c r="F163" s="6"/>
      <c r="G163" s="7">
        <v>441</v>
      </c>
      <c r="H163" s="10">
        <v>128</v>
      </c>
      <c r="I163" s="1">
        <v>62</v>
      </c>
      <c r="J163" s="1">
        <v>23</v>
      </c>
      <c r="K163" s="1">
        <v>19</v>
      </c>
      <c r="L163" s="1">
        <v>13</v>
      </c>
      <c r="M163" s="1">
        <v>138</v>
      </c>
      <c r="N163" s="1">
        <v>58</v>
      </c>
      <c r="O163" s="1">
        <v>0</v>
      </c>
      <c r="P163" s="33" t="s">
        <v>72</v>
      </c>
      <c r="Q163" s="41" t="s">
        <v>72</v>
      </c>
    </row>
    <row r="164" spans="4:17" x14ac:dyDescent="0.2">
      <c r="D164" s="102"/>
      <c r="E164" s="13"/>
      <c r="F164" s="14"/>
      <c r="G164" s="11">
        <v>100</v>
      </c>
      <c r="H164" s="15">
        <v>29.024943310657999</v>
      </c>
      <c r="I164" s="2">
        <v>14.0589569161</v>
      </c>
      <c r="J164" s="2">
        <v>5.2154195011339999</v>
      </c>
      <c r="K164" s="2">
        <v>4.3083900226759999</v>
      </c>
      <c r="L164" s="2">
        <v>2.947845804989</v>
      </c>
      <c r="M164" s="2">
        <v>31.292517006802999</v>
      </c>
      <c r="N164" s="2">
        <v>13.151927437642</v>
      </c>
      <c r="O164" s="9">
        <v>0</v>
      </c>
      <c r="P164" s="2">
        <v>15.040816326531001</v>
      </c>
      <c r="Q164" s="18">
        <v>14.749554380917999</v>
      </c>
    </row>
    <row r="165" spans="4:17" x14ac:dyDescent="0.2">
      <c r="D165" s="102"/>
      <c r="E165" s="5" t="s">
        <v>35</v>
      </c>
      <c r="F165" s="6"/>
      <c r="G165" s="7">
        <v>382</v>
      </c>
      <c r="H165" s="10">
        <v>83</v>
      </c>
      <c r="I165" s="1">
        <v>53</v>
      </c>
      <c r="J165" s="1">
        <v>23</v>
      </c>
      <c r="K165" s="1">
        <v>10</v>
      </c>
      <c r="L165" s="1">
        <v>7</v>
      </c>
      <c r="M165" s="1">
        <v>124</v>
      </c>
      <c r="N165" s="1">
        <v>72</v>
      </c>
      <c r="O165" s="1">
        <v>10</v>
      </c>
      <c r="P165" s="33" t="s">
        <v>72</v>
      </c>
      <c r="Q165" s="41" t="s">
        <v>72</v>
      </c>
    </row>
    <row r="166" spans="4:17" x14ac:dyDescent="0.2">
      <c r="D166" s="102"/>
      <c r="E166" s="13"/>
      <c r="F166" s="14"/>
      <c r="G166" s="11">
        <v>100</v>
      </c>
      <c r="H166" s="15">
        <v>21.727748691098999</v>
      </c>
      <c r="I166" s="2">
        <v>13.874345549738001</v>
      </c>
      <c r="J166" s="2">
        <v>6.0209424083769996</v>
      </c>
      <c r="K166" s="2">
        <v>2.6178010471199999</v>
      </c>
      <c r="L166" s="2">
        <v>1.8324607329839999</v>
      </c>
      <c r="M166" s="2">
        <v>32.460732984293003</v>
      </c>
      <c r="N166" s="2">
        <v>18.848167539266999</v>
      </c>
      <c r="O166" s="2">
        <v>2.6178010471199999</v>
      </c>
      <c r="P166" s="2">
        <v>14.801136363635999</v>
      </c>
      <c r="Q166" s="18">
        <v>13.275498572371999</v>
      </c>
    </row>
    <row r="167" spans="4:17" x14ac:dyDescent="0.2">
      <c r="D167" s="102"/>
      <c r="E167" s="5" t="s">
        <v>36</v>
      </c>
      <c r="F167" s="6"/>
      <c r="G167" s="7">
        <v>194</v>
      </c>
      <c r="H167" s="10">
        <v>55</v>
      </c>
      <c r="I167" s="1">
        <v>31</v>
      </c>
      <c r="J167" s="1">
        <v>8</v>
      </c>
      <c r="K167" s="1">
        <v>3</v>
      </c>
      <c r="L167" s="1">
        <v>4</v>
      </c>
      <c r="M167" s="1">
        <v>48</v>
      </c>
      <c r="N167" s="1">
        <v>37</v>
      </c>
      <c r="O167" s="1">
        <v>8</v>
      </c>
      <c r="P167" s="33" t="s">
        <v>72</v>
      </c>
      <c r="Q167" s="41" t="s">
        <v>72</v>
      </c>
    </row>
    <row r="168" spans="4:17" x14ac:dyDescent="0.2">
      <c r="D168" s="102"/>
      <c r="E168" s="13"/>
      <c r="F168" s="14"/>
      <c r="G168" s="11">
        <v>100</v>
      </c>
      <c r="H168" s="15">
        <v>28.350515463918001</v>
      </c>
      <c r="I168" s="2">
        <v>15.979381443298999</v>
      </c>
      <c r="J168" s="2">
        <v>4.1237113402060004</v>
      </c>
      <c r="K168" s="2">
        <v>1.5463917525769999</v>
      </c>
      <c r="L168" s="2">
        <v>2.0618556701030002</v>
      </c>
      <c r="M168" s="2">
        <v>24.742268041237001</v>
      </c>
      <c r="N168" s="2">
        <v>19.072164948453999</v>
      </c>
      <c r="O168" s="2">
        <v>4.1237113402060004</v>
      </c>
      <c r="P168" s="2">
        <v>12.871287128713</v>
      </c>
      <c r="Q168" s="18">
        <v>12.514279658574001</v>
      </c>
    </row>
    <row r="169" spans="4:17" x14ac:dyDescent="0.2">
      <c r="D169" s="102"/>
      <c r="E169" s="5" t="s">
        <v>37</v>
      </c>
      <c r="F169" s="6"/>
      <c r="G169" s="7">
        <v>647</v>
      </c>
      <c r="H169" s="10">
        <v>158</v>
      </c>
      <c r="I169" s="1">
        <v>88</v>
      </c>
      <c r="J169" s="1">
        <v>27</v>
      </c>
      <c r="K169" s="1">
        <v>12</v>
      </c>
      <c r="L169" s="1">
        <v>14</v>
      </c>
      <c r="M169" s="1">
        <v>199</v>
      </c>
      <c r="N169" s="1">
        <v>142</v>
      </c>
      <c r="O169" s="1">
        <v>7</v>
      </c>
      <c r="P169" s="33" t="s">
        <v>72</v>
      </c>
      <c r="Q169" s="41" t="s">
        <v>72</v>
      </c>
    </row>
    <row r="170" spans="4:17" x14ac:dyDescent="0.2">
      <c r="D170" s="102"/>
      <c r="E170" s="13"/>
      <c r="F170" s="14"/>
      <c r="G170" s="11">
        <v>100</v>
      </c>
      <c r="H170" s="15">
        <v>24.420401854714001</v>
      </c>
      <c r="I170" s="2">
        <v>13.601236476043001</v>
      </c>
      <c r="J170" s="2">
        <v>4.1731066460589998</v>
      </c>
      <c r="K170" s="2">
        <v>1.854714064915</v>
      </c>
      <c r="L170" s="2">
        <v>2.1638330757339999</v>
      </c>
      <c r="M170" s="2">
        <v>30.757341576506999</v>
      </c>
      <c r="N170" s="2">
        <v>21.947449768161</v>
      </c>
      <c r="O170" s="2">
        <v>1.0819165378669999</v>
      </c>
      <c r="P170" s="2">
        <v>13.729096989966999</v>
      </c>
      <c r="Q170" s="18">
        <v>13.422271819253</v>
      </c>
    </row>
    <row r="171" spans="4:17" x14ac:dyDescent="0.2">
      <c r="D171" s="102"/>
      <c r="E171" s="5" t="s">
        <v>38</v>
      </c>
      <c r="F171" s="6"/>
      <c r="G171" s="7">
        <v>60</v>
      </c>
      <c r="H171" s="10">
        <v>15</v>
      </c>
      <c r="I171" s="1">
        <v>13</v>
      </c>
      <c r="J171" s="1">
        <v>0</v>
      </c>
      <c r="K171" s="1">
        <v>0</v>
      </c>
      <c r="L171" s="1">
        <v>2</v>
      </c>
      <c r="M171" s="1">
        <v>16</v>
      </c>
      <c r="N171" s="1">
        <v>12</v>
      </c>
      <c r="O171" s="1">
        <v>2</v>
      </c>
      <c r="P171" s="33" t="s">
        <v>72</v>
      </c>
      <c r="Q171" s="41" t="s">
        <v>72</v>
      </c>
    </row>
    <row r="172" spans="4:17" x14ac:dyDescent="0.2">
      <c r="D172" s="102"/>
      <c r="E172" s="13"/>
      <c r="F172" s="14"/>
      <c r="G172" s="11">
        <v>100</v>
      </c>
      <c r="H172" s="15">
        <v>25</v>
      </c>
      <c r="I172" s="2">
        <v>21.666666666666998</v>
      </c>
      <c r="J172" s="9">
        <v>0</v>
      </c>
      <c r="K172" s="9">
        <v>0</v>
      </c>
      <c r="L172" s="2">
        <v>3.333333333333</v>
      </c>
      <c r="M172" s="2">
        <v>26.666666666666998</v>
      </c>
      <c r="N172" s="2">
        <v>20</v>
      </c>
      <c r="O172" s="2">
        <v>3.333333333333</v>
      </c>
      <c r="P172" s="2">
        <v>13</v>
      </c>
      <c r="Q172" s="18">
        <v>13.453624047073999</v>
      </c>
    </row>
    <row r="173" spans="4:17" x14ac:dyDescent="0.2">
      <c r="D173" s="101" t="s">
        <v>39</v>
      </c>
      <c r="E173" s="26" t="s">
        <v>40</v>
      </c>
      <c r="F173" s="25"/>
      <c r="G173" s="28">
        <v>1920</v>
      </c>
      <c r="H173" s="30">
        <v>486</v>
      </c>
      <c r="I173" s="3">
        <v>277</v>
      </c>
      <c r="J173" s="3">
        <v>111</v>
      </c>
      <c r="K173" s="3">
        <v>46</v>
      </c>
      <c r="L173" s="3">
        <v>50</v>
      </c>
      <c r="M173" s="3">
        <v>610</v>
      </c>
      <c r="N173" s="3">
        <v>320</v>
      </c>
      <c r="O173" s="3">
        <v>20</v>
      </c>
      <c r="P173" s="74" t="s">
        <v>72</v>
      </c>
      <c r="Q173" s="75" t="s">
        <v>72</v>
      </c>
    </row>
    <row r="174" spans="4:17" x14ac:dyDescent="0.2">
      <c r="D174" s="102"/>
      <c r="E174" s="13"/>
      <c r="F174" s="14"/>
      <c r="G174" s="11">
        <v>100</v>
      </c>
      <c r="H174" s="15">
        <v>25.3125</v>
      </c>
      <c r="I174" s="2">
        <v>14.427083333333</v>
      </c>
      <c r="J174" s="2">
        <v>5.78125</v>
      </c>
      <c r="K174" s="2">
        <v>2.395833333333</v>
      </c>
      <c r="L174" s="2">
        <v>2.604166666667</v>
      </c>
      <c r="M174" s="2">
        <v>31.770833333333002</v>
      </c>
      <c r="N174" s="2">
        <v>16.666666666666998</v>
      </c>
      <c r="O174" s="2">
        <v>1.041666666667</v>
      </c>
      <c r="P174" s="2">
        <v>14.639175257731999</v>
      </c>
      <c r="Q174" s="18">
        <v>13.979871809663999</v>
      </c>
    </row>
    <row r="175" spans="4:17" x14ac:dyDescent="0.2">
      <c r="D175" s="102"/>
      <c r="E175" s="5" t="s">
        <v>41</v>
      </c>
      <c r="F175" s="6"/>
      <c r="G175" s="7">
        <v>1999</v>
      </c>
      <c r="H175" s="10">
        <v>496</v>
      </c>
      <c r="I175" s="1">
        <v>299</v>
      </c>
      <c r="J175" s="1">
        <v>100</v>
      </c>
      <c r="K175" s="1">
        <v>56</v>
      </c>
      <c r="L175" s="1">
        <v>65</v>
      </c>
      <c r="M175" s="1">
        <v>617</v>
      </c>
      <c r="N175" s="1">
        <v>345</v>
      </c>
      <c r="O175" s="1">
        <v>21</v>
      </c>
      <c r="P175" s="33" t="s">
        <v>72</v>
      </c>
      <c r="Q175" s="41" t="s">
        <v>72</v>
      </c>
    </row>
    <row r="176" spans="4:17" x14ac:dyDescent="0.2">
      <c r="D176" s="102"/>
      <c r="E176" s="13"/>
      <c r="F176" s="14"/>
      <c r="G176" s="11">
        <v>100</v>
      </c>
      <c r="H176" s="15">
        <v>24.812406203102</v>
      </c>
      <c r="I176" s="2">
        <v>14.95747873937</v>
      </c>
      <c r="J176" s="2">
        <v>5.0025012506250004</v>
      </c>
      <c r="K176" s="2">
        <v>2.8014007003499999</v>
      </c>
      <c r="L176" s="2">
        <v>3.2516258129060001</v>
      </c>
      <c r="M176" s="2">
        <v>30.865432716358001</v>
      </c>
      <c r="N176" s="2">
        <v>17.258629314657</v>
      </c>
      <c r="O176" s="2">
        <v>1.050525262631</v>
      </c>
      <c r="P176" s="2">
        <v>15.359251968503999</v>
      </c>
      <c r="Q176" s="18">
        <v>14.917551394178</v>
      </c>
    </row>
    <row r="177" spans="2:17" x14ac:dyDescent="0.2">
      <c r="D177" s="102"/>
      <c r="E177" s="5" t="s">
        <v>42</v>
      </c>
      <c r="F177" s="6"/>
      <c r="G177" s="7">
        <v>1565</v>
      </c>
      <c r="H177" s="10">
        <v>351</v>
      </c>
      <c r="I177" s="1">
        <v>249</v>
      </c>
      <c r="J177" s="1">
        <v>96</v>
      </c>
      <c r="K177" s="1">
        <v>49</v>
      </c>
      <c r="L177" s="1">
        <v>36</v>
      </c>
      <c r="M177" s="1">
        <v>474</v>
      </c>
      <c r="N177" s="1">
        <v>289</v>
      </c>
      <c r="O177" s="1">
        <v>21</v>
      </c>
      <c r="P177" s="33" t="s">
        <v>72</v>
      </c>
      <c r="Q177" s="41" t="s">
        <v>72</v>
      </c>
    </row>
    <row r="178" spans="2:17" x14ac:dyDescent="0.2">
      <c r="D178" s="102"/>
      <c r="E178" s="13"/>
      <c r="F178" s="14"/>
      <c r="G178" s="11">
        <v>100</v>
      </c>
      <c r="H178" s="15">
        <v>22.428115015974001</v>
      </c>
      <c r="I178" s="2">
        <v>15.91054313099</v>
      </c>
      <c r="J178" s="2">
        <v>6.1341853035140002</v>
      </c>
      <c r="K178" s="2">
        <v>3.1309904153349999</v>
      </c>
      <c r="L178" s="2">
        <v>2.3003194888179999</v>
      </c>
      <c r="M178" s="2">
        <v>30.287539936102</v>
      </c>
      <c r="N178" s="2">
        <v>18.466453674120999</v>
      </c>
      <c r="O178" s="2">
        <v>1.3418530351439999</v>
      </c>
      <c r="P178" s="2">
        <v>15.377720870678999</v>
      </c>
      <c r="Q178" s="18">
        <v>13.771203990146001</v>
      </c>
    </row>
    <row r="179" spans="2:17" x14ac:dyDescent="0.2">
      <c r="D179" s="102"/>
      <c r="E179" s="5" t="s">
        <v>43</v>
      </c>
      <c r="F179" s="6"/>
      <c r="G179" s="7">
        <v>464</v>
      </c>
      <c r="H179" s="10">
        <v>100</v>
      </c>
      <c r="I179" s="1">
        <v>53</v>
      </c>
      <c r="J179" s="1">
        <v>26</v>
      </c>
      <c r="K179" s="1">
        <v>7</v>
      </c>
      <c r="L179" s="1">
        <v>12</v>
      </c>
      <c r="M179" s="1">
        <v>180</v>
      </c>
      <c r="N179" s="1">
        <v>79</v>
      </c>
      <c r="O179" s="1">
        <v>7</v>
      </c>
      <c r="P179" s="33" t="s">
        <v>72</v>
      </c>
      <c r="Q179" s="41" t="s">
        <v>72</v>
      </c>
    </row>
    <row r="180" spans="2:17" x14ac:dyDescent="0.2">
      <c r="D180" s="102"/>
      <c r="E180" s="13"/>
      <c r="F180" s="14"/>
      <c r="G180" s="11">
        <v>100</v>
      </c>
      <c r="H180" s="15">
        <v>21.551724137931</v>
      </c>
      <c r="I180" s="2">
        <v>11.422413793103001</v>
      </c>
      <c r="J180" s="2">
        <v>5.6034482758620001</v>
      </c>
      <c r="K180" s="2">
        <v>1.5086206896550001</v>
      </c>
      <c r="L180" s="2">
        <v>2.586206896552</v>
      </c>
      <c r="M180" s="2">
        <v>38.793103448276</v>
      </c>
      <c r="N180" s="2">
        <v>17.025862068965999</v>
      </c>
      <c r="O180" s="2">
        <v>1.5086206896550001</v>
      </c>
      <c r="P180" s="2">
        <v>14.873737373737001</v>
      </c>
      <c r="Q180" s="18">
        <v>14.437577833861001</v>
      </c>
    </row>
    <row r="181" spans="2:17" x14ac:dyDescent="0.2">
      <c r="D181" s="102"/>
      <c r="E181" s="5" t="s">
        <v>44</v>
      </c>
      <c r="F181" s="6"/>
      <c r="G181" s="7">
        <v>545</v>
      </c>
      <c r="H181" s="10">
        <v>124</v>
      </c>
      <c r="I181" s="1">
        <v>70</v>
      </c>
      <c r="J181" s="1">
        <v>29</v>
      </c>
      <c r="K181" s="1">
        <v>10</v>
      </c>
      <c r="L181" s="1">
        <v>17</v>
      </c>
      <c r="M181" s="1">
        <v>163</v>
      </c>
      <c r="N181" s="1">
        <v>121</v>
      </c>
      <c r="O181" s="1">
        <v>11</v>
      </c>
      <c r="P181" s="33" t="s">
        <v>72</v>
      </c>
      <c r="Q181" s="41" t="s">
        <v>72</v>
      </c>
    </row>
    <row r="182" spans="2:17" x14ac:dyDescent="0.2">
      <c r="D182" s="103"/>
      <c r="E182" s="54"/>
      <c r="F182" s="52"/>
      <c r="G182" s="61">
        <v>100</v>
      </c>
      <c r="H182" s="66">
        <v>22.752293577982002</v>
      </c>
      <c r="I182" s="24">
        <v>12.844036697248001</v>
      </c>
      <c r="J182" s="24">
        <v>5.321100917431</v>
      </c>
      <c r="K182" s="24">
        <v>1.834862385321</v>
      </c>
      <c r="L182" s="24">
        <v>3.1192660550459999</v>
      </c>
      <c r="M182" s="24">
        <v>29.908256880734001</v>
      </c>
      <c r="N182" s="24">
        <v>22.201834862384999</v>
      </c>
      <c r="O182" s="24">
        <v>2.018348623853</v>
      </c>
      <c r="P182" s="24">
        <v>15.26</v>
      </c>
      <c r="Q182" s="69">
        <v>14.96102937635</v>
      </c>
    </row>
    <row r="184" spans="2:17" x14ac:dyDescent="0.2">
      <c r="B184" s="34" t="str">
        <f xml:space="preserve"> HYPERLINK("#'目次'!B11", "[5]")</f>
        <v>[5]</v>
      </c>
      <c r="C184" s="27" t="s">
        <v>95</v>
      </c>
    </row>
    <row r="185" spans="2:17" x14ac:dyDescent="0.2">
      <c r="C185" s="84" t="s">
        <v>51</v>
      </c>
    </row>
    <row r="187" spans="2:17" x14ac:dyDescent="0.2">
      <c r="C187" s="27" t="s">
        <v>13</v>
      </c>
    </row>
    <row r="188" spans="2:17" ht="36" x14ac:dyDescent="0.2">
      <c r="D188" s="97"/>
      <c r="E188" s="98"/>
      <c r="F188" s="98"/>
      <c r="G188" s="38" t="s">
        <v>14</v>
      </c>
      <c r="H188" s="36" t="s">
        <v>82</v>
      </c>
      <c r="I188" s="4" t="s">
        <v>83</v>
      </c>
      <c r="J188" s="4" t="s">
        <v>84</v>
      </c>
      <c r="K188" s="4" t="s">
        <v>85</v>
      </c>
      <c r="L188" s="4" t="s">
        <v>86</v>
      </c>
      <c r="M188" s="4" t="s">
        <v>87</v>
      </c>
      <c r="N188" s="4" t="s">
        <v>88</v>
      </c>
      <c r="O188" s="4" t="s">
        <v>24</v>
      </c>
      <c r="P188" s="4" t="s">
        <v>61</v>
      </c>
      <c r="Q188" s="35" t="s">
        <v>62</v>
      </c>
    </row>
    <row r="189" spans="2:17" x14ac:dyDescent="0.2">
      <c r="D189" s="99"/>
      <c r="E189" s="100"/>
      <c r="F189" s="100"/>
      <c r="G189" s="40"/>
      <c r="H189" s="77" t="s">
        <v>63</v>
      </c>
      <c r="I189" s="43" t="s">
        <v>89</v>
      </c>
      <c r="J189" s="43" t="s">
        <v>90</v>
      </c>
      <c r="K189" s="43" t="s">
        <v>91</v>
      </c>
      <c r="L189" s="43" t="s">
        <v>92</v>
      </c>
      <c r="M189" s="8"/>
      <c r="N189" s="8"/>
      <c r="O189" s="8"/>
      <c r="P189" s="8"/>
      <c r="Q189" s="39"/>
    </row>
    <row r="190" spans="2:17" x14ac:dyDescent="0.2">
      <c r="D190" s="59"/>
      <c r="E190" s="63" t="s">
        <v>14</v>
      </c>
      <c r="F190" s="65"/>
      <c r="G190" s="37">
        <v>6493</v>
      </c>
      <c r="H190" s="16">
        <v>610</v>
      </c>
      <c r="I190" s="16">
        <v>347</v>
      </c>
      <c r="J190" s="16">
        <v>192</v>
      </c>
      <c r="K190" s="16">
        <v>196</v>
      </c>
      <c r="L190" s="16">
        <v>288</v>
      </c>
      <c r="M190" s="16">
        <v>1164</v>
      </c>
      <c r="N190" s="16">
        <v>3498</v>
      </c>
      <c r="O190" s="16">
        <v>198</v>
      </c>
      <c r="P190" s="78" t="s">
        <v>72</v>
      </c>
      <c r="Q190" s="80" t="s">
        <v>72</v>
      </c>
    </row>
    <row r="191" spans="2:17" x14ac:dyDescent="0.2">
      <c r="D191" s="54"/>
      <c r="E191" s="52"/>
      <c r="F191" s="60"/>
      <c r="G191" s="11">
        <v>100</v>
      </c>
      <c r="H191" s="2">
        <v>9.3947327891580006</v>
      </c>
      <c r="I191" s="2">
        <v>5.3442168489139998</v>
      </c>
      <c r="J191" s="2">
        <v>2.957030648391</v>
      </c>
      <c r="K191" s="2">
        <v>3.018635453565</v>
      </c>
      <c r="L191" s="2">
        <v>4.4355459725859996</v>
      </c>
      <c r="M191" s="2">
        <v>17.926998305868</v>
      </c>
      <c r="N191" s="2">
        <v>53.873402125365999</v>
      </c>
      <c r="O191" s="2">
        <v>3.0494378561529998</v>
      </c>
      <c r="P191" s="2">
        <v>23.377219840784001</v>
      </c>
      <c r="Q191" s="18">
        <v>20.275198388037001</v>
      </c>
    </row>
    <row r="192" spans="2:17" x14ac:dyDescent="0.2">
      <c r="D192" s="101" t="s">
        <v>25</v>
      </c>
      <c r="E192" s="26" t="s">
        <v>26</v>
      </c>
      <c r="F192" s="25"/>
      <c r="G192" s="28">
        <v>285</v>
      </c>
      <c r="H192" s="30">
        <v>25</v>
      </c>
      <c r="I192" s="3">
        <v>15</v>
      </c>
      <c r="J192" s="3">
        <v>4</v>
      </c>
      <c r="K192" s="3">
        <v>8</v>
      </c>
      <c r="L192" s="3">
        <v>8</v>
      </c>
      <c r="M192" s="3">
        <v>51</v>
      </c>
      <c r="N192" s="3">
        <v>164</v>
      </c>
      <c r="O192" s="3">
        <v>10</v>
      </c>
      <c r="P192" s="74" t="s">
        <v>72</v>
      </c>
      <c r="Q192" s="75" t="s">
        <v>72</v>
      </c>
    </row>
    <row r="193" spans="4:17" x14ac:dyDescent="0.2">
      <c r="D193" s="102"/>
      <c r="E193" s="13"/>
      <c r="F193" s="14"/>
      <c r="G193" s="11">
        <v>100</v>
      </c>
      <c r="H193" s="15">
        <v>8.7719298245609991</v>
      </c>
      <c r="I193" s="2">
        <v>5.2631578947369997</v>
      </c>
      <c r="J193" s="2">
        <v>1.4035087719299999</v>
      </c>
      <c r="K193" s="2">
        <v>2.8070175438599998</v>
      </c>
      <c r="L193" s="2">
        <v>2.8070175438599998</v>
      </c>
      <c r="M193" s="2">
        <v>17.894736842105001</v>
      </c>
      <c r="N193" s="2">
        <v>57.543859649123</v>
      </c>
      <c r="O193" s="2">
        <v>3.508771929825</v>
      </c>
      <c r="P193" s="2">
        <v>20.833333333333002</v>
      </c>
      <c r="Q193" s="18">
        <v>19.17391167417</v>
      </c>
    </row>
    <row r="194" spans="4:17" x14ac:dyDescent="0.2">
      <c r="D194" s="102"/>
      <c r="E194" s="5" t="s">
        <v>27</v>
      </c>
      <c r="F194" s="6"/>
      <c r="G194" s="7">
        <v>470</v>
      </c>
      <c r="H194" s="10">
        <v>43</v>
      </c>
      <c r="I194" s="1">
        <v>24</v>
      </c>
      <c r="J194" s="1">
        <v>22</v>
      </c>
      <c r="K194" s="1">
        <v>22</v>
      </c>
      <c r="L194" s="1">
        <v>28</v>
      </c>
      <c r="M194" s="1">
        <v>71</v>
      </c>
      <c r="N194" s="1">
        <v>250</v>
      </c>
      <c r="O194" s="1">
        <v>10</v>
      </c>
      <c r="P194" s="33" t="s">
        <v>72</v>
      </c>
      <c r="Q194" s="41" t="s">
        <v>72</v>
      </c>
    </row>
    <row r="195" spans="4:17" x14ac:dyDescent="0.2">
      <c r="D195" s="102"/>
      <c r="E195" s="13"/>
      <c r="F195" s="14"/>
      <c r="G195" s="11">
        <v>100</v>
      </c>
      <c r="H195" s="15">
        <v>9.1489361702130001</v>
      </c>
      <c r="I195" s="2">
        <v>5.1063829787230004</v>
      </c>
      <c r="J195" s="2">
        <v>4.6808510638299996</v>
      </c>
      <c r="K195" s="2">
        <v>4.6808510638299996</v>
      </c>
      <c r="L195" s="2">
        <v>5.9574468085110004</v>
      </c>
      <c r="M195" s="2">
        <v>15.106382978723</v>
      </c>
      <c r="N195" s="2">
        <v>53.191489361701997</v>
      </c>
      <c r="O195" s="2">
        <v>2.1276595744679998</v>
      </c>
      <c r="P195" s="2">
        <v>26.510791366905998</v>
      </c>
      <c r="Q195" s="18">
        <v>20.520692103575001</v>
      </c>
    </row>
    <row r="196" spans="4:17" x14ac:dyDescent="0.2">
      <c r="D196" s="102"/>
      <c r="E196" s="5" t="s">
        <v>28</v>
      </c>
      <c r="F196" s="6"/>
      <c r="G196" s="7">
        <v>1448</v>
      </c>
      <c r="H196" s="10">
        <v>144</v>
      </c>
      <c r="I196" s="1">
        <v>65</v>
      </c>
      <c r="J196" s="1">
        <v>40</v>
      </c>
      <c r="K196" s="1">
        <v>47</v>
      </c>
      <c r="L196" s="1">
        <v>68</v>
      </c>
      <c r="M196" s="1">
        <v>249</v>
      </c>
      <c r="N196" s="1">
        <v>779</v>
      </c>
      <c r="O196" s="1">
        <v>56</v>
      </c>
      <c r="P196" s="33" t="s">
        <v>72</v>
      </c>
      <c r="Q196" s="41" t="s">
        <v>72</v>
      </c>
    </row>
    <row r="197" spans="4:17" x14ac:dyDescent="0.2">
      <c r="D197" s="102"/>
      <c r="E197" s="13"/>
      <c r="F197" s="14"/>
      <c r="G197" s="11">
        <v>100</v>
      </c>
      <c r="H197" s="15">
        <v>9.9447513812149992</v>
      </c>
      <c r="I197" s="2">
        <v>4.488950276243</v>
      </c>
      <c r="J197" s="2">
        <v>2.7624309392269999</v>
      </c>
      <c r="K197" s="2">
        <v>3.2458563535909999</v>
      </c>
      <c r="L197" s="2">
        <v>4.6961325966849996</v>
      </c>
      <c r="M197" s="2">
        <v>17.196132596685</v>
      </c>
      <c r="N197" s="2">
        <v>53.798342541436</v>
      </c>
      <c r="O197" s="2">
        <v>3.867403314917</v>
      </c>
      <c r="P197" s="2">
        <v>23.777472527473002</v>
      </c>
      <c r="Q197" s="18">
        <v>20.796698760287999</v>
      </c>
    </row>
    <row r="198" spans="4:17" x14ac:dyDescent="0.2">
      <c r="D198" s="102"/>
      <c r="E198" s="5" t="s">
        <v>29</v>
      </c>
      <c r="F198" s="6"/>
      <c r="G198" s="7">
        <v>782</v>
      </c>
      <c r="H198" s="10">
        <v>76</v>
      </c>
      <c r="I198" s="1">
        <v>41</v>
      </c>
      <c r="J198" s="1">
        <v>28</v>
      </c>
      <c r="K198" s="1">
        <v>19</v>
      </c>
      <c r="L198" s="1">
        <v>29</v>
      </c>
      <c r="M198" s="1">
        <v>159</v>
      </c>
      <c r="N198" s="1">
        <v>407</v>
      </c>
      <c r="O198" s="1">
        <v>23</v>
      </c>
      <c r="P198" s="33" t="s">
        <v>72</v>
      </c>
      <c r="Q198" s="41" t="s">
        <v>72</v>
      </c>
    </row>
    <row r="199" spans="4:17" x14ac:dyDescent="0.2">
      <c r="D199" s="102"/>
      <c r="E199" s="13"/>
      <c r="F199" s="14"/>
      <c r="G199" s="11">
        <v>100</v>
      </c>
      <c r="H199" s="15">
        <v>9.7186700767259993</v>
      </c>
      <c r="I199" s="2">
        <v>5.2429667519179999</v>
      </c>
      <c r="J199" s="2">
        <v>3.5805626598470002</v>
      </c>
      <c r="K199" s="2">
        <v>2.4296675191819999</v>
      </c>
      <c r="L199" s="2">
        <v>3.7084398976980002</v>
      </c>
      <c r="M199" s="2">
        <v>20.332480818413998</v>
      </c>
      <c r="N199" s="2">
        <v>52.046035805627</v>
      </c>
      <c r="O199" s="2">
        <v>2.9411764705880001</v>
      </c>
      <c r="P199" s="2">
        <v>21.735751295337</v>
      </c>
      <c r="Q199" s="18">
        <v>19.347319547120001</v>
      </c>
    </row>
    <row r="200" spans="4:17" x14ac:dyDescent="0.2">
      <c r="D200" s="102"/>
      <c r="E200" s="5" t="s">
        <v>30</v>
      </c>
      <c r="F200" s="6"/>
      <c r="G200" s="7">
        <v>263</v>
      </c>
      <c r="H200" s="10">
        <v>22</v>
      </c>
      <c r="I200" s="1">
        <v>15</v>
      </c>
      <c r="J200" s="1">
        <v>11</v>
      </c>
      <c r="K200" s="1">
        <v>14</v>
      </c>
      <c r="L200" s="1">
        <v>9</v>
      </c>
      <c r="M200" s="1">
        <v>34</v>
      </c>
      <c r="N200" s="1">
        <v>135</v>
      </c>
      <c r="O200" s="1">
        <v>23</v>
      </c>
      <c r="P200" s="33" t="s">
        <v>72</v>
      </c>
      <c r="Q200" s="41" t="s">
        <v>72</v>
      </c>
    </row>
    <row r="201" spans="4:17" x14ac:dyDescent="0.2">
      <c r="D201" s="102"/>
      <c r="E201" s="13"/>
      <c r="F201" s="14"/>
      <c r="G201" s="11">
        <v>100</v>
      </c>
      <c r="H201" s="15">
        <v>8.365019011407</v>
      </c>
      <c r="I201" s="2">
        <v>5.7034220532319999</v>
      </c>
      <c r="J201" s="2">
        <v>4.182509505703</v>
      </c>
      <c r="K201" s="2">
        <v>5.3231939163500002</v>
      </c>
      <c r="L201" s="2">
        <v>3.422053231939</v>
      </c>
      <c r="M201" s="2">
        <v>12.927756653992001</v>
      </c>
      <c r="N201" s="2">
        <v>51.330798479087001</v>
      </c>
      <c r="O201" s="2">
        <v>8.7452471482889997</v>
      </c>
      <c r="P201" s="2">
        <v>24.084507042254</v>
      </c>
      <c r="Q201" s="18">
        <v>18.544006646446999</v>
      </c>
    </row>
    <row r="202" spans="4:17" x14ac:dyDescent="0.2">
      <c r="D202" s="102"/>
      <c r="E202" s="5" t="s">
        <v>31</v>
      </c>
      <c r="F202" s="6"/>
      <c r="G202" s="7">
        <v>135</v>
      </c>
      <c r="H202" s="10">
        <v>25</v>
      </c>
      <c r="I202" s="1">
        <v>12</v>
      </c>
      <c r="J202" s="1">
        <v>6</v>
      </c>
      <c r="K202" s="1">
        <v>6</v>
      </c>
      <c r="L202" s="1">
        <v>7</v>
      </c>
      <c r="M202" s="1">
        <v>20</v>
      </c>
      <c r="N202" s="1">
        <v>59</v>
      </c>
      <c r="O202" s="1">
        <v>0</v>
      </c>
      <c r="P202" s="33" t="s">
        <v>72</v>
      </c>
      <c r="Q202" s="41" t="s">
        <v>72</v>
      </c>
    </row>
    <row r="203" spans="4:17" x14ac:dyDescent="0.2">
      <c r="D203" s="102"/>
      <c r="E203" s="13"/>
      <c r="F203" s="14"/>
      <c r="G203" s="11">
        <v>100</v>
      </c>
      <c r="H203" s="15">
        <v>18.518518518518999</v>
      </c>
      <c r="I203" s="2">
        <v>8.8888888888889994</v>
      </c>
      <c r="J203" s="2">
        <v>4.4444444444439997</v>
      </c>
      <c r="K203" s="2">
        <v>4.4444444444439997</v>
      </c>
      <c r="L203" s="2">
        <v>5.1851851851850004</v>
      </c>
      <c r="M203" s="2">
        <v>14.814814814815</v>
      </c>
      <c r="N203" s="2">
        <v>43.703703703704001</v>
      </c>
      <c r="O203" s="9">
        <v>0</v>
      </c>
      <c r="P203" s="2">
        <v>19.910714285714</v>
      </c>
      <c r="Q203" s="18">
        <v>18.743834020165</v>
      </c>
    </row>
    <row r="204" spans="4:17" x14ac:dyDescent="0.2">
      <c r="D204" s="102"/>
      <c r="E204" s="5" t="s">
        <v>32</v>
      </c>
      <c r="F204" s="6"/>
      <c r="G204" s="7">
        <v>754</v>
      </c>
      <c r="H204" s="10">
        <v>63</v>
      </c>
      <c r="I204" s="1">
        <v>47</v>
      </c>
      <c r="J204" s="1">
        <v>23</v>
      </c>
      <c r="K204" s="1">
        <v>24</v>
      </c>
      <c r="L204" s="1">
        <v>47</v>
      </c>
      <c r="M204" s="1">
        <v>155</v>
      </c>
      <c r="N204" s="1">
        <v>381</v>
      </c>
      <c r="O204" s="1">
        <v>14</v>
      </c>
      <c r="P204" s="33" t="s">
        <v>72</v>
      </c>
      <c r="Q204" s="41" t="s">
        <v>72</v>
      </c>
    </row>
    <row r="205" spans="4:17" x14ac:dyDescent="0.2">
      <c r="D205" s="102"/>
      <c r="E205" s="13"/>
      <c r="F205" s="14"/>
      <c r="G205" s="11">
        <v>100</v>
      </c>
      <c r="H205" s="15">
        <v>8.3554376657820004</v>
      </c>
      <c r="I205" s="2">
        <v>6.2334217506630001</v>
      </c>
      <c r="J205" s="2">
        <v>3.050397877984</v>
      </c>
      <c r="K205" s="2">
        <v>3.1830238726790001</v>
      </c>
      <c r="L205" s="2">
        <v>6.2334217506630001</v>
      </c>
      <c r="M205" s="2">
        <v>20.557029177718999</v>
      </c>
      <c r="N205" s="2">
        <v>50.530503978779997</v>
      </c>
      <c r="O205" s="2">
        <v>1.8567639257290001</v>
      </c>
      <c r="P205" s="2">
        <v>26.348039215686001</v>
      </c>
      <c r="Q205" s="18">
        <v>21.294421760548001</v>
      </c>
    </row>
    <row r="206" spans="4:17" x14ac:dyDescent="0.2">
      <c r="D206" s="102"/>
      <c r="E206" s="5" t="s">
        <v>33</v>
      </c>
      <c r="F206" s="6"/>
      <c r="G206" s="7">
        <v>632</v>
      </c>
      <c r="H206" s="10">
        <v>43</v>
      </c>
      <c r="I206" s="1">
        <v>38</v>
      </c>
      <c r="J206" s="1">
        <v>16</v>
      </c>
      <c r="K206" s="1">
        <v>19</v>
      </c>
      <c r="L206" s="1">
        <v>22</v>
      </c>
      <c r="M206" s="1">
        <v>126</v>
      </c>
      <c r="N206" s="1">
        <v>361</v>
      </c>
      <c r="O206" s="1">
        <v>7</v>
      </c>
      <c r="P206" s="33" t="s">
        <v>72</v>
      </c>
      <c r="Q206" s="41" t="s">
        <v>72</v>
      </c>
    </row>
    <row r="207" spans="4:17" x14ac:dyDescent="0.2">
      <c r="D207" s="102"/>
      <c r="E207" s="13"/>
      <c r="F207" s="14"/>
      <c r="G207" s="11">
        <v>100</v>
      </c>
      <c r="H207" s="15">
        <v>6.8037974683540003</v>
      </c>
      <c r="I207" s="2">
        <v>6.0126582278480001</v>
      </c>
      <c r="J207" s="2">
        <v>2.5316455696200002</v>
      </c>
      <c r="K207" s="2">
        <v>3.006329113924</v>
      </c>
      <c r="L207" s="2">
        <v>3.4810126582279999</v>
      </c>
      <c r="M207" s="2">
        <v>19.936708860759001</v>
      </c>
      <c r="N207" s="2">
        <v>57.120253164556999</v>
      </c>
      <c r="O207" s="2">
        <v>1.1075949367090001</v>
      </c>
      <c r="P207" s="2">
        <v>23.659420289854999</v>
      </c>
      <c r="Q207" s="18">
        <v>19.407340751021</v>
      </c>
    </row>
    <row r="208" spans="4:17" x14ac:dyDescent="0.2">
      <c r="D208" s="102"/>
      <c r="E208" s="5" t="s">
        <v>34</v>
      </c>
      <c r="F208" s="6"/>
      <c r="G208" s="7">
        <v>441</v>
      </c>
      <c r="H208" s="10">
        <v>36</v>
      </c>
      <c r="I208" s="1">
        <v>29</v>
      </c>
      <c r="J208" s="1">
        <v>12</v>
      </c>
      <c r="K208" s="1">
        <v>9</v>
      </c>
      <c r="L208" s="1">
        <v>26</v>
      </c>
      <c r="M208" s="1">
        <v>76</v>
      </c>
      <c r="N208" s="1">
        <v>248</v>
      </c>
      <c r="O208" s="1">
        <v>5</v>
      </c>
      <c r="P208" s="33" t="s">
        <v>72</v>
      </c>
      <c r="Q208" s="41" t="s">
        <v>72</v>
      </c>
    </row>
    <row r="209" spans="4:17" x14ac:dyDescent="0.2">
      <c r="D209" s="102"/>
      <c r="E209" s="13"/>
      <c r="F209" s="14"/>
      <c r="G209" s="11">
        <v>100</v>
      </c>
      <c r="H209" s="15">
        <v>8.1632653061219997</v>
      </c>
      <c r="I209" s="2">
        <v>6.5759637188209998</v>
      </c>
      <c r="J209" s="2">
        <v>2.7210884353739999</v>
      </c>
      <c r="K209" s="2">
        <v>2.040816326531</v>
      </c>
      <c r="L209" s="2">
        <v>5.8956916099769998</v>
      </c>
      <c r="M209" s="2">
        <v>17.233560090703001</v>
      </c>
      <c r="N209" s="2">
        <v>56.235827664398997</v>
      </c>
      <c r="O209" s="2">
        <v>1.133786848073</v>
      </c>
      <c r="P209" s="2">
        <v>25.3125</v>
      </c>
      <c r="Q209" s="18">
        <v>21.373394363252999</v>
      </c>
    </row>
    <row r="210" spans="4:17" x14ac:dyDescent="0.2">
      <c r="D210" s="102"/>
      <c r="E210" s="5" t="s">
        <v>35</v>
      </c>
      <c r="F210" s="6"/>
      <c r="G210" s="7">
        <v>382</v>
      </c>
      <c r="H210" s="10">
        <v>35</v>
      </c>
      <c r="I210" s="1">
        <v>18</v>
      </c>
      <c r="J210" s="1">
        <v>8</v>
      </c>
      <c r="K210" s="1">
        <v>10</v>
      </c>
      <c r="L210" s="1">
        <v>12</v>
      </c>
      <c r="M210" s="1">
        <v>68</v>
      </c>
      <c r="N210" s="1">
        <v>213</v>
      </c>
      <c r="O210" s="1">
        <v>18</v>
      </c>
      <c r="P210" s="33" t="s">
        <v>72</v>
      </c>
      <c r="Q210" s="41" t="s">
        <v>72</v>
      </c>
    </row>
    <row r="211" spans="4:17" x14ac:dyDescent="0.2">
      <c r="D211" s="102"/>
      <c r="E211" s="13"/>
      <c r="F211" s="14"/>
      <c r="G211" s="11">
        <v>100</v>
      </c>
      <c r="H211" s="15">
        <v>9.1623036649209997</v>
      </c>
      <c r="I211" s="2">
        <v>4.7120418848170003</v>
      </c>
      <c r="J211" s="2">
        <v>2.0942408376959998</v>
      </c>
      <c r="K211" s="2">
        <v>2.6178010471199999</v>
      </c>
      <c r="L211" s="2">
        <v>3.1413612565450002</v>
      </c>
      <c r="M211" s="2">
        <v>17.801047120419</v>
      </c>
      <c r="N211" s="2">
        <v>55.759162303665001</v>
      </c>
      <c r="O211" s="2">
        <v>4.7120418848170003</v>
      </c>
      <c r="P211" s="2">
        <v>21.265060240964001</v>
      </c>
      <c r="Q211" s="18">
        <v>19.509703694555999</v>
      </c>
    </row>
    <row r="212" spans="4:17" x14ac:dyDescent="0.2">
      <c r="D212" s="102"/>
      <c r="E212" s="5" t="s">
        <v>36</v>
      </c>
      <c r="F212" s="6"/>
      <c r="G212" s="7">
        <v>194</v>
      </c>
      <c r="H212" s="10">
        <v>23</v>
      </c>
      <c r="I212" s="1">
        <v>6</v>
      </c>
      <c r="J212" s="1">
        <v>5</v>
      </c>
      <c r="K212" s="1">
        <v>8</v>
      </c>
      <c r="L212" s="1">
        <v>8</v>
      </c>
      <c r="M212" s="1">
        <v>28</v>
      </c>
      <c r="N212" s="1">
        <v>100</v>
      </c>
      <c r="O212" s="1">
        <v>16</v>
      </c>
      <c r="P212" s="33" t="s">
        <v>72</v>
      </c>
      <c r="Q212" s="41" t="s">
        <v>72</v>
      </c>
    </row>
    <row r="213" spans="4:17" x14ac:dyDescent="0.2">
      <c r="D213" s="102"/>
      <c r="E213" s="13"/>
      <c r="F213" s="14"/>
      <c r="G213" s="11">
        <v>100</v>
      </c>
      <c r="H213" s="15">
        <v>11.855670103093001</v>
      </c>
      <c r="I213" s="2">
        <v>3.0927835051549999</v>
      </c>
      <c r="J213" s="2">
        <v>2.5773195876289998</v>
      </c>
      <c r="K213" s="2">
        <v>4.1237113402060004</v>
      </c>
      <c r="L213" s="2">
        <v>4.1237113402060004</v>
      </c>
      <c r="M213" s="2">
        <v>14.432989690722</v>
      </c>
      <c r="N213" s="2">
        <v>51.546391752577001</v>
      </c>
      <c r="O213" s="2">
        <v>8.2474226804120008</v>
      </c>
      <c r="P213" s="2">
        <v>22.6</v>
      </c>
      <c r="Q213" s="18">
        <v>20.548479262466</v>
      </c>
    </row>
    <row r="214" spans="4:17" x14ac:dyDescent="0.2">
      <c r="D214" s="102"/>
      <c r="E214" s="5" t="s">
        <v>37</v>
      </c>
      <c r="F214" s="6"/>
      <c r="G214" s="7">
        <v>647</v>
      </c>
      <c r="H214" s="10">
        <v>65</v>
      </c>
      <c r="I214" s="1">
        <v>35</v>
      </c>
      <c r="J214" s="1">
        <v>17</v>
      </c>
      <c r="K214" s="1">
        <v>10</v>
      </c>
      <c r="L214" s="1">
        <v>21</v>
      </c>
      <c r="M214" s="1">
        <v>120</v>
      </c>
      <c r="N214" s="1">
        <v>366</v>
      </c>
      <c r="O214" s="1">
        <v>13</v>
      </c>
      <c r="P214" s="33" t="s">
        <v>72</v>
      </c>
      <c r="Q214" s="41" t="s">
        <v>72</v>
      </c>
    </row>
    <row r="215" spans="4:17" x14ac:dyDescent="0.2">
      <c r="D215" s="102"/>
      <c r="E215" s="13"/>
      <c r="F215" s="14"/>
      <c r="G215" s="11">
        <v>100</v>
      </c>
      <c r="H215" s="15">
        <v>10.046367851623</v>
      </c>
      <c r="I215" s="2">
        <v>5.4095826893350001</v>
      </c>
      <c r="J215" s="2">
        <v>2.6275115919630001</v>
      </c>
      <c r="K215" s="2">
        <v>1.545595054096</v>
      </c>
      <c r="L215" s="2">
        <v>3.2457496136009998</v>
      </c>
      <c r="M215" s="2">
        <v>18.547140649149998</v>
      </c>
      <c r="N215" s="2">
        <v>56.568778979907002</v>
      </c>
      <c r="O215" s="2">
        <v>2.009273570325</v>
      </c>
      <c r="P215" s="2">
        <v>19.831081081080999</v>
      </c>
      <c r="Q215" s="18">
        <v>19.016489471094001</v>
      </c>
    </row>
    <row r="216" spans="4:17" x14ac:dyDescent="0.2">
      <c r="D216" s="102"/>
      <c r="E216" s="5" t="s">
        <v>38</v>
      </c>
      <c r="F216" s="6"/>
      <c r="G216" s="7">
        <v>60</v>
      </c>
      <c r="H216" s="10">
        <v>10</v>
      </c>
      <c r="I216" s="1">
        <v>2</v>
      </c>
      <c r="J216" s="1">
        <v>0</v>
      </c>
      <c r="K216" s="1">
        <v>0</v>
      </c>
      <c r="L216" s="1">
        <v>3</v>
      </c>
      <c r="M216" s="1">
        <v>7</v>
      </c>
      <c r="N216" s="1">
        <v>35</v>
      </c>
      <c r="O216" s="1">
        <v>3</v>
      </c>
      <c r="P216" s="33" t="s">
        <v>72</v>
      </c>
      <c r="Q216" s="41" t="s">
        <v>72</v>
      </c>
    </row>
    <row r="217" spans="4:17" x14ac:dyDescent="0.2">
      <c r="D217" s="102"/>
      <c r="E217" s="13"/>
      <c r="F217" s="14"/>
      <c r="G217" s="11">
        <v>100</v>
      </c>
      <c r="H217" s="15">
        <v>16.666666666666998</v>
      </c>
      <c r="I217" s="2">
        <v>3.333333333333</v>
      </c>
      <c r="J217" s="9">
        <v>0</v>
      </c>
      <c r="K217" s="9">
        <v>0</v>
      </c>
      <c r="L217" s="2">
        <v>5</v>
      </c>
      <c r="M217" s="2">
        <v>11.666666666667</v>
      </c>
      <c r="N217" s="2">
        <v>58.333333333333002</v>
      </c>
      <c r="O217" s="2">
        <v>5</v>
      </c>
      <c r="P217" s="2">
        <v>17.333333333333002</v>
      </c>
      <c r="Q217" s="18">
        <v>21.592179654269</v>
      </c>
    </row>
    <row r="218" spans="4:17" x14ac:dyDescent="0.2">
      <c r="D218" s="101" t="s">
        <v>39</v>
      </c>
      <c r="E218" s="26" t="s">
        <v>40</v>
      </c>
      <c r="F218" s="25"/>
      <c r="G218" s="28">
        <v>1920</v>
      </c>
      <c r="H218" s="30">
        <v>174</v>
      </c>
      <c r="I218" s="3">
        <v>111</v>
      </c>
      <c r="J218" s="3">
        <v>67</v>
      </c>
      <c r="K218" s="3">
        <v>56</v>
      </c>
      <c r="L218" s="3">
        <v>73</v>
      </c>
      <c r="M218" s="3">
        <v>388</v>
      </c>
      <c r="N218" s="3">
        <v>1004</v>
      </c>
      <c r="O218" s="3">
        <v>47</v>
      </c>
      <c r="P218" s="74" t="s">
        <v>72</v>
      </c>
      <c r="Q218" s="75" t="s">
        <v>72</v>
      </c>
    </row>
    <row r="219" spans="4:17" x14ac:dyDescent="0.2">
      <c r="D219" s="102"/>
      <c r="E219" s="13"/>
      <c r="F219" s="14"/>
      <c r="G219" s="11">
        <v>100</v>
      </c>
      <c r="H219" s="15">
        <v>9.0625</v>
      </c>
      <c r="I219" s="2">
        <v>5.78125</v>
      </c>
      <c r="J219" s="2">
        <v>3.489583333333</v>
      </c>
      <c r="K219" s="2">
        <v>2.916666666667</v>
      </c>
      <c r="L219" s="2">
        <v>3.802083333333</v>
      </c>
      <c r="M219" s="2">
        <v>20.208333333333002</v>
      </c>
      <c r="N219" s="2">
        <v>52.291666666666998</v>
      </c>
      <c r="O219" s="2">
        <v>2.447916666667</v>
      </c>
      <c r="P219" s="2">
        <v>22.515592515592999</v>
      </c>
      <c r="Q219" s="18">
        <v>19.331667655354</v>
      </c>
    </row>
    <row r="220" spans="4:17" x14ac:dyDescent="0.2">
      <c r="D220" s="102"/>
      <c r="E220" s="5" t="s">
        <v>41</v>
      </c>
      <c r="F220" s="6"/>
      <c r="G220" s="7">
        <v>1999</v>
      </c>
      <c r="H220" s="10">
        <v>205</v>
      </c>
      <c r="I220" s="1">
        <v>100</v>
      </c>
      <c r="J220" s="1">
        <v>45</v>
      </c>
      <c r="K220" s="1">
        <v>66</v>
      </c>
      <c r="L220" s="1">
        <v>96</v>
      </c>
      <c r="M220" s="1">
        <v>328</v>
      </c>
      <c r="N220" s="1">
        <v>1094</v>
      </c>
      <c r="O220" s="1">
        <v>65</v>
      </c>
      <c r="P220" s="33" t="s">
        <v>72</v>
      </c>
      <c r="Q220" s="41" t="s">
        <v>72</v>
      </c>
    </row>
    <row r="221" spans="4:17" x14ac:dyDescent="0.2">
      <c r="D221" s="102"/>
      <c r="E221" s="13"/>
      <c r="F221" s="14"/>
      <c r="G221" s="11">
        <v>100</v>
      </c>
      <c r="H221" s="15">
        <v>10.255127563782001</v>
      </c>
      <c r="I221" s="2">
        <v>5.0025012506250004</v>
      </c>
      <c r="J221" s="2">
        <v>2.2511255627810001</v>
      </c>
      <c r="K221" s="2">
        <v>3.3016508254130001</v>
      </c>
      <c r="L221" s="2">
        <v>4.8024012006000003</v>
      </c>
      <c r="M221" s="2">
        <v>16.408204102050998</v>
      </c>
      <c r="N221" s="2">
        <v>54.727363681840998</v>
      </c>
      <c r="O221" s="2">
        <v>3.2516258129060001</v>
      </c>
      <c r="P221" s="2">
        <v>23.53515625</v>
      </c>
      <c r="Q221" s="18">
        <v>20.886194939195999</v>
      </c>
    </row>
    <row r="222" spans="4:17" x14ac:dyDescent="0.2">
      <c r="D222" s="102"/>
      <c r="E222" s="5" t="s">
        <v>42</v>
      </c>
      <c r="F222" s="6"/>
      <c r="G222" s="7">
        <v>1565</v>
      </c>
      <c r="H222" s="10">
        <v>132</v>
      </c>
      <c r="I222" s="1">
        <v>93</v>
      </c>
      <c r="J222" s="1">
        <v>48</v>
      </c>
      <c r="K222" s="1">
        <v>47</v>
      </c>
      <c r="L222" s="1">
        <v>77</v>
      </c>
      <c r="M222" s="1">
        <v>250</v>
      </c>
      <c r="N222" s="1">
        <v>868</v>
      </c>
      <c r="O222" s="1">
        <v>50</v>
      </c>
      <c r="P222" s="33" t="s">
        <v>72</v>
      </c>
      <c r="Q222" s="41" t="s">
        <v>72</v>
      </c>
    </row>
    <row r="223" spans="4:17" x14ac:dyDescent="0.2">
      <c r="D223" s="102"/>
      <c r="E223" s="13"/>
      <c r="F223" s="14"/>
      <c r="G223" s="11">
        <v>100</v>
      </c>
      <c r="H223" s="15">
        <v>8.4345047923319996</v>
      </c>
      <c r="I223" s="2">
        <v>5.9424920127799998</v>
      </c>
      <c r="J223" s="2">
        <v>3.0670926517570001</v>
      </c>
      <c r="K223" s="2">
        <v>3.0031948881789998</v>
      </c>
      <c r="L223" s="2">
        <v>4.9201277955269997</v>
      </c>
      <c r="M223" s="2">
        <v>15.974440894569</v>
      </c>
      <c r="N223" s="2">
        <v>55.463258785942003</v>
      </c>
      <c r="O223" s="2">
        <v>3.1948881789139998</v>
      </c>
      <c r="P223" s="2">
        <v>24.571788413098002</v>
      </c>
      <c r="Q223" s="18">
        <v>20.505402865480001</v>
      </c>
    </row>
    <row r="224" spans="4:17" x14ac:dyDescent="0.2">
      <c r="D224" s="102"/>
      <c r="E224" s="5" t="s">
        <v>43</v>
      </c>
      <c r="F224" s="6"/>
      <c r="G224" s="7">
        <v>464</v>
      </c>
      <c r="H224" s="10">
        <v>53</v>
      </c>
      <c r="I224" s="1">
        <v>20</v>
      </c>
      <c r="J224" s="1">
        <v>13</v>
      </c>
      <c r="K224" s="1">
        <v>11</v>
      </c>
      <c r="L224" s="1">
        <v>19</v>
      </c>
      <c r="M224" s="1">
        <v>94</v>
      </c>
      <c r="N224" s="1">
        <v>234</v>
      </c>
      <c r="O224" s="1">
        <v>20</v>
      </c>
      <c r="P224" s="33" t="s">
        <v>72</v>
      </c>
      <c r="Q224" s="41" t="s">
        <v>72</v>
      </c>
    </row>
    <row r="225" spans="2:17" x14ac:dyDescent="0.2">
      <c r="D225" s="102"/>
      <c r="E225" s="13"/>
      <c r="F225" s="14"/>
      <c r="G225" s="11">
        <v>100</v>
      </c>
      <c r="H225" s="15">
        <v>11.422413793103001</v>
      </c>
      <c r="I225" s="2">
        <v>4.3103448275860003</v>
      </c>
      <c r="J225" s="2">
        <v>2.8017241379310001</v>
      </c>
      <c r="K225" s="2">
        <v>2.3706896551719998</v>
      </c>
      <c r="L225" s="2">
        <v>4.0948275862069998</v>
      </c>
      <c r="M225" s="2">
        <v>20.258620689655</v>
      </c>
      <c r="N225" s="2">
        <v>50.431034482759003</v>
      </c>
      <c r="O225" s="2">
        <v>4.3103448275860003</v>
      </c>
      <c r="P225" s="2">
        <v>21.293103448276</v>
      </c>
      <c r="Q225" s="18">
        <v>20.204991377763999</v>
      </c>
    </row>
    <row r="226" spans="2:17" x14ac:dyDescent="0.2">
      <c r="D226" s="102"/>
      <c r="E226" s="5" t="s">
        <v>44</v>
      </c>
      <c r="F226" s="6"/>
      <c r="G226" s="7">
        <v>545</v>
      </c>
      <c r="H226" s="10">
        <v>46</v>
      </c>
      <c r="I226" s="1">
        <v>23</v>
      </c>
      <c r="J226" s="1">
        <v>19</v>
      </c>
      <c r="K226" s="1">
        <v>16</v>
      </c>
      <c r="L226" s="1">
        <v>23</v>
      </c>
      <c r="M226" s="1">
        <v>104</v>
      </c>
      <c r="N226" s="1">
        <v>298</v>
      </c>
      <c r="O226" s="1">
        <v>16</v>
      </c>
      <c r="P226" s="33" t="s">
        <v>72</v>
      </c>
      <c r="Q226" s="41" t="s">
        <v>72</v>
      </c>
    </row>
    <row r="227" spans="2:17" x14ac:dyDescent="0.2">
      <c r="D227" s="103"/>
      <c r="E227" s="54"/>
      <c r="F227" s="52"/>
      <c r="G227" s="61">
        <v>100</v>
      </c>
      <c r="H227" s="66">
        <v>8.4403669724769994</v>
      </c>
      <c r="I227" s="24">
        <v>4.2201834862389997</v>
      </c>
      <c r="J227" s="24">
        <v>3.4862385321099998</v>
      </c>
      <c r="K227" s="24">
        <v>2.9357798165140001</v>
      </c>
      <c r="L227" s="24">
        <v>4.2201834862389997</v>
      </c>
      <c r="M227" s="24">
        <v>19.082568807339001</v>
      </c>
      <c r="N227" s="24">
        <v>54.678899082569004</v>
      </c>
      <c r="O227" s="24">
        <v>2.9357798165140001</v>
      </c>
      <c r="P227" s="24">
        <v>24.173228346457002</v>
      </c>
      <c r="Q227" s="69">
        <v>20.310229565686001</v>
      </c>
    </row>
    <row r="229" spans="2:17" x14ac:dyDescent="0.2">
      <c r="B229" s="34" t="str">
        <f xml:space="preserve"> HYPERLINK("#'目次'!B12", "[6]")</f>
        <v>[6]</v>
      </c>
      <c r="C229" s="27" t="s">
        <v>98</v>
      </c>
    </row>
    <row r="230" spans="2:17" x14ac:dyDescent="0.2">
      <c r="C230" s="84" t="s">
        <v>51</v>
      </c>
    </row>
    <row r="232" spans="2:17" x14ac:dyDescent="0.2">
      <c r="C232" s="27" t="s">
        <v>13</v>
      </c>
    </row>
    <row r="233" spans="2:17" ht="48" x14ac:dyDescent="0.2">
      <c r="D233" s="97"/>
      <c r="E233" s="98"/>
      <c r="F233" s="98"/>
      <c r="G233" s="38" t="s">
        <v>14</v>
      </c>
      <c r="H233" s="36" t="s">
        <v>99</v>
      </c>
      <c r="I233" s="4" t="s">
        <v>100</v>
      </c>
      <c r="J233" s="4" t="s">
        <v>101</v>
      </c>
      <c r="K233" s="4" t="s">
        <v>102</v>
      </c>
      <c r="L233" s="4" t="s">
        <v>103</v>
      </c>
      <c r="M233" s="4" t="s">
        <v>104</v>
      </c>
      <c r="N233" s="4" t="s">
        <v>22</v>
      </c>
      <c r="O233" s="4" t="s">
        <v>105</v>
      </c>
      <c r="P233" s="35" t="s">
        <v>24</v>
      </c>
    </row>
    <row r="234" spans="2:17" x14ac:dyDescent="0.2">
      <c r="D234" s="99"/>
      <c r="E234" s="100"/>
      <c r="F234" s="100"/>
      <c r="G234" s="40"/>
      <c r="H234" s="42"/>
      <c r="I234" s="8"/>
      <c r="J234" s="8"/>
      <c r="K234" s="8"/>
      <c r="L234" s="8"/>
      <c r="M234" s="8"/>
      <c r="N234" s="8"/>
      <c r="O234" s="8"/>
      <c r="P234" s="39"/>
    </row>
    <row r="235" spans="2:17" x14ac:dyDescent="0.2">
      <c r="D235" s="59"/>
      <c r="E235" s="63" t="s">
        <v>14</v>
      </c>
      <c r="F235" s="65"/>
      <c r="G235" s="37">
        <v>6493</v>
      </c>
      <c r="H235" s="16">
        <v>4453</v>
      </c>
      <c r="I235" s="16">
        <v>1810</v>
      </c>
      <c r="J235" s="16">
        <v>573</v>
      </c>
      <c r="K235" s="16">
        <v>1607</v>
      </c>
      <c r="L235" s="16">
        <v>2456</v>
      </c>
      <c r="M235" s="16">
        <v>244</v>
      </c>
      <c r="N235" s="16">
        <v>92</v>
      </c>
      <c r="O235" s="16">
        <v>843</v>
      </c>
      <c r="P235" s="57">
        <v>43</v>
      </c>
    </row>
    <row r="236" spans="2:17" x14ac:dyDescent="0.2">
      <c r="D236" s="54"/>
      <c r="E236" s="52"/>
      <c r="F236" s="60"/>
      <c r="G236" s="11">
        <v>100</v>
      </c>
      <c r="H236" s="2">
        <v>68.581549360850005</v>
      </c>
      <c r="I236" s="2">
        <v>27.876174341599</v>
      </c>
      <c r="J236" s="2">
        <v>8.8248883412910004</v>
      </c>
      <c r="K236" s="2">
        <v>24.749730478977</v>
      </c>
      <c r="L236" s="2">
        <v>37.825350377329002</v>
      </c>
      <c r="M236" s="2">
        <v>3.7578931156630002</v>
      </c>
      <c r="N236" s="2">
        <v>1.41691051902</v>
      </c>
      <c r="O236" s="2">
        <v>12.983212690589999</v>
      </c>
      <c r="P236" s="18">
        <v>0.66225165562900001</v>
      </c>
    </row>
    <row r="237" spans="2:17" x14ac:dyDescent="0.2">
      <c r="D237" s="101" t="s">
        <v>25</v>
      </c>
      <c r="E237" s="26" t="s">
        <v>26</v>
      </c>
      <c r="F237" s="25"/>
      <c r="G237" s="28">
        <v>285</v>
      </c>
      <c r="H237" s="30">
        <v>186</v>
      </c>
      <c r="I237" s="3">
        <v>73</v>
      </c>
      <c r="J237" s="3">
        <v>15</v>
      </c>
      <c r="K237" s="3">
        <v>72</v>
      </c>
      <c r="L237" s="3">
        <v>96</v>
      </c>
      <c r="M237" s="3">
        <v>6</v>
      </c>
      <c r="N237" s="3">
        <v>4</v>
      </c>
      <c r="O237" s="3">
        <v>41</v>
      </c>
      <c r="P237" s="32">
        <v>2</v>
      </c>
    </row>
    <row r="238" spans="2:17" x14ac:dyDescent="0.2">
      <c r="D238" s="102"/>
      <c r="E238" s="13"/>
      <c r="F238" s="14"/>
      <c r="G238" s="11">
        <v>100</v>
      </c>
      <c r="H238" s="15">
        <v>65.263157894737006</v>
      </c>
      <c r="I238" s="2">
        <v>25.614035087719</v>
      </c>
      <c r="J238" s="2">
        <v>5.2631578947369997</v>
      </c>
      <c r="K238" s="2">
        <v>25.263157894736999</v>
      </c>
      <c r="L238" s="2">
        <v>33.684210526316001</v>
      </c>
      <c r="M238" s="2">
        <v>2.1052631578950001</v>
      </c>
      <c r="N238" s="2">
        <v>1.4035087719299999</v>
      </c>
      <c r="O238" s="2">
        <v>14.385964912281</v>
      </c>
      <c r="P238" s="18">
        <v>0.70175438596499995</v>
      </c>
    </row>
    <row r="239" spans="2:17" x14ac:dyDescent="0.2">
      <c r="D239" s="102"/>
      <c r="E239" s="5" t="s">
        <v>27</v>
      </c>
      <c r="F239" s="6"/>
      <c r="G239" s="7">
        <v>470</v>
      </c>
      <c r="H239" s="10">
        <v>295</v>
      </c>
      <c r="I239" s="1">
        <v>124</v>
      </c>
      <c r="J239" s="1">
        <v>47</v>
      </c>
      <c r="K239" s="1">
        <v>134</v>
      </c>
      <c r="L239" s="1">
        <v>174</v>
      </c>
      <c r="M239" s="1">
        <v>22</v>
      </c>
      <c r="N239" s="1">
        <v>5</v>
      </c>
      <c r="O239" s="1">
        <v>71</v>
      </c>
      <c r="P239" s="17">
        <v>2</v>
      </c>
    </row>
    <row r="240" spans="2:17" x14ac:dyDescent="0.2">
      <c r="D240" s="102"/>
      <c r="E240" s="13"/>
      <c r="F240" s="14"/>
      <c r="G240" s="11">
        <v>100</v>
      </c>
      <c r="H240" s="15">
        <v>62.765957446808997</v>
      </c>
      <c r="I240" s="2">
        <v>26.382978723404001</v>
      </c>
      <c r="J240" s="2">
        <v>10</v>
      </c>
      <c r="K240" s="2">
        <v>28.510638297871999</v>
      </c>
      <c r="L240" s="2">
        <v>37.021276595745</v>
      </c>
      <c r="M240" s="2">
        <v>4.6808510638299996</v>
      </c>
      <c r="N240" s="2">
        <v>1.0638297872339999</v>
      </c>
      <c r="O240" s="2">
        <v>15.106382978723</v>
      </c>
      <c r="P240" s="18">
        <v>0.425531914894</v>
      </c>
    </row>
    <row r="241" spans="4:16" x14ac:dyDescent="0.2">
      <c r="D241" s="102"/>
      <c r="E241" s="5" t="s">
        <v>28</v>
      </c>
      <c r="F241" s="6"/>
      <c r="G241" s="7">
        <v>1448</v>
      </c>
      <c r="H241" s="10">
        <v>1022</v>
      </c>
      <c r="I241" s="1">
        <v>415</v>
      </c>
      <c r="J241" s="1">
        <v>127</v>
      </c>
      <c r="K241" s="1">
        <v>370</v>
      </c>
      <c r="L241" s="1">
        <v>602</v>
      </c>
      <c r="M241" s="1">
        <v>63</v>
      </c>
      <c r="N241" s="1">
        <v>31</v>
      </c>
      <c r="O241" s="1">
        <v>151</v>
      </c>
      <c r="P241" s="17">
        <v>8</v>
      </c>
    </row>
    <row r="242" spans="4:16" x14ac:dyDescent="0.2">
      <c r="D242" s="102"/>
      <c r="E242" s="13"/>
      <c r="F242" s="14"/>
      <c r="G242" s="11">
        <v>100</v>
      </c>
      <c r="H242" s="15">
        <v>70.580110497237996</v>
      </c>
      <c r="I242" s="2">
        <v>28.660220994475001</v>
      </c>
      <c r="J242" s="2">
        <v>8.7707182320440005</v>
      </c>
      <c r="K242" s="2">
        <v>25.552486187844998</v>
      </c>
      <c r="L242" s="2">
        <v>41.574585635359</v>
      </c>
      <c r="M242" s="2">
        <v>4.350828729282</v>
      </c>
      <c r="N242" s="2">
        <v>2.1408839779009998</v>
      </c>
      <c r="O242" s="2">
        <v>10.428176795580001</v>
      </c>
      <c r="P242" s="18">
        <v>0.55248618784500003</v>
      </c>
    </row>
    <row r="243" spans="4:16" x14ac:dyDescent="0.2">
      <c r="D243" s="102"/>
      <c r="E243" s="5" t="s">
        <v>29</v>
      </c>
      <c r="F243" s="6"/>
      <c r="G243" s="7">
        <v>782</v>
      </c>
      <c r="H243" s="10">
        <v>549</v>
      </c>
      <c r="I243" s="1">
        <v>224</v>
      </c>
      <c r="J243" s="1">
        <v>96</v>
      </c>
      <c r="K243" s="1">
        <v>209</v>
      </c>
      <c r="L243" s="1">
        <v>346</v>
      </c>
      <c r="M243" s="1">
        <v>28</v>
      </c>
      <c r="N243" s="1">
        <v>11</v>
      </c>
      <c r="O243" s="1">
        <v>91</v>
      </c>
      <c r="P243" s="17">
        <v>2</v>
      </c>
    </row>
    <row r="244" spans="4:16" x14ac:dyDescent="0.2">
      <c r="D244" s="102"/>
      <c r="E244" s="13"/>
      <c r="F244" s="14"/>
      <c r="G244" s="11">
        <v>100</v>
      </c>
      <c r="H244" s="15">
        <v>70.204603580563003</v>
      </c>
      <c r="I244" s="2">
        <v>28.644501278772001</v>
      </c>
      <c r="J244" s="2">
        <v>12.276214833759999</v>
      </c>
      <c r="K244" s="2">
        <v>26.726342710996999</v>
      </c>
      <c r="L244" s="2">
        <v>44.245524296675001</v>
      </c>
      <c r="M244" s="2">
        <v>3.5805626598470002</v>
      </c>
      <c r="N244" s="2">
        <v>1.406649616368</v>
      </c>
      <c r="O244" s="2">
        <v>11.636828644501</v>
      </c>
      <c r="P244" s="18">
        <v>0.25575447570299997</v>
      </c>
    </row>
    <row r="245" spans="4:16" x14ac:dyDescent="0.2">
      <c r="D245" s="102"/>
      <c r="E245" s="5" t="s">
        <v>30</v>
      </c>
      <c r="F245" s="6"/>
      <c r="G245" s="7">
        <v>263</v>
      </c>
      <c r="H245" s="10">
        <v>189</v>
      </c>
      <c r="I245" s="1">
        <v>65</v>
      </c>
      <c r="J245" s="1">
        <v>23</v>
      </c>
      <c r="K245" s="1">
        <v>66</v>
      </c>
      <c r="L245" s="1">
        <v>108</v>
      </c>
      <c r="M245" s="1">
        <v>17</v>
      </c>
      <c r="N245" s="1">
        <v>4</v>
      </c>
      <c r="O245" s="1">
        <v>21</v>
      </c>
      <c r="P245" s="17">
        <v>6</v>
      </c>
    </row>
    <row r="246" spans="4:16" x14ac:dyDescent="0.2">
      <c r="D246" s="102"/>
      <c r="E246" s="13"/>
      <c r="F246" s="14"/>
      <c r="G246" s="11">
        <v>100</v>
      </c>
      <c r="H246" s="15">
        <v>71.863117870721993</v>
      </c>
      <c r="I246" s="2">
        <v>24.714828897337998</v>
      </c>
      <c r="J246" s="2">
        <v>8.7452471482889997</v>
      </c>
      <c r="K246" s="2">
        <v>25.095057034221</v>
      </c>
      <c r="L246" s="2">
        <v>41.064638783269999</v>
      </c>
      <c r="M246" s="2">
        <v>6.4638783269960003</v>
      </c>
      <c r="N246" s="2">
        <v>1.520912547529</v>
      </c>
      <c r="O246" s="2">
        <v>7.9847908745250002</v>
      </c>
      <c r="P246" s="18">
        <v>2.2813688212929999</v>
      </c>
    </row>
    <row r="247" spans="4:16" x14ac:dyDescent="0.2">
      <c r="D247" s="102"/>
      <c r="E247" s="5" t="s">
        <v>31</v>
      </c>
      <c r="F247" s="6"/>
      <c r="G247" s="7">
        <v>135</v>
      </c>
      <c r="H247" s="10">
        <v>101</v>
      </c>
      <c r="I247" s="1">
        <v>42</v>
      </c>
      <c r="J247" s="1">
        <v>14</v>
      </c>
      <c r="K247" s="1">
        <v>33</v>
      </c>
      <c r="L247" s="1">
        <v>51</v>
      </c>
      <c r="M247" s="1">
        <v>4</v>
      </c>
      <c r="N247" s="1">
        <v>2</v>
      </c>
      <c r="O247" s="1">
        <v>16</v>
      </c>
      <c r="P247" s="17">
        <v>0</v>
      </c>
    </row>
    <row r="248" spans="4:16" x14ac:dyDescent="0.2">
      <c r="D248" s="102"/>
      <c r="E248" s="13"/>
      <c r="F248" s="14"/>
      <c r="G248" s="11">
        <v>100</v>
      </c>
      <c r="H248" s="15">
        <v>74.814814814814994</v>
      </c>
      <c r="I248" s="2">
        <v>31.111111111111001</v>
      </c>
      <c r="J248" s="2">
        <v>10.370370370370001</v>
      </c>
      <c r="K248" s="2">
        <v>24.444444444443999</v>
      </c>
      <c r="L248" s="2">
        <v>37.777777777777999</v>
      </c>
      <c r="M248" s="2">
        <v>2.9629629629630001</v>
      </c>
      <c r="N248" s="2">
        <v>1.481481481481</v>
      </c>
      <c r="O248" s="2">
        <v>11.851851851852</v>
      </c>
      <c r="P248" s="29">
        <v>0</v>
      </c>
    </row>
    <row r="249" spans="4:16" x14ac:dyDescent="0.2">
      <c r="D249" s="102"/>
      <c r="E249" s="5" t="s">
        <v>32</v>
      </c>
      <c r="F249" s="6"/>
      <c r="G249" s="7">
        <v>754</v>
      </c>
      <c r="H249" s="10">
        <v>553</v>
      </c>
      <c r="I249" s="1">
        <v>238</v>
      </c>
      <c r="J249" s="1">
        <v>73</v>
      </c>
      <c r="K249" s="1">
        <v>194</v>
      </c>
      <c r="L249" s="1">
        <v>289</v>
      </c>
      <c r="M249" s="1">
        <v>31</v>
      </c>
      <c r="N249" s="1">
        <v>10</v>
      </c>
      <c r="O249" s="1">
        <v>94</v>
      </c>
      <c r="P249" s="17">
        <v>4</v>
      </c>
    </row>
    <row r="250" spans="4:16" x14ac:dyDescent="0.2">
      <c r="D250" s="102"/>
      <c r="E250" s="13"/>
      <c r="F250" s="14"/>
      <c r="G250" s="11">
        <v>100</v>
      </c>
      <c r="H250" s="15">
        <v>73.342175066313004</v>
      </c>
      <c r="I250" s="2">
        <v>31.564986737401</v>
      </c>
      <c r="J250" s="2">
        <v>9.681697612732</v>
      </c>
      <c r="K250" s="2">
        <v>25.729442970821999</v>
      </c>
      <c r="L250" s="2">
        <v>38.328912466844002</v>
      </c>
      <c r="M250" s="2">
        <v>4.1114058355439997</v>
      </c>
      <c r="N250" s="2">
        <v>1.32625994695</v>
      </c>
      <c r="O250" s="2">
        <v>12.466843501326</v>
      </c>
      <c r="P250" s="18">
        <v>0.53050397878</v>
      </c>
    </row>
    <row r="251" spans="4:16" x14ac:dyDescent="0.2">
      <c r="D251" s="102"/>
      <c r="E251" s="5" t="s">
        <v>33</v>
      </c>
      <c r="F251" s="6"/>
      <c r="G251" s="7">
        <v>632</v>
      </c>
      <c r="H251" s="10">
        <v>426</v>
      </c>
      <c r="I251" s="1">
        <v>159</v>
      </c>
      <c r="J251" s="1">
        <v>44</v>
      </c>
      <c r="K251" s="1">
        <v>124</v>
      </c>
      <c r="L251" s="1">
        <v>192</v>
      </c>
      <c r="M251" s="1">
        <v>23</v>
      </c>
      <c r="N251" s="1">
        <v>8</v>
      </c>
      <c r="O251" s="1">
        <v>82</v>
      </c>
      <c r="P251" s="17">
        <v>2</v>
      </c>
    </row>
    <row r="252" spans="4:16" x14ac:dyDescent="0.2">
      <c r="D252" s="102"/>
      <c r="E252" s="13"/>
      <c r="F252" s="14"/>
      <c r="G252" s="11">
        <v>100</v>
      </c>
      <c r="H252" s="15">
        <v>67.405063291139001</v>
      </c>
      <c r="I252" s="2">
        <v>25.158227848100999</v>
      </c>
      <c r="J252" s="2">
        <v>6.9620253164559998</v>
      </c>
      <c r="K252" s="2">
        <v>19.620253164556999</v>
      </c>
      <c r="L252" s="2">
        <v>30.379746835443001</v>
      </c>
      <c r="M252" s="2">
        <v>3.6392405063290001</v>
      </c>
      <c r="N252" s="2">
        <v>1.2658227848100001</v>
      </c>
      <c r="O252" s="2">
        <v>12.974683544304</v>
      </c>
      <c r="P252" s="18">
        <v>0.31645569620300001</v>
      </c>
    </row>
    <row r="253" spans="4:16" x14ac:dyDescent="0.2">
      <c r="D253" s="102"/>
      <c r="E253" s="5" t="s">
        <v>34</v>
      </c>
      <c r="F253" s="6"/>
      <c r="G253" s="7">
        <v>441</v>
      </c>
      <c r="H253" s="10">
        <v>305</v>
      </c>
      <c r="I253" s="1">
        <v>128</v>
      </c>
      <c r="J253" s="1">
        <v>38</v>
      </c>
      <c r="K253" s="1">
        <v>111</v>
      </c>
      <c r="L253" s="1">
        <v>162</v>
      </c>
      <c r="M253" s="1">
        <v>14</v>
      </c>
      <c r="N253" s="1">
        <v>2</v>
      </c>
      <c r="O253" s="1">
        <v>48</v>
      </c>
      <c r="P253" s="17">
        <v>3</v>
      </c>
    </row>
    <row r="254" spans="4:16" x14ac:dyDescent="0.2">
      <c r="D254" s="102"/>
      <c r="E254" s="13"/>
      <c r="F254" s="14"/>
      <c r="G254" s="11">
        <v>100</v>
      </c>
      <c r="H254" s="15">
        <v>69.160997732425997</v>
      </c>
      <c r="I254" s="2">
        <v>29.024943310657999</v>
      </c>
      <c r="J254" s="2">
        <v>8.6167800453509997</v>
      </c>
      <c r="K254" s="2">
        <v>25.170068027210998</v>
      </c>
      <c r="L254" s="2">
        <v>36.734693877551003</v>
      </c>
      <c r="M254" s="2">
        <v>3.1746031746029999</v>
      </c>
      <c r="N254" s="2">
        <v>0.45351473922899999</v>
      </c>
      <c r="O254" s="2">
        <v>10.884353741497</v>
      </c>
      <c r="P254" s="18">
        <v>0.68027210884400002</v>
      </c>
    </row>
    <row r="255" spans="4:16" x14ac:dyDescent="0.2">
      <c r="D255" s="102"/>
      <c r="E255" s="5" t="s">
        <v>35</v>
      </c>
      <c r="F255" s="6"/>
      <c r="G255" s="7">
        <v>382</v>
      </c>
      <c r="H255" s="10">
        <v>264</v>
      </c>
      <c r="I255" s="1">
        <v>105</v>
      </c>
      <c r="J255" s="1">
        <v>32</v>
      </c>
      <c r="K255" s="1">
        <v>99</v>
      </c>
      <c r="L255" s="1">
        <v>139</v>
      </c>
      <c r="M255" s="1">
        <v>7</v>
      </c>
      <c r="N255" s="1">
        <v>3</v>
      </c>
      <c r="O255" s="1">
        <v>57</v>
      </c>
      <c r="P255" s="17">
        <v>4</v>
      </c>
    </row>
    <row r="256" spans="4:16" x14ac:dyDescent="0.2">
      <c r="D256" s="102"/>
      <c r="E256" s="13"/>
      <c r="F256" s="14"/>
      <c r="G256" s="11">
        <v>100</v>
      </c>
      <c r="H256" s="15">
        <v>69.109947643978998</v>
      </c>
      <c r="I256" s="2">
        <v>27.486910994763999</v>
      </c>
      <c r="J256" s="2">
        <v>8.3769633507849992</v>
      </c>
      <c r="K256" s="2">
        <v>25.916230366492002</v>
      </c>
      <c r="L256" s="2">
        <v>36.387434554974</v>
      </c>
      <c r="M256" s="2">
        <v>1.8324607329839999</v>
      </c>
      <c r="N256" s="2">
        <v>0.78534031413600003</v>
      </c>
      <c r="O256" s="2">
        <v>14.921465968586</v>
      </c>
      <c r="P256" s="18">
        <v>1.0471204188479999</v>
      </c>
    </row>
    <row r="257" spans="4:16" x14ac:dyDescent="0.2">
      <c r="D257" s="102"/>
      <c r="E257" s="5" t="s">
        <v>36</v>
      </c>
      <c r="F257" s="6"/>
      <c r="G257" s="7">
        <v>194</v>
      </c>
      <c r="H257" s="10">
        <v>111</v>
      </c>
      <c r="I257" s="1">
        <v>46</v>
      </c>
      <c r="J257" s="1">
        <v>8</v>
      </c>
      <c r="K257" s="1">
        <v>41</v>
      </c>
      <c r="L257" s="1">
        <v>53</v>
      </c>
      <c r="M257" s="1">
        <v>6</v>
      </c>
      <c r="N257" s="1">
        <v>4</v>
      </c>
      <c r="O257" s="1">
        <v>48</v>
      </c>
      <c r="P257" s="17">
        <v>5</v>
      </c>
    </row>
    <row r="258" spans="4:16" x14ac:dyDescent="0.2">
      <c r="D258" s="102"/>
      <c r="E258" s="13"/>
      <c r="F258" s="14"/>
      <c r="G258" s="11">
        <v>100</v>
      </c>
      <c r="H258" s="15">
        <v>57.216494845360998</v>
      </c>
      <c r="I258" s="2">
        <v>23.711340206186001</v>
      </c>
      <c r="J258" s="2">
        <v>4.1237113402060004</v>
      </c>
      <c r="K258" s="2">
        <v>21.134020618556999</v>
      </c>
      <c r="L258" s="2">
        <v>27.319587628866</v>
      </c>
      <c r="M258" s="2">
        <v>3.0927835051549999</v>
      </c>
      <c r="N258" s="2">
        <v>2.0618556701030002</v>
      </c>
      <c r="O258" s="2">
        <v>24.742268041237001</v>
      </c>
      <c r="P258" s="18">
        <v>2.5773195876289998</v>
      </c>
    </row>
    <row r="259" spans="4:16" x14ac:dyDescent="0.2">
      <c r="D259" s="102"/>
      <c r="E259" s="5" t="s">
        <v>37</v>
      </c>
      <c r="F259" s="6"/>
      <c r="G259" s="7">
        <v>647</v>
      </c>
      <c r="H259" s="10">
        <v>418</v>
      </c>
      <c r="I259" s="1">
        <v>173</v>
      </c>
      <c r="J259" s="1">
        <v>50</v>
      </c>
      <c r="K259" s="1">
        <v>139</v>
      </c>
      <c r="L259" s="1">
        <v>220</v>
      </c>
      <c r="M259" s="1">
        <v>21</v>
      </c>
      <c r="N259" s="1">
        <v>7</v>
      </c>
      <c r="O259" s="1">
        <v>114</v>
      </c>
      <c r="P259" s="17">
        <v>5</v>
      </c>
    </row>
    <row r="260" spans="4:16" x14ac:dyDescent="0.2">
      <c r="D260" s="102"/>
      <c r="E260" s="13"/>
      <c r="F260" s="14"/>
      <c r="G260" s="11">
        <v>100</v>
      </c>
      <c r="H260" s="15">
        <v>64.605873261206</v>
      </c>
      <c r="I260" s="2">
        <v>26.738794435858001</v>
      </c>
      <c r="J260" s="2">
        <v>7.7279752704789999</v>
      </c>
      <c r="K260" s="2">
        <v>21.483771251932001</v>
      </c>
      <c r="L260" s="2">
        <v>34.003091190108002</v>
      </c>
      <c r="M260" s="2">
        <v>3.2457496136009998</v>
      </c>
      <c r="N260" s="2">
        <v>1.0819165378669999</v>
      </c>
      <c r="O260" s="2">
        <v>17.619783616692001</v>
      </c>
      <c r="P260" s="18">
        <v>0.77279752704799998</v>
      </c>
    </row>
    <row r="261" spans="4:16" x14ac:dyDescent="0.2">
      <c r="D261" s="102"/>
      <c r="E261" s="5" t="s">
        <v>38</v>
      </c>
      <c r="F261" s="6"/>
      <c r="G261" s="7">
        <v>60</v>
      </c>
      <c r="H261" s="10">
        <v>34</v>
      </c>
      <c r="I261" s="1">
        <v>18</v>
      </c>
      <c r="J261" s="1">
        <v>6</v>
      </c>
      <c r="K261" s="1">
        <v>15</v>
      </c>
      <c r="L261" s="1">
        <v>24</v>
      </c>
      <c r="M261" s="1">
        <v>2</v>
      </c>
      <c r="N261" s="1">
        <v>1</v>
      </c>
      <c r="O261" s="1">
        <v>9</v>
      </c>
      <c r="P261" s="17">
        <v>0</v>
      </c>
    </row>
    <row r="262" spans="4:16" x14ac:dyDescent="0.2">
      <c r="D262" s="102"/>
      <c r="E262" s="13"/>
      <c r="F262" s="14"/>
      <c r="G262" s="11">
        <v>100</v>
      </c>
      <c r="H262" s="15">
        <v>56.666666666666998</v>
      </c>
      <c r="I262" s="2">
        <v>30</v>
      </c>
      <c r="J262" s="2">
        <v>10</v>
      </c>
      <c r="K262" s="2">
        <v>25</v>
      </c>
      <c r="L262" s="2">
        <v>40</v>
      </c>
      <c r="M262" s="2">
        <v>3.333333333333</v>
      </c>
      <c r="N262" s="2">
        <v>1.666666666667</v>
      </c>
      <c r="O262" s="2">
        <v>15</v>
      </c>
      <c r="P262" s="29">
        <v>0</v>
      </c>
    </row>
    <row r="263" spans="4:16" x14ac:dyDescent="0.2">
      <c r="D263" s="101" t="s">
        <v>39</v>
      </c>
      <c r="E263" s="26" t="s">
        <v>40</v>
      </c>
      <c r="F263" s="25"/>
      <c r="G263" s="28">
        <v>1920</v>
      </c>
      <c r="H263" s="30">
        <v>1342</v>
      </c>
      <c r="I263" s="3">
        <v>553</v>
      </c>
      <c r="J263" s="3">
        <v>196</v>
      </c>
      <c r="K263" s="3">
        <v>500</v>
      </c>
      <c r="L263" s="3">
        <v>773</v>
      </c>
      <c r="M263" s="3">
        <v>71</v>
      </c>
      <c r="N263" s="3">
        <v>20</v>
      </c>
      <c r="O263" s="3">
        <v>231</v>
      </c>
      <c r="P263" s="32">
        <v>7</v>
      </c>
    </row>
    <row r="264" spans="4:16" x14ac:dyDescent="0.2">
      <c r="D264" s="102"/>
      <c r="E264" s="13"/>
      <c r="F264" s="14"/>
      <c r="G264" s="11">
        <v>100</v>
      </c>
      <c r="H264" s="15">
        <v>69.895833333333002</v>
      </c>
      <c r="I264" s="2">
        <v>28.802083333333002</v>
      </c>
      <c r="J264" s="2">
        <v>10.208333333333</v>
      </c>
      <c r="K264" s="2">
        <v>26.041666666666998</v>
      </c>
      <c r="L264" s="2">
        <v>40.260416666666998</v>
      </c>
      <c r="M264" s="2">
        <v>3.697916666667</v>
      </c>
      <c r="N264" s="2">
        <v>1.041666666667</v>
      </c>
      <c r="O264" s="2">
        <v>12.03125</v>
      </c>
      <c r="P264" s="18">
        <v>0.36458333333300003</v>
      </c>
    </row>
    <row r="265" spans="4:16" x14ac:dyDescent="0.2">
      <c r="D265" s="102"/>
      <c r="E265" s="5" t="s">
        <v>41</v>
      </c>
      <c r="F265" s="6"/>
      <c r="G265" s="7">
        <v>1999</v>
      </c>
      <c r="H265" s="10">
        <v>1380</v>
      </c>
      <c r="I265" s="1">
        <v>565</v>
      </c>
      <c r="J265" s="1">
        <v>178</v>
      </c>
      <c r="K265" s="1">
        <v>524</v>
      </c>
      <c r="L265" s="1">
        <v>762</v>
      </c>
      <c r="M265" s="1">
        <v>78</v>
      </c>
      <c r="N265" s="1">
        <v>30</v>
      </c>
      <c r="O265" s="1">
        <v>258</v>
      </c>
      <c r="P265" s="17">
        <v>13</v>
      </c>
    </row>
    <row r="266" spans="4:16" x14ac:dyDescent="0.2">
      <c r="D266" s="102"/>
      <c r="E266" s="13"/>
      <c r="F266" s="14"/>
      <c r="G266" s="11">
        <v>100</v>
      </c>
      <c r="H266" s="15">
        <v>69.034517258628995</v>
      </c>
      <c r="I266" s="2">
        <v>28.264132066033</v>
      </c>
      <c r="J266" s="2">
        <v>8.9044522261129995</v>
      </c>
      <c r="K266" s="2">
        <v>26.213106553277001</v>
      </c>
      <c r="L266" s="2">
        <v>38.119059529765003</v>
      </c>
      <c r="M266" s="2">
        <v>3.901950975488</v>
      </c>
      <c r="N266" s="2">
        <v>1.500750375188</v>
      </c>
      <c r="O266" s="2">
        <v>12.906453226612999</v>
      </c>
      <c r="P266" s="18">
        <v>0.65032516258100004</v>
      </c>
    </row>
    <row r="267" spans="4:16" x14ac:dyDescent="0.2">
      <c r="D267" s="102"/>
      <c r="E267" s="5" t="s">
        <v>42</v>
      </c>
      <c r="F267" s="6"/>
      <c r="G267" s="7">
        <v>1565</v>
      </c>
      <c r="H267" s="10">
        <v>1078</v>
      </c>
      <c r="I267" s="1">
        <v>424</v>
      </c>
      <c r="J267" s="1">
        <v>130</v>
      </c>
      <c r="K267" s="1">
        <v>384</v>
      </c>
      <c r="L267" s="1">
        <v>573</v>
      </c>
      <c r="M267" s="1">
        <v>71</v>
      </c>
      <c r="N267" s="1">
        <v>26</v>
      </c>
      <c r="O267" s="1">
        <v>184</v>
      </c>
      <c r="P267" s="17">
        <v>12</v>
      </c>
    </row>
    <row r="268" spans="4:16" x14ac:dyDescent="0.2">
      <c r="D268" s="102"/>
      <c r="E268" s="13"/>
      <c r="F268" s="14"/>
      <c r="G268" s="11">
        <v>100</v>
      </c>
      <c r="H268" s="15">
        <v>68.881789137379997</v>
      </c>
      <c r="I268" s="2">
        <v>27.092651757188001</v>
      </c>
      <c r="J268" s="2">
        <v>8.3067092651759999</v>
      </c>
      <c r="K268" s="2">
        <v>24.536741214058001</v>
      </c>
      <c r="L268" s="2">
        <v>36.613418530350998</v>
      </c>
      <c r="M268" s="2">
        <v>4.5367412140579999</v>
      </c>
      <c r="N268" s="2">
        <v>1.6613418530349999</v>
      </c>
      <c r="O268" s="2">
        <v>11.757188498403</v>
      </c>
      <c r="P268" s="18">
        <v>0.766773162939</v>
      </c>
    </row>
    <row r="269" spans="4:16" x14ac:dyDescent="0.2">
      <c r="D269" s="102"/>
      <c r="E269" s="5" t="s">
        <v>43</v>
      </c>
      <c r="F269" s="6"/>
      <c r="G269" s="7">
        <v>464</v>
      </c>
      <c r="H269" s="10">
        <v>295</v>
      </c>
      <c r="I269" s="1">
        <v>131</v>
      </c>
      <c r="J269" s="1">
        <v>34</v>
      </c>
      <c r="K269" s="1">
        <v>96</v>
      </c>
      <c r="L269" s="1">
        <v>157</v>
      </c>
      <c r="M269" s="1">
        <v>15</v>
      </c>
      <c r="N269" s="1">
        <v>9</v>
      </c>
      <c r="O269" s="1">
        <v>73</v>
      </c>
      <c r="P269" s="17">
        <v>7</v>
      </c>
    </row>
    <row r="270" spans="4:16" x14ac:dyDescent="0.2">
      <c r="D270" s="102"/>
      <c r="E270" s="13"/>
      <c r="F270" s="14"/>
      <c r="G270" s="11">
        <v>100</v>
      </c>
      <c r="H270" s="15">
        <v>63.577586206897003</v>
      </c>
      <c r="I270" s="2">
        <v>28.232758620689999</v>
      </c>
      <c r="J270" s="2">
        <v>7.3275862068970001</v>
      </c>
      <c r="K270" s="2">
        <v>20.689655172414</v>
      </c>
      <c r="L270" s="2">
        <v>33.836206896552</v>
      </c>
      <c r="M270" s="2">
        <v>3.2327586206899999</v>
      </c>
      <c r="N270" s="2">
        <v>1.9396551724140001</v>
      </c>
      <c r="O270" s="2">
        <v>15.732758620689999</v>
      </c>
      <c r="P270" s="18">
        <v>1.5086206896550001</v>
      </c>
    </row>
    <row r="271" spans="4:16" x14ac:dyDescent="0.2">
      <c r="D271" s="102"/>
      <c r="E271" s="5" t="s">
        <v>44</v>
      </c>
      <c r="F271" s="6"/>
      <c r="G271" s="7">
        <v>545</v>
      </c>
      <c r="H271" s="10">
        <v>358</v>
      </c>
      <c r="I271" s="1">
        <v>137</v>
      </c>
      <c r="J271" s="1">
        <v>35</v>
      </c>
      <c r="K271" s="1">
        <v>103</v>
      </c>
      <c r="L271" s="1">
        <v>191</v>
      </c>
      <c r="M271" s="1">
        <v>9</v>
      </c>
      <c r="N271" s="1">
        <v>7</v>
      </c>
      <c r="O271" s="1">
        <v>97</v>
      </c>
      <c r="P271" s="17">
        <v>4</v>
      </c>
    </row>
    <row r="272" spans="4:16" x14ac:dyDescent="0.2">
      <c r="D272" s="103"/>
      <c r="E272" s="54"/>
      <c r="F272" s="52"/>
      <c r="G272" s="61">
        <v>100</v>
      </c>
      <c r="H272" s="66">
        <v>65.688073394495007</v>
      </c>
      <c r="I272" s="24">
        <v>25.137614678898998</v>
      </c>
      <c r="J272" s="24">
        <v>6.4220183486240003</v>
      </c>
      <c r="K272" s="24">
        <v>18.899082568807</v>
      </c>
      <c r="L272" s="24">
        <v>35.045871559632999</v>
      </c>
      <c r="M272" s="24">
        <v>1.651376146789</v>
      </c>
      <c r="N272" s="24">
        <v>1.2844036697250001</v>
      </c>
      <c r="O272" s="24">
        <v>17.798165137615001</v>
      </c>
      <c r="P272" s="69">
        <v>0.73394495412799998</v>
      </c>
    </row>
    <row r="274" spans="2:17" x14ac:dyDescent="0.2">
      <c r="B274" s="34" t="str">
        <f xml:space="preserve"> HYPERLINK("#'目次'!B13", "[7]")</f>
        <v>[7]</v>
      </c>
      <c r="C274" s="27" t="s">
        <v>108</v>
      </c>
    </row>
    <row r="275" spans="2:17" x14ac:dyDescent="0.2">
      <c r="C275" s="84" t="s">
        <v>51</v>
      </c>
    </row>
    <row r="277" spans="2:17" x14ac:dyDescent="0.2">
      <c r="C277" s="27" t="s">
        <v>13</v>
      </c>
    </row>
    <row r="278" spans="2:17" ht="36" x14ac:dyDescent="0.2">
      <c r="D278" s="97"/>
      <c r="E278" s="98"/>
      <c r="F278" s="98"/>
      <c r="G278" s="38" t="s">
        <v>14</v>
      </c>
      <c r="H278" s="36" t="s">
        <v>109</v>
      </c>
      <c r="I278" s="4" t="s">
        <v>110</v>
      </c>
      <c r="J278" s="4" t="s">
        <v>111</v>
      </c>
      <c r="K278" s="4" t="s">
        <v>112</v>
      </c>
      <c r="L278" s="4" t="s">
        <v>113</v>
      </c>
      <c r="M278" s="4" t="s">
        <v>114</v>
      </c>
      <c r="N278" s="4" t="s">
        <v>115</v>
      </c>
      <c r="O278" s="4" t="s">
        <v>22</v>
      </c>
      <c r="P278" s="4" t="s">
        <v>116</v>
      </c>
      <c r="Q278" s="35" t="s">
        <v>24</v>
      </c>
    </row>
    <row r="279" spans="2:17" x14ac:dyDescent="0.2">
      <c r="D279" s="99"/>
      <c r="E279" s="100"/>
      <c r="F279" s="100"/>
      <c r="G279" s="40"/>
      <c r="H279" s="42"/>
      <c r="I279" s="8"/>
      <c r="J279" s="8"/>
      <c r="K279" s="8"/>
      <c r="L279" s="8"/>
      <c r="M279" s="8"/>
      <c r="N279" s="8"/>
      <c r="O279" s="8"/>
      <c r="P279" s="8"/>
      <c r="Q279" s="39"/>
    </row>
    <row r="280" spans="2:17" x14ac:dyDescent="0.2">
      <c r="D280" s="59"/>
      <c r="E280" s="63" t="s">
        <v>14</v>
      </c>
      <c r="F280" s="65"/>
      <c r="G280" s="37">
        <v>6493</v>
      </c>
      <c r="H280" s="16">
        <v>1540</v>
      </c>
      <c r="I280" s="16">
        <v>2995</v>
      </c>
      <c r="J280" s="16">
        <v>2473</v>
      </c>
      <c r="K280" s="16">
        <v>705</v>
      </c>
      <c r="L280" s="16">
        <v>385</v>
      </c>
      <c r="M280" s="16">
        <v>677</v>
      </c>
      <c r="N280" s="16">
        <v>591</v>
      </c>
      <c r="O280" s="16">
        <v>22</v>
      </c>
      <c r="P280" s="16">
        <v>1529</v>
      </c>
      <c r="Q280" s="57">
        <v>51</v>
      </c>
    </row>
    <row r="281" spans="2:17" x14ac:dyDescent="0.2">
      <c r="D281" s="54"/>
      <c r="E281" s="52"/>
      <c r="F281" s="60"/>
      <c r="G281" s="11">
        <v>100</v>
      </c>
      <c r="H281" s="2">
        <v>23.717849992299001</v>
      </c>
      <c r="I281" s="2">
        <v>46.126597874634001</v>
      </c>
      <c r="J281" s="2">
        <v>38.087170799322003</v>
      </c>
      <c r="K281" s="2">
        <v>10.857846912058999</v>
      </c>
      <c r="L281" s="2">
        <v>5.9294624980749999</v>
      </c>
      <c r="M281" s="2">
        <v>10.426613275836001</v>
      </c>
      <c r="N281" s="2">
        <v>9.1021099645770001</v>
      </c>
      <c r="O281" s="2">
        <v>0.33882642846099997</v>
      </c>
      <c r="P281" s="2">
        <v>23.548436778069</v>
      </c>
      <c r="Q281" s="18">
        <v>0.78546126597900001</v>
      </c>
    </row>
    <row r="282" spans="2:17" x14ac:dyDescent="0.2">
      <c r="D282" s="101" t="s">
        <v>25</v>
      </c>
      <c r="E282" s="26" t="s">
        <v>26</v>
      </c>
      <c r="F282" s="25"/>
      <c r="G282" s="28">
        <v>285</v>
      </c>
      <c r="H282" s="30">
        <v>53</v>
      </c>
      <c r="I282" s="3">
        <v>138</v>
      </c>
      <c r="J282" s="3">
        <v>103</v>
      </c>
      <c r="K282" s="3">
        <v>25</v>
      </c>
      <c r="L282" s="3">
        <v>17</v>
      </c>
      <c r="M282" s="3">
        <v>26</v>
      </c>
      <c r="N282" s="3">
        <v>10</v>
      </c>
      <c r="O282" s="3">
        <v>0</v>
      </c>
      <c r="P282" s="3">
        <v>77</v>
      </c>
      <c r="Q282" s="32">
        <v>4</v>
      </c>
    </row>
    <row r="283" spans="2:17" x14ac:dyDescent="0.2">
      <c r="D283" s="102"/>
      <c r="E283" s="13"/>
      <c r="F283" s="14"/>
      <c r="G283" s="11">
        <v>100</v>
      </c>
      <c r="H283" s="15">
        <v>18.596491228070001</v>
      </c>
      <c r="I283" s="2">
        <v>48.421052631579002</v>
      </c>
      <c r="J283" s="2">
        <v>36.140350877193001</v>
      </c>
      <c r="K283" s="2">
        <v>8.7719298245609991</v>
      </c>
      <c r="L283" s="2">
        <v>5.9649122807020003</v>
      </c>
      <c r="M283" s="2">
        <v>9.1228070175439999</v>
      </c>
      <c r="N283" s="2">
        <v>3.508771929825</v>
      </c>
      <c r="O283" s="9">
        <v>0</v>
      </c>
      <c r="P283" s="2">
        <v>27.017543859648999</v>
      </c>
      <c r="Q283" s="18">
        <v>1.4035087719299999</v>
      </c>
    </row>
    <row r="284" spans="2:17" x14ac:dyDescent="0.2">
      <c r="D284" s="102"/>
      <c r="E284" s="5" t="s">
        <v>27</v>
      </c>
      <c r="F284" s="6"/>
      <c r="G284" s="7">
        <v>470</v>
      </c>
      <c r="H284" s="10">
        <v>70</v>
      </c>
      <c r="I284" s="1">
        <v>203</v>
      </c>
      <c r="J284" s="1">
        <v>194</v>
      </c>
      <c r="K284" s="1">
        <v>34</v>
      </c>
      <c r="L284" s="1">
        <v>24</v>
      </c>
      <c r="M284" s="1">
        <v>41</v>
      </c>
      <c r="N284" s="1">
        <v>43</v>
      </c>
      <c r="O284" s="1">
        <v>2</v>
      </c>
      <c r="P284" s="1">
        <v>128</v>
      </c>
      <c r="Q284" s="17">
        <v>2</v>
      </c>
    </row>
    <row r="285" spans="2:17" x14ac:dyDescent="0.2">
      <c r="D285" s="102"/>
      <c r="E285" s="13"/>
      <c r="F285" s="14"/>
      <c r="G285" s="11">
        <v>100</v>
      </c>
      <c r="H285" s="15">
        <v>14.893617021277</v>
      </c>
      <c r="I285" s="2">
        <v>43.191489361701997</v>
      </c>
      <c r="J285" s="2">
        <v>41.276595744681003</v>
      </c>
      <c r="K285" s="2">
        <v>7.2340425531910002</v>
      </c>
      <c r="L285" s="2">
        <v>5.1063829787230004</v>
      </c>
      <c r="M285" s="2">
        <v>8.7234042553190001</v>
      </c>
      <c r="N285" s="2">
        <v>9.1489361702130001</v>
      </c>
      <c r="O285" s="2">
        <v>0.425531914894</v>
      </c>
      <c r="P285" s="2">
        <v>27.234042553190999</v>
      </c>
      <c r="Q285" s="18">
        <v>0.425531914894</v>
      </c>
    </row>
    <row r="286" spans="2:17" x14ac:dyDescent="0.2">
      <c r="D286" s="102"/>
      <c r="E286" s="5" t="s">
        <v>28</v>
      </c>
      <c r="F286" s="6"/>
      <c r="G286" s="7">
        <v>1448</v>
      </c>
      <c r="H286" s="10">
        <v>382</v>
      </c>
      <c r="I286" s="1">
        <v>653</v>
      </c>
      <c r="J286" s="1">
        <v>568</v>
      </c>
      <c r="K286" s="1">
        <v>165</v>
      </c>
      <c r="L286" s="1">
        <v>89</v>
      </c>
      <c r="M286" s="1">
        <v>157</v>
      </c>
      <c r="N286" s="1">
        <v>152</v>
      </c>
      <c r="O286" s="1">
        <v>7</v>
      </c>
      <c r="P286" s="1">
        <v>321</v>
      </c>
      <c r="Q286" s="17">
        <v>13</v>
      </c>
    </row>
    <row r="287" spans="2:17" x14ac:dyDescent="0.2">
      <c r="D287" s="102"/>
      <c r="E287" s="13"/>
      <c r="F287" s="14"/>
      <c r="G287" s="11">
        <v>100</v>
      </c>
      <c r="H287" s="15">
        <v>26.381215469613</v>
      </c>
      <c r="I287" s="2">
        <v>45.096685082873002</v>
      </c>
      <c r="J287" s="2">
        <v>39.226519337017002</v>
      </c>
      <c r="K287" s="2">
        <v>11.395027624309</v>
      </c>
      <c r="L287" s="2">
        <v>6.1464088397790002</v>
      </c>
      <c r="M287" s="2">
        <v>10.842541436464</v>
      </c>
      <c r="N287" s="2">
        <v>10.497237569060999</v>
      </c>
      <c r="O287" s="2">
        <v>0.48342541436499997</v>
      </c>
      <c r="P287" s="2">
        <v>22.168508287293001</v>
      </c>
      <c r="Q287" s="18">
        <v>0.89779005524900002</v>
      </c>
    </row>
    <row r="288" spans="2:17" x14ac:dyDescent="0.2">
      <c r="D288" s="102"/>
      <c r="E288" s="5" t="s">
        <v>29</v>
      </c>
      <c r="F288" s="6"/>
      <c r="G288" s="7">
        <v>782</v>
      </c>
      <c r="H288" s="10">
        <v>203</v>
      </c>
      <c r="I288" s="1">
        <v>381</v>
      </c>
      <c r="J288" s="1">
        <v>324</v>
      </c>
      <c r="K288" s="1">
        <v>119</v>
      </c>
      <c r="L288" s="1">
        <v>65</v>
      </c>
      <c r="M288" s="1">
        <v>99</v>
      </c>
      <c r="N288" s="1">
        <v>101</v>
      </c>
      <c r="O288" s="1">
        <v>5</v>
      </c>
      <c r="P288" s="1">
        <v>163</v>
      </c>
      <c r="Q288" s="17">
        <v>5</v>
      </c>
    </row>
    <row r="289" spans="4:17" x14ac:dyDescent="0.2">
      <c r="D289" s="102"/>
      <c r="E289" s="13"/>
      <c r="F289" s="14"/>
      <c r="G289" s="11">
        <v>100</v>
      </c>
      <c r="H289" s="15">
        <v>25.959079283887</v>
      </c>
      <c r="I289" s="2">
        <v>48.721227621483003</v>
      </c>
      <c r="J289" s="2">
        <v>41.432225063939001</v>
      </c>
      <c r="K289" s="2">
        <v>15.217391304348</v>
      </c>
      <c r="L289" s="2">
        <v>8.3120204603579992</v>
      </c>
      <c r="M289" s="2">
        <v>12.659846547315</v>
      </c>
      <c r="N289" s="2">
        <v>12.915601023018001</v>
      </c>
      <c r="O289" s="2">
        <v>0.63938618925799995</v>
      </c>
      <c r="P289" s="2">
        <v>20.843989769821</v>
      </c>
      <c r="Q289" s="18">
        <v>0.63938618925799995</v>
      </c>
    </row>
    <row r="290" spans="4:17" x14ac:dyDescent="0.2">
      <c r="D290" s="102"/>
      <c r="E290" s="5" t="s">
        <v>30</v>
      </c>
      <c r="F290" s="6"/>
      <c r="G290" s="7">
        <v>263</v>
      </c>
      <c r="H290" s="10">
        <v>58</v>
      </c>
      <c r="I290" s="1">
        <v>128</v>
      </c>
      <c r="J290" s="1">
        <v>96</v>
      </c>
      <c r="K290" s="1">
        <v>25</v>
      </c>
      <c r="L290" s="1">
        <v>17</v>
      </c>
      <c r="M290" s="1">
        <v>30</v>
      </c>
      <c r="N290" s="1">
        <v>35</v>
      </c>
      <c r="O290" s="1">
        <v>1</v>
      </c>
      <c r="P290" s="1">
        <v>54</v>
      </c>
      <c r="Q290" s="17">
        <v>5</v>
      </c>
    </row>
    <row r="291" spans="4:17" x14ac:dyDescent="0.2">
      <c r="D291" s="102"/>
      <c r="E291" s="13"/>
      <c r="F291" s="14"/>
      <c r="G291" s="11">
        <v>100</v>
      </c>
      <c r="H291" s="15">
        <v>22.053231939162998</v>
      </c>
      <c r="I291" s="2">
        <v>48.669201520912999</v>
      </c>
      <c r="J291" s="2">
        <v>36.501901140683998</v>
      </c>
      <c r="K291" s="2">
        <v>9.5057034220529992</v>
      </c>
      <c r="L291" s="2">
        <v>6.4638783269960003</v>
      </c>
      <c r="M291" s="2">
        <v>11.406844106464</v>
      </c>
      <c r="N291" s="2">
        <v>13.307984790875</v>
      </c>
      <c r="O291" s="2">
        <v>0.38022813688200002</v>
      </c>
      <c r="P291" s="2">
        <v>20.532319391634999</v>
      </c>
      <c r="Q291" s="18">
        <v>1.9011406844109999</v>
      </c>
    </row>
    <row r="292" spans="4:17" x14ac:dyDescent="0.2">
      <c r="D292" s="102"/>
      <c r="E292" s="5" t="s">
        <v>31</v>
      </c>
      <c r="F292" s="6"/>
      <c r="G292" s="7">
        <v>135</v>
      </c>
      <c r="H292" s="10">
        <v>36</v>
      </c>
      <c r="I292" s="1">
        <v>58</v>
      </c>
      <c r="J292" s="1">
        <v>47</v>
      </c>
      <c r="K292" s="1">
        <v>13</v>
      </c>
      <c r="L292" s="1">
        <v>4</v>
      </c>
      <c r="M292" s="1">
        <v>24</v>
      </c>
      <c r="N292" s="1">
        <v>10</v>
      </c>
      <c r="O292" s="1">
        <v>0</v>
      </c>
      <c r="P292" s="1">
        <v>31</v>
      </c>
      <c r="Q292" s="17">
        <v>0</v>
      </c>
    </row>
    <row r="293" spans="4:17" x14ac:dyDescent="0.2">
      <c r="D293" s="102"/>
      <c r="E293" s="13"/>
      <c r="F293" s="14"/>
      <c r="G293" s="11">
        <v>100</v>
      </c>
      <c r="H293" s="15">
        <v>26.666666666666998</v>
      </c>
      <c r="I293" s="2">
        <v>42.962962962962997</v>
      </c>
      <c r="J293" s="2">
        <v>34.814814814815001</v>
      </c>
      <c r="K293" s="2">
        <v>9.6296296296299992</v>
      </c>
      <c r="L293" s="2">
        <v>2.9629629629630001</v>
      </c>
      <c r="M293" s="2">
        <v>17.777777777777999</v>
      </c>
      <c r="N293" s="2">
        <v>7.4074074074069998</v>
      </c>
      <c r="O293" s="9">
        <v>0</v>
      </c>
      <c r="P293" s="2">
        <v>22.962962962963001</v>
      </c>
      <c r="Q293" s="29">
        <v>0</v>
      </c>
    </row>
    <row r="294" spans="4:17" x14ac:dyDescent="0.2">
      <c r="D294" s="102"/>
      <c r="E294" s="5" t="s">
        <v>32</v>
      </c>
      <c r="F294" s="6"/>
      <c r="G294" s="7">
        <v>754</v>
      </c>
      <c r="H294" s="10">
        <v>189</v>
      </c>
      <c r="I294" s="1">
        <v>348</v>
      </c>
      <c r="J294" s="1">
        <v>286</v>
      </c>
      <c r="K294" s="1">
        <v>97</v>
      </c>
      <c r="L294" s="1">
        <v>43</v>
      </c>
      <c r="M294" s="1">
        <v>74</v>
      </c>
      <c r="N294" s="1">
        <v>58</v>
      </c>
      <c r="O294" s="1">
        <v>1</v>
      </c>
      <c r="P294" s="1">
        <v>179</v>
      </c>
      <c r="Q294" s="17">
        <v>4</v>
      </c>
    </row>
    <row r="295" spans="4:17" x14ac:dyDescent="0.2">
      <c r="D295" s="102"/>
      <c r="E295" s="13"/>
      <c r="F295" s="14"/>
      <c r="G295" s="11">
        <v>100</v>
      </c>
      <c r="H295" s="15">
        <v>25.066312997347001</v>
      </c>
      <c r="I295" s="2">
        <v>46.153846153845997</v>
      </c>
      <c r="J295" s="2">
        <v>37.931034482759003</v>
      </c>
      <c r="K295" s="2">
        <v>12.864721485411</v>
      </c>
      <c r="L295" s="2">
        <v>5.7029177718830004</v>
      </c>
      <c r="M295" s="2">
        <v>9.8143236074269993</v>
      </c>
      <c r="N295" s="2">
        <v>7.6923076923079998</v>
      </c>
      <c r="O295" s="2">
        <v>0.132625994695</v>
      </c>
      <c r="P295" s="2">
        <v>23.740053050398</v>
      </c>
      <c r="Q295" s="18">
        <v>0.53050397878</v>
      </c>
    </row>
    <row r="296" spans="4:17" x14ac:dyDescent="0.2">
      <c r="D296" s="102"/>
      <c r="E296" s="5" t="s">
        <v>33</v>
      </c>
      <c r="F296" s="6"/>
      <c r="G296" s="7">
        <v>632</v>
      </c>
      <c r="H296" s="10">
        <v>161</v>
      </c>
      <c r="I296" s="1">
        <v>287</v>
      </c>
      <c r="J296" s="1">
        <v>233</v>
      </c>
      <c r="K296" s="1">
        <v>70</v>
      </c>
      <c r="L296" s="1">
        <v>36</v>
      </c>
      <c r="M296" s="1">
        <v>54</v>
      </c>
      <c r="N296" s="1">
        <v>45</v>
      </c>
      <c r="O296" s="1">
        <v>0</v>
      </c>
      <c r="P296" s="1">
        <v>148</v>
      </c>
      <c r="Q296" s="17">
        <v>2</v>
      </c>
    </row>
    <row r="297" spans="4:17" x14ac:dyDescent="0.2">
      <c r="D297" s="102"/>
      <c r="E297" s="13"/>
      <c r="F297" s="14"/>
      <c r="G297" s="11">
        <v>100</v>
      </c>
      <c r="H297" s="15">
        <v>25.474683544304</v>
      </c>
      <c r="I297" s="2">
        <v>45.411392405062998</v>
      </c>
      <c r="J297" s="2">
        <v>36.867088607595001</v>
      </c>
      <c r="K297" s="2">
        <v>11.075949367089001</v>
      </c>
      <c r="L297" s="2">
        <v>5.6962025316459997</v>
      </c>
      <c r="M297" s="2">
        <v>8.5443037974680003</v>
      </c>
      <c r="N297" s="2">
        <v>7.120253164557</v>
      </c>
      <c r="O297" s="9">
        <v>0</v>
      </c>
      <c r="P297" s="2">
        <v>23.417721518987001</v>
      </c>
      <c r="Q297" s="18">
        <v>0.31645569620300001</v>
      </c>
    </row>
    <row r="298" spans="4:17" x14ac:dyDescent="0.2">
      <c r="D298" s="102"/>
      <c r="E298" s="5" t="s">
        <v>34</v>
      </c>
      <c r="F298" s="6"/>
      <c r="G298" s="7">
        <v>441</v>
      </c>
      <c r="H298" s="10">
        <v>124</v>
      </c>
      <c r="I298" s="1">
        <v>194</v>
      </c>
      <c r="J298" s="1">
        <v>197</v>
      </c>
      <c r="K298" s="1">
        <v>40</v>
      </c>
      <c r="L298" s="1">
        <v>26</v>
      </c>
      <c r="M298" s="1">
        <v>31</v>
      </c>
      <c r="N298" s="1">
        <v>43</v>
      </c>
      <c r="O298" s="1">
        <v>2</v>
      </c>
      <c r="P298" s="1">
        <v>94</v>
      </c>
      <c r="Q298" s="17">
        <v>3</v>
      </c>
    </row>
    <row r="299" spans="4:17" x14ac:dyDescent="0.2">
      <c r="D299" s="102"/>
      <c r="E299" s="13"/>
      <c r="F299" s="14"/>
      <c r="G299" s="11">
        <v>100</v>
      </c>
      <c r="H299" s="15">
        <v>28.117913832199999</v>
      </c>
      <c r="I299" s="2">
        <v>43.990929705215002</v>
      </c>
      <c r="J299" s="2">
        <v>44.671201814059003</v>
      </c>
      <c r="K299" s="2">
        <v>9.0702947845799997</v>
      </c>
      <c r="L299" s="2">
        <v>5.8956916099769998</v>
      </c>
      <c r="M299" s="2">
        <v>7.0294784580499998</v>
      </c>
      <c r="N299" s="2">
        <v>9.7505668934240006</v>
      </c>
      <c r="O299" s="2">
        <v>0.45351473922899999</v>
      </c>
      <c r="P299" s="2">
        <v>21.315192743764001</v>
      </c>
      <c r="Q299" s="18">
        <v>0.68027210884400002</v>
      </c>
    </row>
    <row r="300" spans="4:17" x14ac:dyDescent="0.2">
      <c r="D300" s="102"/>
      <c r="E300" s="5" t="s">
        <v>35</v>
      </c>
      <c r="F300" s="6"/>
      <c r="G300" s="7">
        <v>382</v>
      </c>
      <c r="H300" s="10">
        <v>84</v>
      </c>
      <c r="I300" s="1">
        <v>182</v>
      </c>
      <c r="J300" s="1">
        <v>129</v>
      </c>
      <c r="K300" s="1">
        <v>39</v>
      </c>
      <c r="L300" s="1">
        <v>19</v>
      </c>
      <c r="M300" s="1">
        <v>35</v>
      </c>
      <c r="N300" s="1">
        <v>31</v>
      </c>
      <c r="O300" s="1">
        <v>1</v>
      </c>
      <c r="P300" s="1">
        <v>97</v>
      </c>
      <c r="Q300" s="17">
        <v>4</v>
      </c>
    </row>
    <row r="301" spans="4:17" x14ac:dyDescent="0.2">
      <c r="D301" s="102"/>
      <c r="E301" s="13"/>
      <c r="F301" s="14"/>
      <c r="G301" s="11">
        <v>100</v>
      </c>
      <c r="H301" s="15">
        <v>21.989528795811999</v>
      </c>
      <c r="I301" s="2">
        <v>47.643979057591999</v>
      </c>
      <c r="J301" s="2">
        <v>33.769633507853001</v>
      </c>
      <c r="K301" s="2">
        <v>10.209424083769999</v>
      </c>
      <c r="L301" s="2">
        <v>4.9738219895290001</v>
      </c>
      <c r="M301" s="2">
        <v>9.1623036649209997</v>
      </c>
      <c r="N301" s="2">
        <v>8.1151832460730002</v>
      </c>
      <c r="O301" s="2">
        <v>0.26178010471199997</v>
      </c>
      <c r="P301" s="2">
        <v>25.392670157068</v>
      </c>
      <c r="Q301" s="18">
        <v>1.0471204188479999</v>
      </c>
    </row>
    <row r="302" spans="4:17" x14ac:dyDescent="0.2">
      <c r="D302" s="102"/>
      <c r="E302" s="5" t="s">
        <v>36</v>
      </c>
      <c r="F302" s="6"/>
      <c r="G302" s="7">
        <v>194</v>
      </c>
      <c r="H302" s="10">
        <v>47</v>
      </c>
      <c r="I302" s="1">
        <v>72</v>
      </c>
      <c r="J302" s="1">
        <v>62</v>
      </c>
      <c r="K302" s="1">
        <v>16</v>
      </c>
      <c r="L302" s="1">
        <v>9</v>
      </c>
      <c r="M302" s="1">
        <v>21</v>
      </c>
      <c r="N302" s="1">
        <v>11</v>
      </c>
      <c r="O302" s="1">
        <v>0</v>
      </c>
      <c r="P302" s="1">
        <v>61</v>
      </c>
      <c r="Q302" s="17">
        <v>4</v>
      </c>
    </row>
    <row r="303" spans="4:17" x14ac:dyDescent="0.2">
      <c r="D303" s="102"/>
      <c r="E303" s="13"/>
      <c r="F303" s="14"/>
      <c r="G303" s="11">
        <v>100</v>
      </c>
      <c r="H303" s="15">
        <v>24.226804123710998</v>
      </c>
      <c r="I303" s="2">
        <v>37.113402061856</v>
      </c>
      <c r="J303" s="2">
        <v>31.958762886597999</v>
      </c>
      <c r="K303" s="2">
        <v>8.2474226804120008</v>
      </c>
      <c r="L303" s="2">
        <v>4.639175257732</v>
      </c>
      <c r="M303" s="2">
        <v>10.824742268041</v>
      </c>
      <c r="N303" s="2">
        <v>5.6701030927840002</v>
      </c>
      <c r="O303" s="9">
        <v>0</v>
      </c>
      <c r="P303" s="2">
        <v>31.443298969072</v>
      </c>
      <c r="Q303" s="18">
        <v>2.0618556701030002</v>
      </c>
    </row>
    <row r="304" spans="4:17" x14ac:dyDescent="0.2">
      <c r="D304" s="102"/>
      <c r="E304" s="5" t="s">
        <v>37</v>
      </c>
      <c r="F304" s="6"/>
      <c r="G304" s="7">
        <v>647</v>
      </c>
      <c r="H304" s="10">
        <v>123</v>
      </c>
      <c r="I304" s="1">
        <v>316</v>
      </c>
      <c r="J304" s="1">
        <v>211</v>
      </c>
      <c r="K304" s="1">
        <v>59</v>
      </c>
      <c r="L304" s="1">
        <v>33</v>
      </c>
      <c r="M304" s="1">
        <v>66</v>
      </c>
      <c r="N304" s="1">
        <v>48</v>
      </c>
      <c r="O304" s="1">
        <v>3</v>
      </c>
      <c r="P304" s="1">
        <v>162</v>
      </c>
      <c r="Q304" s="17">
        <v>5</v>
      </c>
    </row>
    <row r="305" spans="2:17" x14ac:dyDescent="0.2">
      <c r="D305" s="102"/>
      <c r="E305" s="13"/>
      <c r="F305" s="14"/>
      <c r="G305" s="11">
        <v>100</v>
      </c>
      <c r="H305" s="15">
        <v>19.010819165379001</v>
      </c>
      <c r="I305" s="2">
        <v>48.840803709428002</v>
      </c>
      <c r="J305" s="2">
        <v>32.612055641422003</v>
      </c>
      <c r="K305" s="2">
        <v>9.1190108191650001</v>
      </c>
      <c r="L305" s="2">
        <v>5.1004636785160002</v>
      </c>
      <c r="M305" s="2">
        <v>10.200927357032</v>
      </c>
      <c r="N305" s="2">
        <v>7.4188562596600001</v>
      </c>
      <c r="O305" s="2">
        <v>0.46367851622900003</v>
      </c>
      <c r="P305" s="2">
        <v>25.038639876352001</v>
      </c>
      <c r="Q305" s="18">
        <v>0.77279752704799998</v>
      </c>
    </row>
    <row r="306" spans="2:17" x14ac:dyDescent="0.2">
      <c r="D306" s="102"/>
      <c r="E306" s="5" t="s">
        <v>38</v>
      </c>
      <c r="F306" s="6"/>
      <c r="G306" s="7">
        <v>60</v>
      </c>
      <c r="H306" s="10">
        <v>10</v>
      </c>
      <c r="I306" s="1">
        <v>35</v>
      </c>
      <c r="J306" s="1">
        <v>23</v>
      </c>
      <c r="K306" s="1">
        <v>3</v>
      </c>
      <c r="L306" s="1">
        <v>3</v>
      </c>
      <c r="M306" s="1">
        <v>19</v>
      </c>
      <c r="N306" s="1">
        <v>4</v>
      </c>
      <c r="O306" s="1">
        <v>0</v>
      </c>
      <c r="P306" s="1">
        <v>14</v>
      </c>
      <c r="Q306" s="17">
        <v>0</v>
      </c>
    </row>
    <row r="307" spans="2:17" x14ac:dyDescent="0.2">
      <c r="D307" s="102"/>
      <c r="E307" s="13"/>
      <c r="F307" s="14"/>
      <c r="G307" s="11">
        <v>100</v>
      </c>
      <c r="H307" s="15">
        <v>16.666666666666998</v>
      </c>
      <c r="I307" s="2">
        <v>58.333333333333002</v>
      </c>
      <c r="J307" s="2">
        <v>38.333333333333002</v>
      </c>
      <c r="K307" s="2">
        <v>5</v>
      </c>
      <c r="L307" s="2">
        <v>5</v>
      </c>
      <c r="M307" s="2">
        <v>31.666666666666998</v>
      </c>
      <c r="N307" s="2">
        <v>6.666666666667</v>
      </c>
      <c r="O307" s="9">
        <v>0</v>
      </c>
      <c r="P307" s="2">
        <v>23.333333333333002</v>
      </c>
      <c r="Q307" s="29">
        <v>0</v>
      </c>
    </row>
    <row r="308" spans="2:17" x14ac:dyDescent="0.2">
      <c r="D308" s="101" t="s">
        <v>39</v>
      </c>
      <c r="E308" s="26" t="s">
        <v>40</v>
      </c>
      <c r="F308" s="25"/>
      <c r="G308" s="28">
        <v>1920</v>
      </c>
      <c r="H308" s="30">
        <v>492</v>
      </c>
      <c r="I308" s="3">
        <v>909</v>
      </c>
      <c r="J308" s="3">
        <v>791</v>
      </c>
      <c r="K308" s="3">
        <v>246</v>
      </c>
      <c r="L308" s="3">
        <v>139</v>
      </c>
      <c r="M308" s="3">
        <v>193</v>
      </c>
      <c r="N308" s="3">
        <v>208</v>
      </c>
      <c r="O308" s="3">
        <v>9</v>
      </c>
      <c r="P308" s="3">
        <v>404</v>
      </c>
      <c r="Q308" s="32">
        <v>11</v>
      </c>
    </row>
    <row r="309" spans="2:17" x14ac:dyDescent="0.2">
      <c r="D309" s="102"/>
      <c r="E309" s="13"/>
      <c r="F309" s="14"/>
      <c r="G309" s="11">
        <v>100</v>
      </c>
      <c r="H309" s="15">
        <v>25.625</v>
      </c>
      <c r="I309" s="2">
        <v>47.34375</v>
      </c>
      <c r="J309" s="2">
        <v>41.197916666666998</v>
      </c>
      <c r="K309" s="2">
        <v>12.8125</v>
      </c>
      <c r="L309" s="2">
        <v>7.239583333333</v>
      </c>
      <c r="M309" s="2">
        <v>10.052083333333</v>
      </c>
      <c r="N309" s="2">
        <v>10.833333333333</v>
      </c>
      <c r="O309" s="2">
        <v>0.46875</v>
      </c>
      <c r="P309" s="2">
        <v>21.041666666666998</v>
      </c>
      <c r="Q309" s="18">
        <v>0.57291666666700003</v>
      </c>
    </row>
    <row r="310" spans="2:17" x14ac:dyDescent="0.2">
      <c r="D310" s="102"/>
      <c r="E310" s="5" t="s">
        <v>41</v>
      </c>
      <c r="F310" s="6"/>
      <c r="G310" s="7">
        <v>1999</v>
      </c>
      <c r="H310" s="10">
        <v>486</v>
      </c>
      <c r="I310" s="1">
        <v>931</v>
      </c>
      <c r="J310" s="1">
        <v>768</v>
      </c>
      <c r="K310" s="1">
        <v>216</v>
      </c>
      <c r="L310" s="1">
        <v>118</v>
      </c>
      <c r="M310" s="1">
        <v>224</v>
      </c>
      <c r="N310" s="1">
        <v>182</v>
      </c>
      <c r="O310" s="1">
        <v>6</v>
      </c>
      <c r="P310" s="1">
        <v>473</v>
      </c>
      <c r="Q310" s="17">
        <v>12</v>
      </c>
    </row>
    <row r="311" spans="2:17" x14ac:dyDescent="0.2">
      <c r="D311" s="102"/>
      <c r="E311" s="13"/>
      <c r="F311" s="14"/>
      <c r="G311" s="11">
        <v>100</v>
      </c>
      <c r="H311" s="15">
        <v>24.312156078038999</v>
      </c>
      <c r="I311" s="2">
        <v>46.573286643322</v>
      </c>
      <c r="J311" s="2">
        <v>38.419209604801999</v>
      </c>
      <c r="K311" s="2">
        <v>10.805402701350999</v>
      </c>
      <c r="L311" s="2">
        <v>5.9029514757379999</v>
      </c>
      <c r="M311" s="2">
        <v>11.205602801401</v>
      </c>
      <c r="N311" s="2">
        <v>9.1045522761379996</v>
      </c>
      <c r="O311" s="2">
        <v>0.30015007503800001</v>
      </c>
      <c r="P311" s="2">
        <v>23.661830915458001</v>
      </c>
      <c r="Q311" s="18">
        <v>0.60030015007500004</v>
      </c>
    </row>
    <row r="312" spans="2:17" x14ac:dyDescent="0.2">
      <c r="D312" s="102"/>
      <c r="E312" s="5" t="s">
        <v>42</v>
      </c>
      <c r="F312" s="6"/>
      <c r="G312" s="7">
        <v>1565</v>
      </c>
      <c r="H312" s="10">
        <v>366</v>
      </c>
      <c r="I312" s="1">
        <v>700</v>
      </c>
      <c r="J312" s="1">
        <v>586</v>
      </c>
      <c r="K312" s="1">
        <v>167</v>
      </c>
      <c r="L312" s="1">
        <v>79</v>
      </c>
      <c r="M312" s="1">
        <v>153</v>
      </c>
      <c r="N312" s="1">
        <v>122</v>
      </c>
      <c r="O312" s="1">
        <v>7</v>
      </c>
      <c r="P312" s="1">
        <v>371</v>
      </c>
      <c r="Q312" s="17">
        <v>15</v>
      </c>
    </row>
    <row r="313" spans="2:17" x14ac:dyDescent="0.2">
      <c r="D313" s="102"/>
      <c r="E313" s="13"/>
      <c r="F313" s="14"/>
      <c r="G313" s="11">
        <v>100</v>
      </c>
      <c r="H313" s="15">
        <v>23.386581469648998</v>
      </c>
      <c r="I313" s="2">
        <v>44.728434504791998</v>
      </c>
      <c r="J313" s="2">
        <v>37.444089456869001</v>
      </c>
      <c r="K313" s="2">
        <v>10.670926517571999</v>
      </c>
      <c r="L313" s="2">
        <v>5.0479233226840003</v>
      </c>
      <c r="M313" s="2">
        <v>9.7763578274759997</v>
      </c>
      <c r="N313" s="2">
        <v>7.7955271565500004</v>
      </c>
      <c r="O313" s="2">
        <v>0.44728434504800002</v>
      </c>
      <c r="P313" s="2">
        <v>23.706070287540001</v>
      </c>
      <c r="Q313" s="18">
        <v>0.95846645367399996</v>
      </c>
    </row>
    <row r="314" spans="2:17" x14ac:dyDescent="0.2">
      <c r="D314" s="102"/>
      <c r="E314" s="5" t="s">
        <v>43</v>
      </c>
      <c r="F314" s="6"/>
      <c r="G314" s="7">
        <v>464</v>
      </c>
      <c r="H314" s="10">
        <v>87</v>
      </c>
      <c r="I314" s="1">
        <v>202</v>
      </c>
      <c r="J314" s="1">
        <v>136</v>
      </c>
      <c r="K314" s="1">
        <v>30</v>
      </c>
      <c r="L314" s="1">
        <v>23</v>
      </c>
      <c r="M314" s="1">
        <v>37</v>
      </c>
      <c r="N314" s="1">
        <v>35</v>
      </c>
      <c r="O314" s="1">
        <v>0</v>
      </c>
      <c r="P314" s="1">
        <v>143</v>
      </c>
      <c r="Q314" s="17">
        <v>6</v>
      </c>
    </row>
    <row r="315" spans="2:17" x14ac:dyDescent="0.2">
      <c r="D315" s="102"/>
      <c r="E315" s="13"/>
      <c r="F315" s="14"/>
      <c r="G315" s="11">
        <v>100</v>
      </c>
      <c r="H315" s="15">
        <v>18.75</v>
      </c>
      <c r="I315" s="2">
        <v>43.534482758621003</v>
      </c>
      <c r="J315" s="2">
        <v>29.310344827586</v>
      </c>
      <c r="K315" s="2">
        <v>6.4655172413789996</v>
      </c>
      <c r="L315" s="2">
        <v>4.9568965517240002</v>
      </c>
      <c r="M315" s="2">
        <v>7.9741379310339999</v>
      </c>
      <c r="N315" s="2">
        <v>7.5431034482759998</v>
      </c>
      <c r="O315" s="9">
        <v>0</v>
      </c>
      <c r="P315" s="2">
        <v>30.818965517241001</v>
      </c>
      <c r="Q315" s="18">
        <v>1.293103448276</v>
      </c>
    </row>
    <row r="316" spans="2:17" x14ac:dyDescent="0.2">
      <c r="D316" s="102"/>
      <c r="E316" s="5" t="s">
        <v>44</v>
      </c>
      <c r="F316" s="6"/>
      <c r="G316" s="7">
        <v>545</v>
      </c>
      <c r="H316" s="10">
        <v>109</v>
      </c>
      <c r="I316" s="1">
        <v>253</v>
      </c>
      <c r="J316" s="1">
        <v>192</v>
      </c>
      <c r="K316" s="1">
        <v>46</v>
      </c>
      <c r="L316" s="1">
        <v>26</v>
      </c>
      <c r="M316" s="1">
        <v>70</v>
      </c>
      <c r="N316" s="1">
        <v>44</v>
      </c>
      <c r="O316" s="1">
        <v>0</v>
      </c>
      <c r="P316" s="1">
        <v>138</v>
      </c>
      <c r="Q316" s="17">
        <v>7</v>
      </c>
    </row>
    <row r="317" spans="2:17" x14ac:dyDescent="0.2">
      <c r="D317" s="103"/>
      <c r="E317" s="54"/>
      <c r="F317" s="52"/>
      <c r="G317" s="61">
        <v>100</v>
      </c>
      <c r="H317" s="66">
        <v>20</v>
      </c>
      <c r="I317" s="24">
        <v>46.422018348624</v>
      </c>
      <c r="J317" s="24">
        <v>35.229357798164997</v>
      </c>
      <c r="K317" s="24">
        <v>8.4403669724769994</v>
      </c>
      <c r="L317" s="24">
        <v>4.7706422018349999</v>
      </c>
      <c r="M317" s="24">
        <v>12.844036697248001</v>
      </c>
      <c r="N317" s="24">
        <v>8.0733944954129999</v>
      </c>
      <c r="O317" s="72">
        <v>0</v>
      </c>
      <c r="P317" s="24">
        <v>25.321100917431</v>
      </c>
      <c r="Q317" s="69">
        <v>1.2844036697250001</v>
      </c>
    </row>
    <row r="319" spans="2:17" x14ac:dyDescent="0.2">
      <c r="B319" s="34" t="str">
        <f xml:space="preserve"> HYPERLINK("#'目次'!B14", "[8]")</f>
        <v>[8]</v>
      </c>
      <c r="C319" s="27" t="s">
        <v>119</v>
      </c>
    </row>
    <row r="320" spans="2:17" x14ac:dyDescent="0.2">
      <c r="C320" s="84" t="s">
        <v>51</v>
      </c>
    </row>
    <row r="322" spans="3:11" x14ac:dyDescent="0.2">
      <c r="C322" s="27" t="s">
        <v>13</v>
      </c>
    </row>
    <row r="323" spans="3:11" ht="36" x14ac:dyDescent="0.2">
      <c r="D323" s="97"/>
      <c r="E323" s="98"/>
      <c r="F323" s="98"/>
      <c r="G323" s="38" t="s">
        <v>14</v>
      </c>
      <c r="H323" s="36" t="s">
        <v>120</v>
      </c>
      <c r="I323" s="4" t="s">
        <v>121</v>
      </c>
      <c r="J323" s="4" t="s">
        <v>122</v>
      </c>
      <c r="K323" s="35" t="s">
        <v>24</v>
      </c>
    </row>
    <row r="324" spans="3:11" x14ac:dyDescent="0.2">
      <c r="D324" s="99"/>
      <c r="E324" s="100"/>
      <c r="F324" s="100"/>
      <c r="G324" s="40"/>
      <c r="H324" s="42"/>
      <c r="I324" s="8"/>
      <c r="J324" s="8"/>
      <c r="K324" s="39"/>
    </row>
    <row r="325" spans="3:11" x14ac:dyDescent="0.2">
      <c r="D325" s="59"/>
      <c r="E325" s="63" t="s">
        <v>14</v>
      </c>
      <c r="F325" s="65"/>
      <c r="G325" s="37">
        <v>6493</v>
      </c>
      <c r="H325" s="16">
        <v>349</v>
      </c>
      <c r="I325" s="16">
        <v>684</v>
      </c>
      <c r="J325" s="16">
        <v>5400</v>
      </c>
      <c r="K325" s="57">
        <v>60</v>
      </c>
    </row>
    <row r="326" spans="3:11" x14ac:dyDescent="0.2">
      <c r="D326" s="54"/>
      <c r="E326" s="52"/>
      <c r="F326" s="60"/>
      <c r="G326" s="11">
        <v>100</v>
      </c>
      <c r="H326" s="2">
        <v>5.3750192515019997</v>
      </c>
      <c r="I326" s="2">
        <v>10.534421684891001</v>
      </c>
      <c r="J326" s="2">
        <v>83.166486985985003</v>
      </c>
      <c r="K326" s="18">
        <v>0.92407207762200005</v>
      </c>
    </row>
    <row r="327" spans="3:11" x14ac:dyDescent="0.2">
      <c r="D327" s="101" t="s">
        <v>25</v>
      </c>
      <c r="E327" s="26" t="s">
        <v>26</v>
      </c>
      <c r="F327" s="25"/>
      <c r="G327" s="28">
        <v>285</v>
      </c>
      <c r="H327" s="30">
        <v>7</v>
      </c>
      <c r="I327" s="3">
        <v>20</v>
      </c>
      <c r="J327" s="3">
        <v>256</v>
      </c>
      <c r="K327" s="32">
        <v>2</v>
      </c>
    </row>
    <row r="328" spans="3:11" x14ac:dyDescent="0.2">
      <c r="D328" s="102"/>
      <c r="E328" s="13"/>
      <c r="F328" s="14"/>
      <c r="G328" s="11">
        <v>100</v>
      </c>
      <c r="H328" s="15">
        <v>2.4561403508769999</v>
      </c>
      <c r="I328" s="2">
        <v>7.0175438596489998</v>
      </c>
      <c r="J328" s="2">
        <v>89.824561403508994</v>
      </c>
      <c r="K328" s="18">
        <v>0.70175438596499995</v>
      </c>
    </row>
    <row r="329" spans="3:11" x14ac:dyDescent="0.2">
      <c r="D329" s="102"/>
      <c r="E329" s="5" t="s">
        <v>27</v>
      </c>
      <c r="F329" s="6"/>
      <c r="G329" s="7">
        <v>470</v>
      </c>
      <c r="H329" s="10">
        <v>10</v>
      </c>
      <c r="I329" s="1">
        <v>36</v>
      </c>
      <c r="J329" s="1">
        <v>419</v>
      </c>
      <c r="K329" s="17">
        <v>5</v>
      </c>
    </row>
    <row r="330" spans="3:11" x14ac:dyDescent="0.2">
      <c r="D330" s="102"/>
      <c r="E330" s="13"/>
      <c r="F330" s="14"/>
      <c r="G330" s="11">
        <v>100</v>
      </c>
      <c r="H330" s="15">
        <v>2.1276595744679998</v>
      </c>
      <c r="I330" s="2">
        <v>7.6595744680850002</v>
      </c>
      <c r="J330" s="2">
        <v>89.148936170213005</v>
      </c>
      <c r="K330" s="18">
        <v>1.0638297872339999</v>
      </c>
    </row>
    <row r="331" spans="3:11" x14ac:dyDescent="0.2">
      <c r="D331" s="102"/>
      <c r="E331" s="5" t="s">
        <v>28</v>
      </c>
      <c r="F331" s="6"/>
      <c r="G331" s="7">
        <v>1448</v>
      </c>
      <c r="H331" s="10">
        <v>104</v>
      </c>
      <c r="I331" s="1">
        <v>181</v>
      </c>
      <c r="J331" s="1">
        <v>1149</v>
      </c>
      <c r="K331" s="17">
        <v>14</v>
      </c>
    </row>
    <row r="332" spans="3:11" x14ac:dyDescent="0.2">
      <c r="D332" s="102"/>
      <c r="E332" s="13"/>
      <c r="F332" s="14"/>
      <c r="G332" s="11">
        <v>100</v>
      </c>
      <c r="H332" s="15">
        <v>7.1823204419889999</v>
      </c>
      <c r="I332" s="2">
        <v>12.5</v>
      </c>
      <c r="J332" s="2">
        <v>79.350828729282</v>
      </c>
      <c r="K332" s="18">
        <v>0.96685082872899997</v>
      </c>
    </row>
    <row r="333" spans="3:11" x14ac:dyDescent="0.2">
      <c r="D333" s="102"/>
      <c r="E333" s="5" t="s">
        <v>29</v>
      </c>
      <c r="F333" s="6"/>
      <c r="G333" s="7">
        <v>782</v>
      </c>
      <c r="H333" s="10">
        <v>70</v>
      </c>
      <c r="I333" s="1">
        <v>116</v>
      </c>
      <c r="J333" s="1">
        <v>588</v>
      </c>
      <c r="K333" s="17">
        <v>8</v>
      </c>
    </row>
    <row r="334" spans="3:11" x14ac:dyDescent="0.2">
      <c r="D334" s="102"/>
      <c r="E334" s="13"/>
      <c r="F334" s="14"/>
      <c r="G334" s="11">
        <v>100</v>
      </c>
      <c r="H334" s="15">
        <v>8.9514066496160005</v>
      </c>
      <c r="I334" s="2">
        <v>14.833759590793001</v>
      </c>
      <c r="J334" s="2">
        <v>75.191815856776998</v>
      </c>
      <c r="K334" s="18">
        <v>1.023017902813</v>
      </c>
    </row>
    <row r="335" spans="3:11" x14ac:dyDescent="0.2">
      <c r="D335" s="102"/>
      <c r="E335" s="5" t="s">
        <v>30</v>
      </c>
      <c r="F335" s="6"/>
      <c r="G335" s="7">
        <v>263</v>
      </c>
      <c r="H335" s="10">
        <v>9</v>
      </c>
      <c r="I335" s="1">
        <v>22</v>
      </c>
      <c r="J335" s="1">
        <v>227</v>
      </c>
      <c r="K335" s="17">
        <v>5</v>
      </c>
    </row>
    <row r="336" spans="3:11" x14ac:dyDescent="0.2">
      <c r="D336" s="102"/>
      <c r="E336" s="13"/>
      <c r="F336" s="14"/>
      <c r="G336" s="11">
        <v>100</v>
      </c>
      <c r="H336" s="15">
        <v>3.422053231939</v>
      </c>
      <c r="I336" s="2">
        <v>8.365019011407</v>
      </c>
      <c r="J336" s="2">
        <v>86.311787072243007</v>
      </c>
      <c r="K336" s="18">
        <v>1.9011406844109999</v>
      </c>
    </row>
    <row r="337" spans="4:11" x14ac:dyDescent="0.2">
      <c r="D337" s="102"/>
      <c r="E337" s="5" t="s">
        <v>31</v>
      </c>
      <c r="F337" s="6"/>
      <c r="G337" s="7">
        <v>135</v>
      </c>
      <c r="H337" s="10">
        <v>7</v>
      </c>
      <c r="I337" s="1">
        <v>10</v>
      </c>
      <c r="J337" s="1">
        <v>117</v>
      </c>
      <c r="K337" s="17">
        <v>1</v>
      </c>
    </row>
    <row r="338" spans="4:11" x14ac:dyDescent="0.2">
      <c r="D338" s="102"/>
      <c r="E338" s="13"/>
      <c r="F338" s="14"/>
      <c r="G338" s="11">
        <v>100</v>
      </c>
      <c r="H338" s="15">
        <v>5.1851851851850004</v>
      </c>
      <c r="I338" s="2">
        <v>7.4074074074069998</v>
      </c>
      <c r="J338" s="2">
        <v>86.666666666666998</v>
      </c>
      <c r="K338" s="18">
        <v>0.74074074074100005</v>
      </c>
    </row>
    <row r="339" spans="4:11" x14ac:dyDescent="0.2">
      <c r="D339" s="102"/>
      <c r="E339" s="5" t="s">
        <v>32</v>
      </c>
      <c r="F339" s="6"/>
      <c r="G339" s="7">
        <v>754</v>
      </c>
      <c r="H339" s="10">
        <v>41</v>
      </c>
      <c r="I339" s="1">
        <v>86</v>
      </c>
      <c r="J339" s="1">
        <v>623</v>
      </c>
      <c r="K339" s="17">
        <v>4</v>
      </c>
    </row>
    <row r="340" spans="4:11" x14ac:dyDescent="0.2">
      <c r="D340" s="102"/>
      <c r="E340" s="13"/>
      <c r="F340" s="14"/>
      <c r="G340" s="11">
        <v>100</v>
      </c>
      <c r="H340" s="15">
        <v>5.4376657824930001</v>
      </c>
      <c r="I340" s="2">
        <v>11.405835543766999</v>
      </c>
      <c r="J340" s="2">
        <v>82.625994694959999</v>
      </c>
      <c r="K340" s="18">
        <v>0.53050397878</v>
      </c>
    </row>
    <row r="341" spans="4:11" x14ac:dyDescent="0.2">
      <c r="D341" s="102"/>
      <c r="E341" s="5" t="s">
        <v>33</v>
      </c>
      <c r="F341" s="6"/>
      <c r="G341" s="7">
        <v>632</v>
      </c>
      <c r="H341" s="10">
        <v>27</v>
      </c>
      <c r="I341" s="1">
        <v>61</v>
      </c>
      <c r="J341" s="1">
        <v>544</v>
      </c>
      <c r="K341" s="17">
        <v>0</v>
      </c>
    </row>
    <row r="342" spans="4:11" x14ac:dyDescent="0.2">
      <c r="D342" s="102"/>
      <c r="E342" s="13"/>
      <c r="F342" s="14"/>
      <c r="G342" s="11">
        <v>100</v>
      </c>
      <c r="H342" s="15">
        <v>4.2721518987340001</v>
      </c>
      <c r="I342" s="2">
        <v>9.6518987341769993</v>
      </c>
      <c r="J342" s="2">
        <v>86.075949367088995</v>
      </c>
      <c r="K342" s="29">
        <v>0</v>
      </c>
    </row>
    <row r="343" spans="4:11" x14ac:dyDescent="0.2">
      <c r="D343" s="102"/>
      <c r="E343" s="5" t="s">
        <v>34</v>
      </c>
      <c r="F343" s="6"/>
      <c r="G343" s="7">
        <v>441</v>
      </c>
      <c r="H343" s="10">
        <v>21</v>
      </c>
      <c r="I343" s="1">
        <v>56</v>
      </c>
      <c r="J343" s="1">
        <v>360</v>
      </c>
      <c r="K343" s="17">
        <v>4</v>
      </c>
    </row>
    <row r="344" spans="4:11" x14ac:dyDescent="0.2">
      <c r="D344" s="102"/>
      <c r="E344" s="13"/>
      <c r="F344" s="14"/>
      <c r="G344" s="11">
        <v>100</v>
      </c>
      <c r="H344" s="15">
        <v>4.7619047619049999</v>
      </c>
      <c r="I344" s="2">
        <v>12.698412698413</v>
      </c>
      <c r="J344" s="2">
        <v>81.632653061224005</v>
      </c>
      <c r="K344" s="18">
        <v>0.90702947845799997</v>
      </c>
    </row>
    <row r="345" spans="4:11" x14ac:dyDescent="0.2">
      <c r="D345" s="102"/>
      <c r="E345" s="5" t="s">
        <v>35</v>
      </c>
      <c r="F345" s="6"/>
      <c r="G345" s="7">
        <v>382</v>
      </c>
      <c r="H345" s="10">
        <v>13</v>
      </c>
      <c r="I345" s="1">
        <v>34</v>
      </c>
      <c r="J345" s="1">
        <v>329</v>
      </c>
      <c r="K345" s="17">
        <v>6</v>
      </c>
    </row>
    <row r="346" spans="4:11" x14ac:dyDescent="0.2">
      <c r="D346" s="102"/>
      <c r="E346" s="13"/>
      <c r="F346" s="14"/>
      <c r="G346" s="11">
        <v>100</v>
      </c>
      <c r="H346" s="15">
        <v>3.4031413612570001</v>
      </c>
      <c r="I346" s="2">
        <v>8.9005235602090007</v>
      </c>
      <c r="J346" s="2">
        <v>86.125654450262005</v>
      </c>
      <c r="K346" s="18">
        <v>1.5706806282720001</v>
      </c>
    </row>
    <row r="347" spans="4:11" x14ac:dyDescent="0.2">
      <c r="D347" s="102"/>
      <c r="E347" s="5" t="s">
        <v>36</v>
      </c>
      <c r="F347" s="6"/>
      <c r="G347" s="7">
        <v>194</v>
      </c>
      <c r="H347" s="10">
        <v>5</v>
      </c>
      <c r="I347" s="1">
        <v>21</v>
      </c>
      <c r="J347" s="1">
        <v>161</v>
      </c>
      <c r="K347" s="17">
        <v>7</v>
      </c>
    </row>
    <row r="348" spans="4:11" x14ac:dyDescent="0.2">
      <c r="D348" s="102"/>
      <c r="E348" s="13"/>
      <c r="F348" s="14"/>
      <c r="G348" s="11">
        <v>100</v>
      </c>
      <c r="H348" s="15">
        <v>2.5773195876289998</v>
      </c>
      <c r="I348" s="2">
        <v>10.824742268041</v>
      </c>
      <c r="J348" s="2">
        <v>82.989690721648998</v>
      </c>
      <c r="K348" s="18">
        <v>3.6082474226799999</v>
      </c>
    </row>
    <row r="349" spans="4:11" x14ac:dyDescent="0.2">
      <c r="D349" s="102"/>
      <c r="E349" s="5" t="s">
        <v>37</v>
      </c>
      <c r="F349" s="6"/>
      <c r="G349" s="7">
        <v>647</v>
      </c>
      <c r="H349" s="10">
        <v>31</v>
      </c>
      <c r="I349" s="1">
        <v>38</v>
      </c>
      <c r="J349" s="1">
        <v>575</v>
      </c>
      <c r="K349" s="17">
        <v>3</v>
      </c>
    </row>
    <row r="350" spans="4:11" x14ac:dyDescent="0.2">
      <c r="D350" s="102"/>
      <c r="E350" s="13"/>
      <c r="F350" s="14"/>
      <c r="G350" s="11">
        <v>100</v>
      </c>
      <c r="H350" s="15">
        <v>4.7913446676970004</v>
      </c>
      <c r="I350" s="2">
        <v>5.8732612055639999</v>
      </c>
      <c r="J350" s="2">
        <v>88.871715610509995</v>
      </c>
      <c r="K350" s="18">
        <v>0.46367851622900003</v>
      </c>
    </row>
    <row r="351" spans="4:11" x14ac:dyDescent="0.2">
      <c r="D351" s="102"/>
      <c r="E351" s="5" t="s">
        <v>38</v>
      </c>
      <c r="F351" s="6"/>
      <c r="G351" s="7">
        <v>60</v>
      </c>
      <c r="H351" s="10">
        <v>4</v>
      </c>
      <c r="I351" s="1">
        <v>3</v>
      </c>
      <c r="J351" s="1">
        <v>52</v>
      </c>
      <c r="K351" s="17">
        <v>1</v>
      </c>
    </row>
    <row r="352" spans="4:11" x14ac:dyDescent="0.2">
      <c r="D352" s="102"/>
      <c r="E352" s="13"/>
      <c r="F352" s="14"/>
      <c r="G352" s="11">
        <v>100</v>
      </c>
      <c r="H352" s="15">
        <v>6.666666666667</v>
      </c>
      <c r="I352" s="2">
        <v>5</v>
      </c>
      <c r="J352" s="2">
        <v>86.666666666666998</v>
      </c>
      <c r="K352" s="18">
        <v>1.666666666667</v>
      </c>
    </row>
    <row r="353" spans="2:11" x14ac:dyDescent="0.2">
      <c r="D353" s="101" t="s">
        <v>39</v>
      </c>
      <c r="E353" s="26" t="s">
        <v>40</v>
      </c>
      <c r="F353" s="25"/>
      <c r="G353" s="28">
        <v>1920</v>
      </c>
      <c r="H353" s="30">
        <v>133</v>
      </c>
      <c r="I353" s="3">
        <v>258</v>
      </c>
      <c r="J353" s="3">
        <v>1519</v>
      </c>
      <c r="K353" s="32">
        <v>10</v>
      </c>
    </row>
    <row r="354" spans="2:11" x14ac:dyDescent="0.2">
      <c r="D354" s="102"/>
      <c r="E354" s="13"/>
      <c r="F354" s="14"/>
      <c r="G354" s="11">
        <v>100</v>
      </c>
      <c r="H354" s="15">
        <v>6.927083333333</v>
      </c>
      <c r="I354" s="2">
        <v>13.4375</v>
      </c>
      <c r="J354" s="2">
        <v>79.114583333333002</v>
      </c>
      <c r="K354" s="18">
        <v>0.52083333333299997</v>
      </c>
    </row>
    <row r="355" spans="2:11" x14ac:dyDescent="0.2">
      <c r="D355" s="102"/>
      <c r="E355" s="5" t="s">
        <v>41</v>
      </c>
      <c r="F355" s="6"/>
      <c r="G355" s="7">
        <v>1999</v>
      </c>
      <c r="H355" s="10">
        <v>114</v>
      </c>
      <c r="I355" s="1">
        <v>206</v>
      </c>
      <c r="J355" s="1">
        <v>1657</v>
      </c>
      <c r="K355" s="17">
        <v>22</v>
      </c>
    </row>
    <row r="356" spans="2:11" x14ac:dyDescent="0.2">
      <c r="D356" s="102"/>
      <c r="E356" s="13"/>
      <c r="F356" s="14"/>
      <c r="G356" s="11">
        <v>100</v>
      </c>
      <c r="H356" s="15">
        <v>5.7028514257129999</v>
      </c>
      <c r="I356" s="2">
        <v>10.305152576288</v>
      </c>
      <c r="J356" s="2">
        <v>82.891445722860993</v>
      </c>
      <c r="K356" s="18">
        <v>1.1005502751380001</v>
      </c>
    </row>
    <row r="357" spans="2:11" x14ac:dyDescent="0.2">
      <c r="D357" s="102"/>
      <c r="E357" s="5" t="s">
        <v>42</v>
      </c>
      <c r="F357" s="6"/>
      <c r="G357" s="7">
        <v>1565</v>
      </c>
      <c r="H357" s="10">
        <v>66</v>
      </c>
      <c r="I357" s="1">
        <v>150</v>
      </c>
      <c r="J357" s="1">
        <v>1335</v>
      </c>
      <c r="K357" s="17">
        <v>14</v>
      </c>
    </row>
    <row r="358" spans="2:11" x14ac:dyDescent="0.2">
      <c r="D358" s="102"/>
      <c r="E358" s="13"/>
      <c r="F358" s="14"/>
      <c r="G358" s="11">
        <v>100</v>
      </c>
      <c r="H358" s="15">
        <v>4.2172523961659998</v>
      </c>
      <c r="I358" s="2">
        <v>9.5846645367410002</v>
      </c>
      <c r="J358" s="2">
        <v>85.303514376997001</v>
      </c>
      <c r="K358" s="18">
        <v>0.89456869009600004</v>
      </c>
    </row>
    <row r="359" spans="2:11" x14ac:dyDescent="0.2">
      <c r="D359" s="102"/>
      <c r="E359" s="5" t="s">
        <v>43</v>
      </c>
      <c r="F359" s="6"/>
      <c r="G359" s="7">
        <v>464</v>
      </c>
      <c r="H359" s="10">
        <v>13</v>
      </c>
      <c r="I359" s="1">
        <v>30</v>
      </c>
      <c r="J359" s="1">
        <v>413</v>
      </c>
      <c r="K359" s="17">
        <v>8</v>
      </c>
    </row>
    <row r="360" spans="2:11" x14ac:dyDescent="0.2">
      <c r="D360" s="102"/>
      <c r="E360" s="13"/>
      <c r="F360" s="14"/>
      <c r="G360" s="11">
        <v>100</v>
      </c>
      <c r="H360" s="15">
        <v>2.8017241379310001</v>
      </c>
      <c r="I360" s="2">
        <v>6.4655172413789996</v>
      </c>
      <c r="J360" s="2">
        <v>89.008620689655004</v>
      </c>
      <c r="K360" s="18">
        <v>1.7241379310339999</v>
      </c>
    </row>
    <row r="361" spans="2:11" x14ac:dyDescent="0.2">
      <c r="D361" s="102"/>
      <c r="E361" s="5" t="s">
        <v>44</v>
      </c>
      <c r="F361" s="6"/>
      <c r="G361" s="7">
        <v>545</v>
      </c>
      <c r="H361" s="10">
        <v>23</v>
      </c>
      <c r="I361" s="1">
        <v>40</v>
      </c>
      <c r="J361" s="1">
        <v>476</v>
      </c>
      <c r="K361" s="17">
        <v>6</v>
      </c>
    </row>
    <row r="362" spans="2:11" x14ac:dyDescent="0.2">
      <c r="D362" s="103"/>
      <c r="E362" s="54"/>
      <c r="F362" s="52"/>
      <c r="G362" s="61">
        <v>100</v>
      </c>
      <c r="H362" s="66">
        <v>4.2201834862389997</v>
      </c>
      <c r="I362" s="24">
        <v>7.339449541284</v>
      </c>
      <c r="J362" s="24">
        <v>87.339449541283997</v>
      </c>
      <c r="K362" s="69">
        <v>1.1009174311929999</v>
      </c>
    </row>
    <row r="364" spans="2:11" x14ac:dyDescent="0.2">
      <c r="B364" s="34" t="str">
        <f xml:space="preserve"> HYPERLINK("#'目次'!B15", "[9]")</f>
        <v>[9]</v>
      </c>
      <c r="C364" s="27" t="s">
        <v>125</v>
      </c>
    </row>
    <row r="365" spans="2:11" x14ac:dyDescent="0.2">
      <c r="C365" s="84" t="s">
        <v>51</v>
      </c>
    </row>
    <row r="367" spans="2:11" x14ac:dyDescent="0.2">
      <c r="C367" s="27" t="s">
        <v>13</v>
      </c>
    </row>
    <row r="368" spans="2:11" ht="36" x14ac:dyDescent="0.2">
      <c r="D368" s="97"/>
      <c r="E368" s="98"/>
      <c r="F368" s="98"/>
      <c r="G368" s="38" t="s">
        <v>14</v>
      </c>
      <c r="H368" s="36" t="s">
        <v>120</v>
      </c>
      <c r="I368" s="4" t="s">
        <v>121</v>
      </c>
      <c r="J368" s="4" t="s">
        <v>122</v>
      </c>
      <c r="K368" s="35" t="s">
        <v>24</v>
      </c>
    </row>
    <row r="369" spans="4:11" x14ac:dyDescent="0.2">
      <c r="D369" s="99"/>
      <c r="E369" s="100"/>
      <c r="F369" s="100"/>
      <c r="G369" s="40"/>
      <c r="H369" s="42"/>
      <c r="I369" s="8"/>
      <c r="J369" s="8"/>
      <c r="K369" s="39"/>
    </row>
    <row r="370" spans="4:11" x14ac:dyDescent="0.2">
      <c r="D370" s="59"/>
      <c r="E370" s="63" t="s">
        <v>14</v>
      </c>
      <c r="F370" s="65"/>
      <c r="G370" s="37">
        <v>6493</v>
      </c>
      <c r="H370" s="16">
        <v>270</v>
      </c>
      <c r="I370" s="16">
        <v>622</v>
      </c>
      <c r="J370" s="16">
        <v>5544</v>
      </c>
      <c r="K370" s="57">
        <v>57</v>
      </c>
    </row>
    <row r="371" spans="4:11" x14ac:dyDescent="0.2">
      <c r="D371" s="54"/>
      <c r="E371" s="52"/>
      <c r="F371" s="60"/>
      <c r="G371" s="11">
        <v>100</v>
      </c>
      <c r="H371" s="2">
        <v>4.1583243492989999</v>
      </c>
      <c r="I371" s="2">
        <v>9.5795472046819992</v>
      </c>
      <c r="J371" s="2">
        <v>85.384259972278002</v>
      </c>
      <c r="K371" s="18">
        <v>0.87786847374099997</v>
      </c>
    </row>
    <row r="372" spans="4:11" x14ac:dyDescent="0.2">
      <c r="D372" s="101" t="s">
        <v>25</v>
      </c>
      <c r="E372" s="26" t="s">
        <v>26</v>
      </c>
      <c r="F372" s="25"/>
      <c r="G372" s="28">
        <v>285</v>
      </c>
      <c r="H372" s="30">
        <v>10</v>
      </c>
      <c r="I372" s="3">
        <v>28</v>
      </c>
      <c r="J372" s="3">
        <v>245</v>
      </c>
      <c r="K372" s="32">
        <v>2</v>
      </c>
    </row>
    <row r="373" spans="4:11" x14ac:dyDescent="0.2">
      <c r="D373" s="102"/>
      <c r="E373" s="13"/>
      <c r="F373" s="14"/>
      <c r="G373" s="11">
        <v>100</v>
      </c>
      <c r="H373" s="15">
        <v>3.508771929825</v>
      </c>
      <c r="I373" s="2">
        <v>9.8245614035089996</v>
      </c>
      <c r="J373" s="2">
        <v>85.964912280701995</v>
      </c>
      <c r="K373" s="18">
        <v>0.70175438596499995</v>
      </c>
    </row>
    <row r="374" spans="4:11" x14ac:dyDescent="0.2">
      <c r="D374" s="102"/>
      <c r="E374" s="5" t="s">
        <v>27</v>
      </c>
      <c r="F374" s="6"/>
      <c r="G374" s="7">
        <v>470</v>
      </c>
      <c r="H374" s="10">
        <v>12</v>
      </c>
      <c r="I374" s="1">
        <v>50</v>
      </c>
      <c r="J374" s="1">
        <v>402</v>
      </c>
      <c r="K374" s="17">
        <v>6</v>
      </c>
    </row>
    <row r="375" spans="4:11" x14ac:dyDescent="0.2">
      <c r="D375" s="102"/>
      <c r="E375" s="13"/>
      <c r="F375" s="14"/>
      <c r="G375" s="11">
        <v>100</v>
      </c>
      <c r="H375" s="15">
        <v>2.5531914893619998</v>
      </c>
      <c r="I375" s="2">
        <v>10.638297872340001</v>
      </c>
      <c r="J375" s="2">
        <v>85.531914893617</v>
      </c>
      <c r="K375" s="18">
        <v>1.2765957446809999</v>
      </c>
    </row>
    <row r="376" spans="4:11" x14ac:dyDescent="0.2">
      <c r="D376" s="102"/>
      <c r="E376" s="5" t="s">
        <v>28</v>
      </c>
      <c r="F376" s="6"/>
      <c r="G376" s="7">
        <v>1448</v>
      </c>
      <c r="H376" s="10">
        <v>71</v>
      </c>
      <c r="I376" s="1">
        <v>144</v>
      </c>
      <c r="J376" s="1">
        <v>1213</v>
      </c>
      <c r="K376" s="17">
        <v>20</v>
      </c>
    </row>
    <row r="377" spans="4:11" x14ac:dyDescent="0.2">
      <c r="D377" s="102"/>
      <c r="E377" s="13"/>
      <c r="F377" s="14"/>
      <c r="G377" s="11">
        <v>100</v>
      </c>
      <c r="H377" s="15">
        <v>4.9033149171270001</v>
      </c>
      <c r="I377" s="2">
        <v>9.9447513812149992</v>
      </c>
      <c r="J377" s="2">
        <v>83.770718232044004</v>
      </c>
      <c r="K377" s="18">
        <v>1.3812154696129999</v>
      </c>
    </row>
    <row r="378" spans="4:11" x14ac:dyDescent="0.2">
      <c r="D378" s="102"/>
      <c r="E378" s="5" t="s">
        <v>29</v>
      </c>
      <c r="F378" s="6"/>
      <c r="G378" s="7">
        <v>782</v>
      </c>
      <c r="H378" s="10">
        <v>46</v>
      </c>
      <c r="I378" s="1">
        <v>106</v>
      </c>
      <c r="J378" s="1">
        <v>626</v>
      </c>
      <c r="K378" s="17">
        <v>4</v>
      </c>
    </row>
    <row r="379" spans="4:11" x14ac:dyDescent="0.2">
      <c r="D379" s="102"/>
      <c r="E379" s="13"/>
      <c r="F379" s="14"/>
      <c r="G379" s="11">
        <v>100</v>
      </c>
      <c r="H379" s="15">
        <v>5.8823529411760003</v>
      </c>
      <c r="I379" s="2">
        <v>13.554987212276</v>
      </c>
      <c r="J379" s="2">
        <v>80.051150895141006</v>
      </c>
      <c r="K379" s="18">
        <v>0.51150895140700003</v>
      </c>
    </row>
    <row r="380" spans="4:11" x14ac:dyDescent="0.2">
      <c r="D380" s="102"/>
      <c r="E380" s="5" t="s">
        <v>30</v>
      </c>
      <c r="F380" s="6"/>
      <c r="G380" s="7">
        <v>263</v>
      </c>
      <c r="H380" s="10">
        <v>4</v>
      </c>
      <c r="I380" s="1">
        <v>25</v>
      </c>
      <c r="J380" s="1">
        <v>229</v>
      </c>
      <c r="K380" s="17">
        <v>5</v>
      </c>
    </row>
    <row r="381" spans="4:11" x14ac:dyDescent="0.2">
      <c r="D381" s="102"/>
      <c r="E381" s="13"/>
      <c r="F381" s="14"/>
      <c r="G381" s="11">
        <v>100</v>
      </c>
      <c r="H381" s="15">
        <v>1.520912547529</v>
      </c>
      <c r="I381" s="2">
        <v>9.5057034220529992</v>
      </c>
      <c r="J381" s="2">
        <v>87.072243346007994</v>
      </c>
      <c r="K381" s="18">
        <v>1.9011406844109999</v>
      </c>
    </row>
    <row r="382" spans="4:11" x14ac:dyDescent="0.2">
      <c r="D382" s="102"/>
      <c r="E382" s="5" t="s">
        <v>31</v>
      </c>
      <c r="F382" s="6"/>
      <c r="G382" s="7">
        <v>135</v>
      </c>
      <c r="H382" s="10">
        <v>9</v>
      </c>
      <c r="I382" s="1">
        <v>11</v>
      </c>
      <c r="J382" s="1">
        <v>115</v>
      </c>
      <c r="K382" s="17">
        <v>0</v>
      </c>
    </row>
    <row r="383" spans="4:11" x14ac:dyDescent="0.2">
      <c r="D383" s="102"/>
      <c r="E383" s="13"/>
      <c r="F383" s="14"/>
      <c r="G383" s="11">
        <v>100</v>
      </c>
      <c r="H383" s="15">
        <v>6.666666666667</v>
      </c>
      <c r="I383" s="2">
        <v>8.1481481481479996</v>
      </c>
      <c r="J383" s="2">
        <v>85.185185185185006</v>
      </c>
      <c r="K383" s="29">
        <v>0</v>
      </c>
    </row>
    <row r="384" spans="4:11" x14ac:dyDescent="0.2">
      <c r="D384" s="102"/>
      <c r="E384" s="5" t="s">
        <v>32</v>
      </c>
      <c r="F384" s="6"/>
      <c r="G384" s="7">
        <v>754</v>
      </c>
      <c r="H384" s="10">
        <v>30</v>
      </c>
      <c r="I384" s="1">
        <v>62</v>
      </c>
      <c r="J384" s="1">
        <v>658</v>
      </c>
      <c r="K384" s="17">
        <v>4</v>
      </c>
    </row>
    <row r="385" spans="4:11" x14ac:dyDescent="0.2">
      <c r="D385" s="102"/>
      <c r="E385" s="13"/>
      <c r="F385" s="14"/>
      <c r="G385" s="11">
        <v>100</v>
      </c>
      <c r="H385" s="15">
        <v>3.978779840849</v>
      </c>
      <c r="I385" s="2">
        <v>8.2228116710879995</v>
      </c>
      <c r="J385" s="2">
        <v>87.267904509283994</v>
      </c>
      <c r="K385" s="18">
        <v>0.53050397878</v>
      </c>
    </row>
    <row r="386" spans="4:11" x14ac:dyDescent="0.2">
      <c r="D386" s="102"/>
      <c r="E386" s="5" t="s">
        <v>33</v>
      </c>
      <c r="F386" s="6"/>
      <c r="G386" s="7">
        <v>632</v>
      </c>
      <c r="H386" s="10">
        <v>22</v>
      </c>
      <c r="I386" s="1">
        <v>63</v>
      </c>
      <c r="J386" s="1">
        <v>547</v>
      </c>
      <c r="K386" s="17">
        <v>0</v>
      </c>
    </row>
    <row r="387" spans="4:11" x14ac:dyDescent="0.2">
      <c r="D387" s="102"/>
      <c r="E387" s="13"/>
      <c r="F387" s="14"/>
      <c r="G387" s="11">
        <v>100</v>
      </c>
      <c r="H387" s="15">
        <v>3.4810126582279999</v>
      </c>
      <c r="I387" s="2">
        <v>9.9683544303799998</v>
      </c>
      <c r="J387" s="2">
        <v>86.550632911392</v>
      </c>
      <c r="K387" s="29">
        <v>0</v>
      </c>
    </row>
    <row r="388" spans="4:11" x14ac:dyDescent="0.2">
      <c r="D388" s="102"/>
      <c r="E388" s="5" t="s">
        <v>34</v>
      </c>
      <c r="F388" s="6"/>
      <c r="G388" s="7">
        <v>441</v>
      </c>
      <c r="H388" s="10">
        <v>26</v>
      </c>
      <c r="I388" s="1">
        <v>44</v>
      </c>
      <c r="J388" s="1">
        <v>370</v>
      </c>
      <c r="K388" s="17">
        <v>1</v>
      </c>
    </row>
    <row r="389" spans="4:11" x14ac:dyDescent="0.2">
      <c r="D389" s="102"/>
      <c r="E389" s="13"/>
      <c r="F389" s="14"/>
      <c r="G389" s="11">
        <v>100</v>
      </c>
      <c r="H389" s="15">
        <v>5.8956916099769998</v>
      </c>
      <c r="I389" s="2">
        <v>9.9773242630389998</v>
      </c>
      <c r="J389" s="2">
        <v>83.900226757370007</v>
      </c>
      <c r="K389" s="18">
        <v>0.22675736961500001</v>
      </c>
    </row>
    <row r="390" spans="4:11" x14ac:dyDescent="0.2">
      <c r="D390" s="102"/>
      <c r="E390" s="5" t="s">
        <v>35</v>
      </c>
      <c r="F390" s="6"/>
      <c r="G390" s="7">
        <v>382</v>
      </c>
      <c r="H390" s="10">
        <v>11</v>
      </c>
      <c r="I390" s="1">
        <v>29</v>
      </c>
      <c r="J390" s="1">
        <v>338</v>
      </c>
      <c r="K390" s="17">
        <v>4</v>
      </c>
    </row>
    <row r="391" spans="4:11" x14ac:dyDescent="0.2">
      <c r="D391" s="102"/>
      <c r="E391" s="13"/>
      <c r="F391" s="14"/>
      <c r="G391" s="11">
        <v>100</v>
      </c>
      <c r="H391" s="15">
        <v>2.8795811518319998</v>
      </c>
      <c r="I391" s="2">
        <v>7.5916230366489996</v>
      </c>
      <c r="J391" s="2">
        <v>88.481675392669999</v>
      </c>
      <c r="K391" s="18">
        <v>1.0471204188479999</v>
      </c>
    </row>
    <row r="392" spans="4:11" x14ac:dyDescent="0.2">
      <c r="D392" s="102"/>
      <c r="E392" s="5" t="s">
        <v>36</v>
      </c>
      <c r="F392" s="6"/>
      <c r="G392" s="7">
        <v>194</v>
      </c>
      <c r="H392" s="10">
        <v>4</v>
      </c>
      <c r="I392" s="1">
        <v>16</v>
      </c>
      <c r="J392" s="1">
        <v>166</v>
      </c>
      <c r="K392" s="17">
        <v>8</v>
      </c>
    </row>
    <row r="393" spans="4:11" x14ac:dyDescent="0.2">
      <c r="D393" s="102"/>
      <c r="E393" s="13"/>
      <c r="F393" s="14"/>
      <c r="G393" s="11">
        <v>100</v>
      </c>
      <c r="H393" s="15">
        <v>2.0618556701030002</v>
      </c>
      <c r="I393" s="2">
        <v>8.2474226804120008</v>
      </c>
      <c r="J393" s="2">
        <v>85.567010309278004</v>
      </c>
      <c r="K393" s="18">
        <v>4.1237113402060004</v>
      </c>
    </row>
    <row r="394" spans="4:11" x14ac:dyDescent="0.2">
      <c r="D394" s="102"/>
      <c r="E394" s="5" t="s">
        <v>37</v>
      </c>
      <c r="F394" s="6"/>
      <c r="G394" s="7">
        <v>647</v>
      </c>
      <c r="H394" s="10">
        <v>21</v>
      </c>
      <c r="I394" s="1">
        <v>39</v>
      </c>
      <c r="J394" s="1">
        <v>585</v>
      </c>
      <c r="K394" s="17">
        <v>2</v>
      </c>
    </row>
    <row r="395" spans="4:11" x14ac:dyDescent="0.2">
      <c r="D395" s="102"/>
      <c r="E395" s="13"/>
      <c r="F395" s="14"/>
      <c r="G395" s="11">
        <v>100</v>
      </c>
      <c r="H395" s="15">
        <v>3.2457496136009998</v>
      </c>
      <c r="I395" s="2">
        <v>6.0278207109739999</v>
      </c>
      <c r="J395" s="2">
        <v>90.417310664606006</v>
      </c>
      <c r="K395" s="18">
        <v>0.30911901081900001</v>
      </c>
    </row>
    <row r="396" spans="4:11" x14ac:dyDescent="0.2">
      <c r="D396" s="102"/>
      <c r="E396" s="5" t="s">
        <v>38</v>
      </c>
      <c r="F396" s="6"/>
      <c r="G396" s="7">
        <v>60</v>
      </c>
      <c r="H396" s="10">
        <v>4</v>
      </c>
      <c r="I396" s="1">
        <v>5</v>
      </c>
      <c r="J396" s="1">
        <v>50</v>
      </c>
      <c r="K396" s="17">
        <v>1</v>
      </c>
    </row>
    <row r="397" spans="4:11" x14ac:dyDescent="0.2">
      <c r="D397" s="102"/>
      <c r="E397" s="13"/>
      <c r="F397" s="14"/>
      <c r="G397" s="11">
        <v>100</v>
      </c>
      <c r="H397" s="15">
        <v>6.666666666667</v>
      </c>
      <c r="I397" s="2">
        <v>8.333333333333</v>
      </c>
      <c r="J397" s="2">
        <v>83.333333333333002</v>
      </c>
      <c r="K397" s="18">
        <v>1.666666666667</v>
      </c>
    </row>
    <row r="398" spans="4:11" x14ac:dyDescent="0.2">
      <c r="D398" s="101" t="s">
        <v>39</v>
      </c>
      <c r="E398" s="26" t="s">
        <v>40</v>
      </c>
      <c r="F398" s="25"/>
      <c r="G398" s="28">
        <v>1920</v>
      </c>
      <c r="H398" s="30">
        <v>96</v>
      </c>
      <c r="I398" s="3">
        <v>233</v>
      </c>
      <c r="J398" s="3">
        <v>1584</v>
      </c>
      <c r="K398" s="32">
        <v>7</v>
      </c>
    </row>
    <row r="399" spans="4:11" x14ac:dyDescent="0.2">
      <c r="D399" s="102"/>
      <c r="E399" s="13"/>
      <c r="F399" s="14"/>
      <c r="G399" s="11">
        <v>100</v>
      </c>
      <c r="H399" s="15">
        <v>5</v>
      </c>
      <c r="I399" s="2">
        <v>12.135416666667</v>
      </c>
      <c r="J399" s="2">
        <v>82.5</v>
      </c>
      <c r="K399" s="18">
        <v>0.36458333333300003</v>
      </c>
    </row>
    <row r="400" spans="4:11" x14ac:dyDescent="0.2">
      <c r="D400" s="102"/>
      <c r="E400" s="5" t="s">
        <v>41</v>
      </c>
      <c r="F400" s="6"/>
      <c r="G400" s="7">
        <v>1999</v>
      </c>
      <c r="H400" s="10">
        <v>88</v>
      </c>
      <c r="I400" s="1">
        <v>184</v>
      </c>
      <c r="J400" s="1">
        <v>1707</v>
      </c>
      <c r="K400" s="17">
        <v>20</v>
      </c>
    </row>
    <row r="401" spans="2:11" x14ac:dyDescent="0.2">
      <c r="D401" s="102"/>
      <c r="E401" s="13"/>
      <c r="F401" s="14"/>
      <c r="G401" s="11">
        <v>100</v>
      </c>
      <c r="H401" s="15">
        <v>4.4022011005500001</v>
      </c>
      <c r="I401" s="2">
        <v>9.2046023011510005</v>
      </c>
      <c r="J401" s="2">
        <v>85.392696348173999</v>
      </c>
      <c r="K401" s="18">
        <v>1.000500250125</v>
      </c>
    </row>
    <row r="402" spans="2:11" x14ac:dyDescent="0.2">
      <c r="D402" s="102"/>
      <c r="E402" s="5" t="s">
        <v>42</v>
      </c>
      <c r="F402" s="6"/>
      <c r="G402" s="7">
        <v>1565</v>
      </c>
      <c r="H402" s="10">
        <v>55</v>
      </c>
      <c r="I402" s="1">
        <v>125</v>
      </c>
      <c r="J402" s="1">
        <v>1366</v>
      </c>
      <c r="K402" s="17">
        <v>19</v>
      </c>
    </row>
    <row r="403" spans="2:11" x14ac:dyDescent="0.2">
      <c r="D403" s="102"/>
      <c r="E403" s="13"/>
      <c r="F403" s="14"/>
      <c r="G403" s="11">
        <v>100</v>
      </c>
      <c r="H403" s="15">
        <v>3.5143769968049998</v>
      </c>
      <c r="I403" s="2">
        <v>7.9872204472839998</v>
      </c>
      <c r="J403" s="2">
        <v>87.284345047922997</v>
      </c>
      <c r="K403" s="18">
        <v>1.214057507987</v>
      </c>
    </row>
    <row r="404" spans="2:11" x14ac:dyDescent="0.2">
      <c r="D404" s="102"/>
      <c r="E404" s="5" t="s">
        <v>43</v>
      </c>
      <c r="F404" s="6"/>
      <c r="G404" s="7">
        <v>464</v>
      </c>
      <c r="H404" s="10">
        <v>11</v>
      </c>
      <c r="I404" s="1">
        <v>31</v>
      </c>
      <c r="J404" s="1">
        <v>418</v>
      </c>
      <c r="K404" s="17">
        <v>4</v>
      </c>
    </row>
    <row r="405" spans="2:11" x14ac:dyDescent="0.2">
      <c r="D405" s="102"/>
      <c r="E405" s="13"/>
      <c r="F405" s="14"/>
      <c r="G405" s="11">
        <v>100</v>
      </c>
      <c r="H405" s="15">
        <v>2.3706896551719998</v>
      </c>
      <c r="I405" s="2">
        <v>6.6810344827590002</v>
      </c>
      <c r="J405" s="2">
        <v>90.086206896552</v>
      </c>
      <c r="K405" s="18">
        <v>0.86206896551699996</v>
      </c>
    </row>
    <row r="406" spans="2:11" x14ac:dyDescent="0.2">
      <c r="D406" s="102"/>
      <c r="E406" s="5" t="s">
        <v>44</v>
      </c>
      <c r="F406" s="6"/>
      <c r="G406" s="7">
        <v>545</v>
      </c>
      <c r="H406" s="10">
        <v>20</v>
      </c>
      <c r="I406" s="1">
        <v>49</v>
      </c>
      <c r="J406" s="1">
        <v>469</v>
      </c>
      <c r="K406" s="17">
        <v>7</v>
      </c>
    </row>
    <row r="407" spans="2:11" x14ac:dyDescent="0.2">
      <c r="D407" s="103"/>
      <c r="E407" s="54"/>
      <c r="F407" s="52"/>
      <c r="G407" s="61">
        <v>100</v>
      </c>
      <c r="H407" s="66">
        <v>3.669724770642</v>
      </c>
      <c r="I407" s="24">
        <v>8.9908256880730004</v>
      </c>
      <c r="J407" s="24">
        <v>86.055045871559997</v>
      </c>
      <c r="K407" s="69">
        <v>1.2844036697250001</v>
      </c>
    </row>
    <row r="409" spans="2:11" x14ac:dyDescent="0.2">
      <c r="B409" s="34" t="str">
        <f xml:space="preserve"> HYPERLINK("#'目次'!B16", "[10]")</f>
        <v>[10]</v>
      </c>
      <c r="C409" s="27" t="s">
        <v>128</v>
      </c>
    </row>
    <row r="410" spans="2:11" x14ac:dyDescent="0.2">
      <c r="C410" s="84" t="s">
        <v>51</v>
      </c>
    </row>
    <row r="412" spans="2:11" x14ac:dyDescent="0.2">
      <c r="C412" s="27" t="s">
        <v>13</v>
      </c>
    </row>
    <row r="413" spans="2:11" ht="36" x14ac:dyDescent="0.2">
      <c r="D413" s="97"/>
      <c r="E413" s="98"/>
      <c r="F413" s="98"/>
      <c r="G413" s="38" t="s">
        <v>14</v>
      </c>
      <c r="H413" s="36" t="s">
        <v>120</v>
      </c>
      <c r="I413" s="4" t="s">
        <v>121</v>
      </c>
      <c r="J413" s="4" t="s">
        <v>122</v>
      </c>
      <c r="K413" s="35" t="s">
        <v>24</v>
      </c>
    </row>
    <row r="414" spans="2:11" x14ac:dyDescent="0.2">
      <c r="D414" s="99"/>
      <c r="E414" s="100"/>
      <c r="F414" s="100"/>
      <c r="G414" s="40"/>
      <c r="H414" s="42"/>
      <c r="I414" s="8"/>
      <c r="J414" s="8"/>
      <c r="K414" s="39"/>
    </row>
    <row r="415" spans="2:11" x14ac:dyDescent="0.2">
      <c r="D415" s="59"/>
      <c r="E415" s="63" t="s">
        <v>14</v>
      </c>
      <c r="F415" s="65"/>
      <c r="G415" s="37">
        <v>6493</v>
      </c>
      <c r="H415" s="16">
        <v>34</v>
      </c>
      <c r="I415" s="16">
        <v>254</v>
      </c>
      <c r="J415" s="16">
        <v>6120</v>
      </c>
      <c r="K415" s="57">
        <v>85</v>
      </c>
    </row>
    <row r="416" spans="2:11" x14ac:dyDescent="0.2">
      <c r="D416" s="54"/>
      <c r="E416" s="52"/>
      <c r="F416" s="60"/>
      <c r="G416" s="11">
        <v>100</v>
      </c>
      <c r="H416" s="2">
        <v>0.52364084398599997</v>
      </c>
      <c r="I416" s="2">
        <v>3.9119051285999999</v>
      </c>
      <c r="J416" s="2">
        <v>94.25535191745</v>
      </c>
      <c r="K416" s="18">
        <v>1.309102109965</v>
      </c>
    </row>
    <row r="417" spans="4:11" x14ac:dyDescent="0.2">
      <c r="D417" s="101" t="s">
        <v>25</v>
      </c>
      <c r="E417" s="26" t="s">
        <v>26</v>
      </c>
      <c r="F417" s="25"/>
      <c r="G417" s="28">
        <v>285</v>
      </c>
      <c r="H417" s="30">
        <v>1</v>
      </c>
      <c r="I417" s="3">
        <v>7</v>
      </c>
      <c r="J417" s="3">
        <v>274</v>
      </c>
      <c r="K417" s="32">
        <v>3</v>
      </c>
    </row>
    <row r="418" spans="4:11" x14ac:dyDescent="0.2">
      <c r="D418" s="102"/>
      <c r="E418" s="13"/>
      <c r="F418" s="14"/>
      <c r="G418" s="11">
        <v>100</v>
      </c>
      <c r="H418" s="15">
        <v>0.35087719298199999</v>
      </c>
      <c r="I418" s="2">
        <v>2.4561403508769999</v>
      </c>
      <c r="J418" s="2">
        <v>96.140350877193001</v>
      </c>
      <c r="K418" s="18">
        <v>1.052631578947</v>
      </c>
    </row>
    <row r="419" spans="4:11" x14ac:dyDescent="0.2">
      <c r="D419" s="102"/>
      <c r="E419" s="5" t="s">
        <v>27</v>
      </c>
      <c r="F419" s="6"/>
      <c r="G419" s="7">
        <v>470</v>
      </c>
      <c r="H419" s="10">
        <v>1</v>
      </c>
      <c r="I419" s="1">
        <v>17</v>
      </c>
      <c r="J419" s="1">
        <v>443</v>
      </c>
      <c r="K419" s="17">
        <v>9</v>
      </c>
    </row>
    <row r="420" spans="4:11" x14ac:dyDescent="0.2">
      <c r="D420" s="102"/>
      <c r="E420" s="13"/>
      <c r="F420" s="14"/>
      <c r="G420" s="11">
        <v>100</v>
      </c>
      <c r="H420" s="15">
        <v>0.212765957447</v>
      </c>
      <c r="I420" s="2">
        <v>3.6170212765960001</v>
      </c>
      <c r="J420" s="2">
        <v>94.255319148935996</v>
      </c>
      <c r="K420" s="18">
        <v>1.914893617021</v>
      </c>
    </row>
    <row r="421" spans="4:11" x14ac:dyDescent="0.2">
      <c r="D421" s="102"/>
      <c r="E421" s="5" t="s">
        <v>28</v>
      </c>
      <c r="F421" s="6"/>
      <c r="G421" s="7">
        <v>1448</v>
      </c>
      <c r="H421" s="10">
        <v>4</v>
      </c>
      <c r="I421" s="1">
        <v>77</v>
      </c>
      <c r="J421" s="1">
        <v>1343</v>
      </c>
      <c r="K421" s="17">
        <v>24</v>
      </c>
    </row>
    <row r="422" spans="4:11" x14ac:dyDescent="0.2">
      <c r="D422" s="102"/>
      <c r="E422" s="13"/>
      <c r="F422" s="14"/>
      <c r="G422" s="11">
        <v>100</v>
      </c>
      <c r="H422" s="15">
        <v>0.276243093923</v>
      </c>
      <c r="I422" s="2">
        <v>5.3176795580110001</v>
      </c>
      <c r="J422" s="2">
        <v>92.748618784529995</v>
      </c>
      <c r="K422" s="18">
        <v>1.657458563536</v>
      </c>
    </row>
    <row r="423" spans="4:11" x14ac:dyDescent="0.2">
      <c r="D423" s="102"/>
      <c r="E423" s="5" t="s">
        <v>29</v>
      </c>
      <c r="F423" s="6"/>
      <c r="G423" s="7">
        <v>782</v>
      </c>
      <c r="H423" s="10">
        <v>6</v>
      </c>
      <c r="I423" s="1">
        <v>51</v>
      </c>
      <c r="J423" s="1">
        <v>716</v>
      </c>
      <c r="K423" s="17">
        <v>9</v>
      </c>
    </row>
    <row r="424" spans="4:11" x14ac:dyDescent="0.2">
      <c r="D424" s="102"/>
      <c r="E424" s="13"/>
      <c r="F424" s="14"/>
      <c r="G424" s="11">
        <v>100</v>
      </c>
      <c r="H424" s="15">
        <v>0.76726342710999995</v>
      </c>
      <c r="I424" s="2">
        <v>6.5217391304349999</v>
      </c>
      <c r="J424" s="2">
        <v>91.560102301789996</v>
      </c>
      <c r="K424" s="18">
        <v>1.1508951406650001</v>
      </c>
    </row>
    <row r="425" spans="4:11" x14ac:dyDescent="0.2">
      <c r="D425" s="102"/>
      <c r="E425" s="5" t="s">
        <v>30</v>
      </c>
      <c r="F425" s="6"/>
      <c r="G425" s="7">
        <v>263</v>
      </c>
      <c r="H425" s="10">
        <v>1</v>
      </c>
      <c r="I425" s="1">
        <v>8</v>
      </c>
      <c r="J425" s="1">
        <v>247</v>
      </c>
      <c r="K425" s="17">
        <v>7</v>
      </c>
    </row>
    <row r="426" spans="4:11" x14ac:dyDescent="0.2">
      <c r="D426" s="102"/>
      <c r="E426" s="13"/>
      <c r="F426" s="14"/>
      <c r="G426" s="11">
        <v>100</v>
      </c>
      <c r="H426" s="15">
        <v>0.38022813688200002</v>
      </c>
      <c r="I426" s="2">
        <v>3.0418250950569998</v>
      </c>
      <c r="J426" s="2">
        <v>93.916349809886</v>
      </c>
      <c r="K426" s="18">
        <v>2.6615969581750001</v>
      </c>
    </row>
    <row r="427" spans="4:11" x14ac:dyDescent="0.2">
      <c r="D427" s="102"/>
      <c r="E427" s="5" t="s">
        <v>31</v>
      </c>
      <c r="F427" s="6"/>
      <c r="G427" s="7">
        <v>135</v>
      </c>
      <c r="H427" s="10">
        <v>2</v>
      </c>
      <c r="I427" s="1">
        <v>4</v>
      </c>
      <c r="J427" s="1">
        <v>128</v>
      </c>
      <c r="K427" s="17">
        <v>1</v>
      </c>
    </row>
    <row r="428" spans="4:11" x14ac:dyDescent="0.2">
      <c r="D428" s="102"/>
      <c r="E428" s="13"/>
      <c r="F428" s="14"/>
      <c r="G428" s="11">
        <v>100</v>
      </c>
      <c r="H428" s="15">
        <v>1.481481481481</v>
      </c>
      <c r="I428" s="2">
        <v>2.9629629629630001</v>
      </c>
      <c r="J428" s="2">
        <v>94.814814814814994</v>
      </c>
      <c r="K428" s="18">
        <v>0.74074074074100005</v>
      </c>
    </row>
    <row r="429" spans="4:11" x14ac:dyDescent="0.2">
      <c r="D429" s="102"/>
      <c r="E429" s="5" t="s">
        <v>32</v>
      </c>
      <c r="F429" s="6"/>
      <c r="G429" s="7">
        <v>754</v>
      </c>
      <c r="H429" s="10">
        <v>6</v>
      </c>
      <c r="I429" s="1">
        <v>21</v>
      </c>
      <c r="J429" s="1">
        <v>721</v>
      </c>
      <c r="K429" s="17">
        <v>6</v>
      </c>
    </row>
    <row r="430" spans="4:11" x14ac:dyDescent="0.2">
      <c r="D430" s="102"/>
      <c r="E430" s="13"/>
      <c r="F430" s="14"/>
      <c r="G430" s="11">
        <v>100</v>
      </c>
      <c r="H430" s="15">
        <v>0.79575596817000005</v>
      </c>
      <c r="I430" s="2">
        <v>2.7851458885940001</v>
      </c>
      <c r="J430" s="2">
        <v>95.623342175066</v>
      </c>
      <c r="K430" s="18">
        <v>0.79575596817000005</v>
      </c>
    </row>
    <row r="431" spans="4:11" x14ac:dyDescent="0.2">
      <c r="D431" s="102"/>
      <c r="E431" s="5" t="s">
        <v>33</v>
      </c>
      <c r="F431" s="6"/>
      <c r="G431" s="7">
        <v>632</v>
      </c>
      <c r="H431" s="10">
        <v>5</v>
      </c>
      <c r="I431" s="1">
        <v>13</v>
      </c>
      <c r="J431" s="1">
        <v>613</v>
      </c>
      <c r="K431" s="17">
        <v>1</v>
      </c>
    </row>
    <row r="432" spans="4:11" x14ac:dyDescent="0.2">
      <c r="D432" s="102"/>
      <c r="E432" s="13"/>
      <c r="F432" s="14"/>
      <c r="G432" s="11">
        <v>100</v>
      </c>
      <c r="H432" s="15">
        <v>0.79113924050600004</v>
      </c>
      <c r="I432" s="2">
        <v>2.0569620253159999</v>
      </c>
      <c r="J432" s="2">
        <v>96.993670886076004</v>
      </c>
      <c r="K432" s="18">
        <v>0.15822784810099999</v>
      </c>
    </row>
    <row r="433" spans="4:11" x14ac:dyDescent="0.2">
      <c r="D433" s="102"/>
      <c r="E433" s="5" t="s">
        <v>34</v>
      </c>
      <c r="F433" s="6"/>
      <c r="G433" s="7">
        <v>441</v>
      </c>
      <c r="H433" s="10">
        <v>3</v>
      </c>
      <c r="I433" s="1">
        <v>20</v>
      </c>
      <c r="J433" s="1">
        <v>414</v>
      </c>
      <c r="K433" s="17">
        <v>4</v>
      </c>
    </row>
    <row r="434" spans="4:11" x14ac:dyDescent="0.2">
      <c r="D434" s="102"/>
      <c r="E434" s="13"/>
      <c r="F434" s="14"/>
      <c r="G434" s="11">
        <v>100</v>
      </c>
      <c r="H434" s="15">
        <v>0.68027210884400002</v>
      </c>
      <c r="I434" s="2">
        <v>4.5351473922899999</v>
      </c>
      <c r="J434" s="2">
        <v>93.877551020408006</v>
      </c>
      <c r="K434" s="18">
        <v>0.90702947845799997</v>
      </c>
    </row>
    <row r="435" spans="4:11" x14ac:dyDescent="0.2">
      <c r="D435" s="102"/>
      <c r="E435" s="5" t="s">
        <v>35</v>
      </c>
      <c r="F435" s="6"/>
      <c r="G435" s="7">
        <v>382</v>
      </c>
      <c r="H435" s="10">
        <v>3</v>
      </c>
      <c r="I435" s="1">
        <v>9</v>
      </c>
      <c r="J435" s="1">
        <v>363</v>
      </c>
      <c r="K435" s="17">
        <v>7</v>
      </c>
    </row>
    <row r="436" spans="4:11" x14ac:dyDescent="0.2">
      <c r="D436" s="102"/>
      <c r="E436" s="13"/>
      <c r="F436" s="14"/>
      <c r="G436" s="11">
        <v>100</v>
      </c>
      <c r="H436" s="15">
        <v>0.78534031413600003</v>
      </c>
      <c r="I436" s="2">
        <v>2.3560209424080001</v>
      </c>
      <c r="J436" s="2">
        <v>95.026178010471</v>
      </c>
      <c r="K436" s="18">
        <v>1.8324607329839999</v>
      </c>
    </row>
    <row r="437" spans="4:11" x14ac:dyDescent="0.2">
      <c r="D437" s="102"/>
      <c r="E437" s="5" t="s">
        <v>36</v>
      </c>
      <c r="F437" s="6"/>
      <c r="G437" s="7">
        <v>194</v>
      </c>
      <c r="H437" s="10">
        <v>0</v>
      </c>
      <c r="I437" s="1">
        <v>6</v>
      </c>
      <c r="J437" s="1">
        <v>178</v>
      </c>
      <c r="K437" s="17">
        <v>10</v>
      </c>
    </row>
    <row r="438" spans="4:11" x14ac:dyDescent="0.2">
      <c r="D438" s="102"/>
      <c r="E438" s="13"/>
      <c r="F438" s="14"/>
      <c r="G438" s="11">
        <v>100</v>
      </c>
      <c r="H438" s="70">
        <v>0</v>
      </c>
      <c r="I438" s="2">
        <v>3.0927835051549999</v>
      </c>
      <c r="J438" s="2">
        <v>91.752577319587999</v>
      </c>
      <c r="K438" s="18">
        <v>5.1546391752579996</v>
      </c>
    </row>
    <row r="439" spans="4:11" x14ac:dyDescent="0.2">
      <c r="D439" s="102"/>
      <c r="E439" s="5" t="s">
        <v>37</v>
      </c>
      <c r="F439" s="6"/>
      <c r="G439" s="7">
        <v>647</v>
      </c>
      <c r="H439" s="10">
        <v>2</v>
      </c>
      <c r="I439" s="1">
        <v>20</v>
      </c>
      <c r="J439" s="1">
        <v>622</v>
      </c>
      <c r="K439" s="17">
        <v>3</v>
      </c>
    </row>
    <row r="440" spans="4:11" x14ac:dyDescent="0.2">
      <c r="D440" s="102"/>
      <c r="E440" s="13"/>
      <c r="F440" s="14"/>
      <c r="G440" s="11">
        <v>100</v>
      </c>
      <c r="H440" s="15">
        <v>0.30911901081900001</v>
      </c>
      <c r="I440" s="2">
        <v>3.0911901081919999</v>
      </c>
      <c r="J440" s="2">
        <v>96.136012364760006</v>
      </c>
      <c r="K440" s="18">
        <v>0.46367851622900003</v>
      </c>
    </row>
    <row r="441" spans="4:11" x14ac:dyDescent="0.2">
      <c r="D441" s="102"/>
      <c r="E441" s="5" t="s">
        <v>38</v>
      </c>
      <c r="F441" s="6"/>
      <c r="G441" s="7">
        <v>60</v>
      </c>
      <c r="H441" s="10">
        <v>0</v>
      </c>
      <c r="I441" s="1">
        <v>1</v>
      </c>
      <c r="J441" s="1">
        <v>58</v>
      </c>
      <c r="K441" s="17">
        <v>1</v>
      </c>
    </row>
    <row r="442" spans="4:11" x14ac:dyDescent="0.2">
      <c r="D442" s="102"/>
      <c r="E442" s="13"/>
      <c r="F442" s="14"/>
      <c r="G442" s="11">
        <v>100</v>
      </c>
      <c r="H442" s="70">
        <v>0</v>
      </c>
      <c r="I442" s="2">
        <v>1.666666666667</v>
      </c>
      <c r="J442" s="2">
        <v>96.666666666666998</v>
      </c>
      <c r="K442" s="18">
        <v>1.666666666667</v>
      </c>
    </row>
    <row r="443" spans="4:11" x14ac:dyDescent="0.2">
      <c r="D443" s="101" t="s">
        <v>39</v>
      </c>
      <c r="E443" s="26" t="s">
        <v>40</v>
      </c>
      <c r="F443" s="25"/>
      <c r="G443" s="28">
        <v>1920</v>
      </c>
      <c r="H443" s="30">
        <v>13</v>
      </c>
      <c r="I443" s="3">
        <v>105</v>
      </c>
      <c r="J443" s="3">
        <v>1788</v>
      </c>
      <c r="K443" s="32">
        <v>14</v>
      </c>
    </row>
    <row r="444" spans="4:11" x14ac:dyDescent="0.2">
      <c r="D444" s="102"/>
      <c r="E444" s="13"/>
      <c r="F444" s="14"/>
      <c r="G444" s="11">
        <v>100</v>
      </c>
      <c r="H444" s="15">
        <v>0.67708333333299997</v>
      </c>
      <c r="I444" s="2">
        <v>5.46875</v>
      </c>
      <c r="J444" s="2">
        <v>93.125</v>
      </c>
      <c r="K444" s="18">
        <v>0.72916666666700003</v>
      </c>
    </row>
    <row r="445" spans="4:11" x14ac:dyDescent="0.2">
      <c r="D445" s="102"/>
      <c r="E445" s="5" t="s">
        <v>41</v>
      </c>
      <c r="F445" s="6"/>
      <c r="G445" s="7">
        <v>1999</v>
      </c>
      <c r="H445" s="10">
        <v>11</v>
      </c>
      <c r="I445" s="1">
        <v>78</v>
      </c>
      <c r="J445" s="1">
        <v>1880</v>
      </c>
      <c r="K445" s="17">
        <v>30</v>
      </c>
    </row>
    <row r="446" spans="4:11" x14ac:dyDescent="0.2">
      <c r="D446" s="102"/>
      <c r="E446" s="13"/>
      <c r="F446" s="14"/>
      <c r="G446" s="11">
        <v>100</v>
      </c>
      <c r="H446" s="15">
        <v>0.55027513756900004</v>
      </c>
      <c r="I446" s="2">
        <v>3.901950975488</v>
      </c>
      <c r="J446" s="2">
        <v>94.047023511755995</v>
      </c>
      <c r="K446" s="18">
        <v>1.500750375188</v>
      </c>
    </row>
    <row r="447" spans="4:11" x14ac:dyDescent="0.2">
      <c r="D447" s="102"/>
      <c r="E447" s="5" t="s">
        <v>42</v>
      </c>
      <c r="F447" s="6"/>
      <c r="G447" s="7">
        <v>1565</v>
      </c>
      <c r="H447" s="10">
        <v>6</v>
      </c>
      <c r="I447" s="1">
        <v>42</v>
      </c>
      <c r="J447" s="1">
        <v>1492</v>
      </c>
      <c r="K447" s="17">
        <v>25</v>
      </c>
    </row>
    <row r="448" spans="4:11" x14ac:dyDescent="0.2">
      <c r="D448" s="102"/>
      <c r="E448" s="13"/>
      <c r="F448" s="14"/>
      <c r="G448" s="11">
        <v>100</v>
      </c>
      <c r="H448" s="15">
        <v>0.38338658146999999</v>
      </c>
      <c r="I448" s="2">
        <v>2.6837060702879998</v>
      </c>
      <c r="J448" s="2">
        <v>95.335463258786007</v>
      </c>
      <c r="K448" s="18">
        <v>1.5974440894569999</v>
      </c>
    </row>
    <row r="449" spans="2:17" x14ac:dyDescent="0.2">
      <c r="D449" s="102"/>
      <c r="E449" s="5" t="s">
        <v>43</v>
      </c>
      <c r="F449" s="6"/>
      <c r="G449" s="7">
        <v>464</v>
      </c>
      <c r="H449" s="10">
        <v>1</v>
      </c>
      <c r="I449" s="1">
        <v>11</v>
      </c>
      <c r="J449" s="1">
        <v>445</v>
      </c>
      <c r="K449" s="17">
        <v>7</v>
      </c>
    </row>
    <row r="450" spans="2:17" x14ac:dyDescent="0.2">
      <c r="D450" s="102"/>
      <c r="E450" s="13"/>
      <c r="F450" s="14"/>
      <c r="G450" s="11">
        <v>100</v>
      </c>
      <c r="H450" s="15">
        <v>0.215517241379</v>
      </c>
      <c r="I450" s="2">
        <v>2.3706896551719998</v>
      </c>
      <c r="J450" s="2">
        <v>95.905172413792997</v>
      </c>
      <c r="K450" s="18">
        <v>1.5086206896550001</v>
      </c>
    </row>
    <row r="451" spans="2:17" x14ac:dyDescent="0.2">
      <c r="D451" s="102"/>
      <c r="E451" s="5" t="s">
        <v>44</v>
      </c>
      <c r="F451" s="6"/>
      <c r="G451" s="7">
        <v>545</v>
      </c>
      <c r="H451" s="10">
        <v>3</v>
      </c>
      <c r="I451" s="1">
        <v>18</v>
      </c>
      <c r="J451" s="1">
        <v>515</v>
      </c>
      <c r="K451" s="17">
        <v>9</v>
      </c>
    </row>
    <row r="452" spans="2:17" x14ac:dyDescent="0.2">
      <c r="D452" s="103"/>
      <c r="E452" s="54"/>
      <c r="F452" s="52"/>
      <c r="G452" s="61">
        <v>100</v>
      </c>
      <c r="H452" s="66">
        <v>0.55045871559600001</v>
      </c>
      <c r="I452" s="24">
        <v>3.302752293578</v>
      </c>
      <c r="J452" s="24">
        <v>94.495412844037006</v>
      </c>
      <c r="K452" s="69">
        <v>1.651376146789</v>
      </c>
    </row>
    <row r="454" spans="2:17" x14ac:dyDescent="0.2">
      <c r="B454" s="34" t="str">
        <f xml:space="preserve"> HYPERLINK("#'目次'!B17", "[11]")</f>
        <v>[11]</v>
      </c>
      <c r="C454" s="27" t="s">
        <v>131</v>
      </c>
    </row>
    <row r="457" spans="2:17" x14ac:dyDescent="0.2">
      <c r="C457" s="27" t="s">
        <v>13</v>
      </c>
    </row>
    <row r="458" spans="2:17" ht="36" x14ac:dyDescent="0.2">
      <c r="D458" s="97"/>
      <c r="E458" s="98"/>
      <c r="F458" s="98"/>
      <c r="G458" s="38" t="s">
        <v>14</v>
      </c>
      <c r="H458" s="36" t="s">
        <v>15</v>
      </c>
      <c r="I458" s="4" t="s">
        <v>16</v>
      </c>
      <c r="J458" s="4" t="s">
        <v>17</v>
      </c>
      <c r="K458" s="4" t="s">
        <v>18</v>
      </c>
      <c r="L458" s="4" t="s">
        <v>19</v>
      </c>
      <c r="M458" s="4" t="s">
        <v>20</v>
      </c>
      <c r="N458" s="4" t="s">
        <v>21</v>
      </c>
      <c r="O458" s="4" t="s">
        <v>22</v>
      </c>
      <c r="P458" s="4" t="s">
        <v>132</v>
      </c>
      <c r="Q458" s="35" t="s">
        <v>24</v>
      </c>
    </row>
    <row r="459" spans="2:17" x14ac:dyDescent="0.2">
      <c r="D459" s="99"/>
      <c r="E459" s="100"/>
      <c r="F459" s="100"/>
      <c r="G459" s="40"/>
      <c r="H459" s="42"/>
      <c r="I459" s="8"/>
      <c r="J459" s="8"/>
      <c r="K459" s="8"/>
      <c r="L459" s="8"/>
      <c r="M459" s="8"/>
      <c r="N459" s="8"/>
      <c r="O459" s="8"/>
      <c r="P459" s="8"/>
      <c r="Q459" s="39"/>
    </row>
    <row r="460" spans="2:17" x14ac:dyDescent="0.2">
      <c r="D460" s="59"/>
      <c r="E460" s="63" t="s">
        <v>14</v>
      </c>
      <c r="F460" s="65"/>
      <c r="G460" s="37">
        <v>7000</v>
      </c>
      <c r="H460" s="16">
        <v>3831</v>
      </c>
      <c r="I460" s="16">
        <v>250</v>
      </c>
      <c r="J460" s="16">
        <v>1269</v>
      </c>
      <c r="K460" s="16">
        <v>1012</v>
      </c>
      <c r="L460" s="16">
        <v>221</v>
      </c>
      <c r="M460" s="16">
        <v>31</v>
      </c>
      <c r="N460" s="16">
        <v>49</v>
      </c>
      <c r="O460" s="16">
        <v>41</v>
      </c>
      <c r="P460" s="16">
        <v>2443</v>
      </c>
      <c r="Q460" s="57">
        <v>36</v>
      </c>
    </row>
    <row r="461" spans="2:17" x14ac:dyDescent="0.2">
      <c r="D461" s="54"/>
      <c r="E461" s="52"/>
      <c r="F461" s="60"/>
      <c r="G461" s="11">
        <v>100</v>
      </c>
      <c r="H461" s="2">
        <v>54.728571428571001</v>
      </c>
      <c r="I461" s="2">
        <v>3.5714285714290002</v>
      </c>
      <c r="J461" s="2">
        <v>18.128571428571</v>
      </c>
      <c r="K461" s="2">
        <v>14.457142857142999</v>
      </c>
      <c r="L461" s="2">
        <v>3.157142857143</v>
      </c>
      <c r="M461" s="2">
        <v>0.44285714285700001</v>
      </c>
      <c r="N461" s="2">
        <v>0.7</v>
      </c>
      <c r="O461" s="2">
        <v>0.58571428571399997</v>
      </c>
      <c r="P461" s="2">
        <v>34.9</v>
      </c>
      <c r="Q461" s="18">
        <v>0.51428571428600001</v>
      </c>
    </row>
    <row r="462" spans="2:17" x14ac:dyDescent="0.2">
      <c r="D462" s="101" t="s">
        <v>25</v>
      </c>
      <c r="E462" s="26" t="s">
        <v>26</v>
      </c>
      <c r="F462" s="25"/>
      <c r="G462" s="28">
        <v>308</v>
      </c>
      <c r="H462" s="30">
        <v>177</v>
      </c>
      <c r="I462" s="3">
        <v>13</v>
      </c>
      <c r="J462" s="3">
        <v>34</v>
      </c>
      <c r="K462" s="3">
        <v>32</v>
      </c>
      <c r="L462" s="3">
        <v>9</v>
      </c>
      <c r="M462" s="3">
        <v>2</v>
      </c>
      <c r="N462" s="3">
        <v>2</v>
      </c>
      <c r="O462" s="3">
        <v>1</v>
      </c>
      <c r="P462" s="3">
        <v>110</v>
      </c>
      <c r="Q462" s="32">
        <v>1</v>
      </c>
    </row>
    <row r="463" spans="2:17" x14ac:dyDescent="0.2">
      <c r="D463" s="102"/>
      <c r="E463" s="13"/>
      <c r="F463" s="14"/>
      <c r="G463" s="11">
        <v>100</v>
      </c>
      <c r="H463" s="15">
        <v>57.467532467532003</v>
      </c>
      <c r="I463" s="2">
        <v>4.2207792207789998</v>
      </c>
      <c r="J463" s="2">
        <v>11.038961038961</v>
      </c>
      <c r="K463" s="2">
        <v>10.38961038961</v>
      </c>
      <c r="L463" s="2">
        <v>2.922077922078</v>
      </c>
      <c r="M463" s="2">
        <v>0.64935064935099995</v>
      </c>
      <c r="N463" s="2">
        <v>0.64935064935099995</v>
      </c>
      <c r="O463" s="2">
        <v>0.32467532467499999</v>
      </c>
      <c r="P463" s="2">
        <v>35.714285714286</v>
      </c>
      <c r="Q463" s="18">
        <v>0.32467532467499999</v>
      </c>
    </row>
    <row r="464" spans="2:17" x14ac:dyDescent="0.2">
      <c r="D464" s="102"/>
      <c r="E464" s="5" t="s">
        <v>27</v>
      </c>
      <c r="F464" s="6"/>
      <c r="G464" s="7">
        <v>504</v>
      </c>
      <c r="H464" s="10">
        <v>301</v>
      </c>
      <c r="I464" s="1">
        <v>11</v>
      </c>
      <c r="J464" s="1">
        <v>52</v>
      </c>
      <c r="K464" s="1">
        <v>66</v>
      </c>
      <c r="L464" s="1">
        <v>8</v>
      </c>
      <c r="M464" s="1">
        <v>3</v>
      </c>
      <c r="N464" s="1">
        <v>1</v>
      </c>
      <c r="O464" s="1">
        <v>2</v>
      </c>
      <c r="P464" s="1">
        <v>169</v>
      </c>
      <c r="Q464" s="17">
        <v>4</v>
      </c>
    </row>
    <row r="465" spans="4:17" x14ac:dyDescent="0.2">
      <c r="D465" s="102"/>
      <c r="E465" s="13"/>
      <c r="F465" s="14"/>
      <c r="G465" s="11">
        <v>100</v>
      </c>
      <c r="H465" s="15">
        <v>59.722222222222001</v>
      </c>
      <c r="I465" s="2">
        <v>2.1825396825399999</v>
      </c>
      <c r="J465" s="2">
        <v>10.31746031746</v>
      </c>
      <c r="K465" s="2">
        <v>13.095238095238001</v>
      </c>
      <c r="L465" s="2">
        <v>1.587301587302</v>
      </c>
      <c r="M465" s="2">
        <v>0.59523809523799998</v>
      </c>
      <c r="N465" s="2">
        <v>0.19841269841299999</v>
      </c>
      <c r="O465" s="2">
        <v>0.39682539682500001</v>
      </c>
      <c r="P465" s="2">
        <v>33.531746031746003</v>
      </c>
      <c r="Q465" s="18">
        <v>0.793650793651</v>
      </c>
    </row>
    <row r="466" spans="4:17" x14ac:dyDescent="0.2">
      <c r="D466" s="102"/>
      <c r="E466" s="5" t="s">
        <v>28</v>
      </c>
      <c r="F466" s="6"/>
      <c r="G466" s="7">
        <v>1554</v>
      </c>
      <c r="H466" s="10">
        <v>798</v>
      </c>
      <c r="I466" s="1">
        <v>64</v>
      </c>
      <c r="J466" s="1">
        <v>338</v>
      </c>
      <c r="K466" s="1">
        <v>251</v>
      </c>
      <c r="L466" s="1">
        <v>67</v>
      </c>
      <c r="M466" s="1">
        <v>8</v>
      </c>
      <c r="N466" s="1">
        <v>11</v>
      </c>
      <c r="O466" s="1">
        <v>12</v>
      </c>
      <c r="P466" s="1">
        <v>551</v>
      </c>
      <c r="Q466" s="17">
        <v>12</v>
      </c>
    </row>
    <row r="467" spans="4:17" x14ac:dyDescent="0.2">
      <c r="D467" s="102"/>
      <c r="E467" s="13"/>
      <c r="F467" s="14"/>
      <c r="G467" s="11">
        <v>100</v>
      </c>
      <c r="H467" s="15">
        <v>51.351351351350999</v>
      </c>
      <c r="I467" s="2">
        <v>4.1184041184040003</v>
      </c>
      <c r="J467" s="2">
        <v>21.750321750322001</v>
      </c>
      <c r="K467" s="2">
        <v>16.151866151865999</v>
      </c>
      <c r="L467" s="2">
        <v>4.3114543114539998</v>
      </c>
      <c r="M467" s="2">
        <v>0.51480051480099998</v>
      </c>
      <c r="N467" s="2">
        <v>0.70785070785100002</v>
      </c>
      <c r="O467" s="2">
        <v>0.77220077220100003</v>
      </c>
      <c r="P467" s="2">
        <v>35.456885456884997</v>
      </c>
      <c r="Q467" s="18">
        <v>0.77220077220100003</v>
      </c>
    </row>
    <row r="468" spans="4:17" x14ac:dyDescent="0.2">
      <c r="D468" s="102"/>
      <c r="E468" s="5" t="s">
        <v>29</v>
      </c>
      <c r="F468" s="6"/>
      <c r="G468" s="7">
        <v>840</v>
      </c>
      <c r="H468" s="10">
        <v>490</v>
      </c>
      <c r="I468" s="1">
        <v>45</v>
      </c>
      <c r="J468" s="1">
        <v>197</v>
      </c>
      <c r="K468" s="1">
        <v>150</v>
      </c>
      <c r="L468" s="1">
        <v>40</v>
      </c>
      <c r="M468" s="1">
        <v>5</v>
      </c>
      <c r="N468" s="1">
        <v>13</v>
      </c>
      <c r="O468" s="1">
        <v>8</v>
      </c>
      <c r="P468" s="1">
        <v>249</v>
      </c>
      <c r="Q468" s="17">
        <v>3</v>
      </c>
    </row>
    <row r="469" spans="4:17" x14ac:dyDescent="0.2">
      <c r="D469" s="102"/>
      <c r="E469" s="13"/>
      <c r="F469" s="14"/>
      <c r="G469" s="11">
        <v>100</v>
      </c>
      <c r="H469" s="15">
        <v>58.333333333333002</v>
      </c>
      <c r="I469" s="2">
        <v>5.3571428571429998</v>
      </c>
      <c r="J469" s="2">
        <v>23.452380952380999</v>
      </c>
      <c r="K469" s="2">
        <v>17.857142857143</v>
      </c>
      <c r="L469" s="2">
        <v>4.7619047619049999</v>
      </c>
      <c r="M469" s="2">
        <v>0.59523809523799998</v>
      </c>
      <c r="N469" s="2">
        <v>1.5476190476189999</v>
      </c>
      <c r="O469" s="2">
        <v>0.95238095238099996</v>
      </c>
      <c r="P469" s="2">
        <v>29.642857142857</v>
      </c>
      <c r="Q469" s="18">
        <v>0.35714285714299998</v>
      </c>
    </row>
    <row r="470" spans="4:17" x14ac:dyDescent="0.2">
      <c r="D470" s="102"/>
      <c r="E470" s="5" t="s">
        <v>30</v>
      </c>
      <c r="F470" s="6"/>
      <c r="G470" s="7">
        <v>280</v>
      </c>
      <c r="H470" s="10">
        <v>152</v>
      </c>
      <c r="I470" s="1">
        <v>6</v>
      </c>
      <c r="J470" s="1">
        <v>48</v>
      </c>
      <c r="K470" s="1">
        <v>37</v>
      </c>
      <c r="L470" s="1">
        <v>9</v>
      </c>
      <c r="M470" s="1">
        <v>1</v>
      </c>
      <c r="N470" s="1">
        <v>3</v>
      </c>
      <c r="O470" s="1">
        <v>2</v>
      </c>
      <c r="P470" s="1">
        <v>100</v>
      </c>
      <c r="Q470" s="17">
        <v>0</v>
      </c>
    </row>
    <row r="471" spans="4:17" x14ac:dyDescent="0.2">
      <c r="D471" s="102"/>
      <c r="E471" s="13"/>
      <c r="F471" s="14"/>
      <c r="G471" s="11">
        <v>100</v>
      </c>
      <c r="H471" s="15">
        <v>54.285714285714</v>
      </c>
      <c r="I471" s="2">
        <v>2.1428571428569998</v>
      </c>
      <c r="J471" s="2">
        <v>17.142857142857</v>
      </c>
      <c r="K471" s="2">
        <v>13.214285714286</v>
      </c>
      <c r="L471" s="2">
        <v>3.214285714286</v>
      </c>
      <c r="M471" s="2">
        <v>0.35714285714299998</v>
      </c>
      <c r="N471" s="2">
        <v>1.0714285714289999</v>
      </c>
      <c r="O471" s="2">
        <v>0.71428571428599996</v>
      </c>
      <c r="P471" s="2">
        <v>35.714285714286</v>
      </c>
      <c r="Q471" s="29">
        <v>0</v>
      </c>
    </row>
    <row r="472" spans="4:17" x14ac:dyDescent="0.2">
      <c r="D472" s="102"/>
      <c r="E472" s="5" t="s">
        <v>31</v>
      </c>
      <c r="F472" s="6"/>
      <c r="G472" s="7">
        <v>154</v>
      </c>
      <c r="H472" s="10">
        <v>77</v>
      </c>
      <c r="I472" s="1">
        <v>7</v>
      </c>
      <c r="J472" s="1">
        <v>26</v>
      </c>
      <c r="K472" s="1">
        <v>21</v>
      </c>
      <c r="L472" s="1">
        <v>4</v>
      </c>
      <c r="M472" s="1">
        <v>1</v>
      </c>
      <c r="N472" s="1">
        <v>2</v>
      </c>
      <c r="O472" s="1">
        <v>1</v>
      </c>
      <c r="P472" s="1">
        <v>59</v>
      </c>
      <c r="Q472" s="17">
        <v>0</v>
      </c>
    </row>
    <row r="473" spans="4:17" x14ac:dyDescent="0.2">
      <c r="D473" s="102"/>
      <c r="E473" s="13"/>
      <c r="F473" s="14"/>
      <c r="G473" s="11">
        <v>100</v>
      </c>
      <c r="H473" s="15">
        <v>50</v>
      </c>
      <c r="I473" s="2">
        <v>4.5454545454549997</v>
      </c>
      <c r="J473" s="2">
        <v>16.883116883117001</v>
      </c>
      <c r="K473" s="2">
        <v>13.636363636364001</v>
      </c>
      <c r="L473" s="2">
        <v>2.5974025974030002</v>
      </c>
      <c r="M473" s="2">
        <v>0.64935064935099995</v>
      </c>
      <c r="N473" s="2">
        <v>1.298701298701</v>
      </c>
      <c r="O473" s="2">
        <v>0.64935064935099995</v>
      </c>
      <c r="P473" s="2">
        <v>38.311688311688002</v>
      </c>
      <c r="Q473" s="29">
        <v>0</v>
      </c>
    </row>
    <row r="474" spans="4:17" x14ac:dyDescent="0.2">
      <c r="D474" s="102"/>
      <c r="E474" s="5" t="s">
        <v>32</v>
      </c>
      <c r="F474" s="6"/>
      <c r="G474" s="7">
        <v>826</v>
      </c>
      <c r="H474" s="10">
        <v>444</v>
      </c>
      <c r="I474" s="1">
        <v>26</v>
      </c>
      <c r="J474" s="1">
        <v>175</v>
      </c>
      <c r="K474" s="1">
        <v>100</v>
      </c>
      <c r="L474" s="1">
        <v>21</v>
      </c>
      <c r="M474" s="1">
        <v>3</v>
      </c>
      <c r="N474" s="1">
        <v>5</v>
      </c>
      <c r="O474" s="1">
        <v>4</v>
      </c>
      <c r="P474" s="1">
        <v>305</v>
      </c>
      <c r="Q474" s="17">
        <v>1</v>
      </c>
    </row>
    <row r="475" spans="4:17" x14ac:dyDescent="0.2">
      <c r="D475" s="102"/>
      <c r="E475" s="13"/>
      <c r="F475" s="14"/>
      <c r="G475" s="11">
        <v>100</v>
      </c>
      <c r="H475" s="15">
        <v>53.753026634382998</v>
      </c>
      <c r="I475" s="2">
        <v>3.1476997578689998</v>
      </c>
      <c r="J475" s="2">
        <v>21.186440677966001</v>
      </c>
      <c r="K475" s="2">
        <v>12.106537530265999</v>
      </c>
      <c r="L475" s="2">
        <v>2.542372881356</v>
      </c>
      <c r="M475" s="2">
        <v>0.36319612590799999</v>
      </c>
      <c r="N475" s="2">
        <v>0.60532687651299999</v>
      </c>
      <c r="O475" s="2">
        <v>0.48426150121099998</v>
      </c>
      <c r="P475" s="2">
        <v>36.924939467312001</v>
      </c>
      <c r="Q475" s="18">
        <v>0.121065375303</v>
      </c>
    </row>
    <row r="476" spans="4:17" x14ac:dyDescent="0.2">
      <c r="D476" s="102"/>
      <c r="E476" s="5" t="s">
        <v>33</v>
      </c>
      <c r="F476" s="6"/>
      <c r="G476" s="7">
        <v>672</v>
      </c>
      <c r="H476" s="10">
        <v>371</v>
      </c>
      <c r="I476" s="1">
        <v>22</v>
      </c>
      <c r="J476" s="1">
        <v>106</v>
      </c>
      <c r="K476" s="1">
        <v>108</v>
      </c>
      <c r="L476" s="1">
        <v>12</v>
      </c>
      <c r="M476" s="1">
        <v>3</v>
      </c>
      <c r="N476" s="1">
        <v>3</v>
      </c>
      <c r="O476" s="1">
        <v>4</v>
      </c>
      <c r="P476" s="1">
        <v>226</v>
      </c>
      <c r="Q476" s="17">
        <v>2</v>
      </c>
    </row>
    <row r="477" spans="4:17" x14ac:dyDescent="0.2">
      <c r="D477" s="102"/>
      <c r="E477" s="13"/>
      <c r="F477" s="14"/>
      <c r="G477" s="11">
        <v>100</v>
      </c>
      <c r="H477" s="15">
        <v>55.208333333333002</v>
      </c>
      <c r="I477" s="2">
        <v>3.2738095238099998</v>
      </c>
      <c r="J477" s="2">
        <v>15.77380952381</v>
      </c>
      <c r="K477" s="2">
        <v>16.071428571428999</v>
      </c>
      <c r="L477" s="2">
        <v>1.785714285714</v>
      </c>
      <c r="M477" s="2">
        <v>0.446428571429</v>
      </c>
      <c r="N477" s="2">
        <v>0.446428571429</v>
      </c>
      <c r="O477" s="2">
        <v>0.59523809523799998</v>
      </c>
      <c r="P477" s="2">
        <v>33.630952380952003</v>
      </c>
      <c r="Q477" s="18">
        <v>0.29761904761899999</v>
      </c>
    </row>
    <row r="478" spans="4:17" x14ac:dyDescent="0.2">
      <c r="D478" s="102"/>
      <c r="E478" s="5" t="s">
        <v>34</v>
      </c>
      <c r="F478" s="6"/>
      <c r="G478" s="7">
        <v>462</v>
      </c>
      <c r="H478" s="10">
        <v>303</v>
      </c>
      <c r="I478" s="1">
        <v>15</v>
      </c>
      <c r="J478" s="1">
        <v>96</v>
      </c>
      <c r="K478" s="1">
        <v>73</v>
      </c>
      <c r="L478" s="1">
        <v>19</v>
      </c>
      <c r="M478" s="1">
        <v>3</v>
      </c>
      <c r="N478" s="1">
        <v>3</v>
      </c>
      <c r="O478" s="1">
        <v>0</v>
      </c>
      <c r="P478" s="1">
        <v>120</v>
      </c>
      <c r="Q478" s="17">
        <v>1</v>
      </c>
    </row>
    <row r="479" spans="4:17" x14ac:dyDescent="0.2">
      <c r="D479" s="102"/>
      <c r="E479" s="13"/>
      <c r="F479" s="14"/>
      <c r="G479" s="11">
        <v>100</v>
      </c>
      <c r="H479" s="15">
        <v>65.584415584416007</v>
      </c>
      <c r="I479" s="2">
        <v>3.2467532467529998</v>
      </c>
      <c r="J479" s="2">
        <v>20.779220779220999</v>
      </c>
      <c r="K479" s="2">
        <v>15.800865800865999</v>
      </c>
      <c r="L479" s="2">
        <v>4.1125541125540002</v>
      </c>
      <c r="M479" s="2">
        <v>0.64935064935099995</v>
      </c>
      <c r="N479" s="2">
        <v>0.64935064935099995</v>
      </c>
      <c r="O479" s="9">
        <v>0</v>
      </c>
      <c r="P479" s="2">
        <v>25.974025974025999</v>
      </c>
      <c r="Q479" s="18">
        <v>0.21645021645000001</v>
      </c>
    </row>
    <row r="480" spans="4:17" x14ac:dyDescent="0.2">
      <c r="D480" s="102"/>
      <c r="E480" s="5" t="s">
        <v>35</v>
      </c>
      <c r="F480" s="6"/>
      <c r="G480" s="7">
        <v>406</v>
      </c>
      <c r="H480" s="10">
        <v>217</v>
      </c>
      <c r="I480" s="1">
        <v>13</v>
      </c>
      <c r="J480" s="1">
        <v>71</v>
      </c>
      <c r="K480" s="1">
        <v>55</v>
      </c>
      <c r="L480" s="1">
        <v>7</v>
      </c>
      <c r="M480" s="1">
        <v>0</v>
      </c>
      <c r="N480" s="1">
        <v>2</v>
      </c>
      <c r="O480" s="1">
        <v>3</v>
      </c>
      <c r="P480" s="1">
        <v>153</v>
      </c>
      <c r="Q480" s="17">
        <v>0</v>
      </c>
    </row>
    <row r="481" spans="4:17" x14ac:dyDescent="0.2">
      <c r="D481" s="102"/>
      <c r="E481" s="13"/>
      <c r="F481" s="14"/>
      <c r="G481" s="11">
        <v>100</v>
      </c>
      <c r="H481" s="15">
        <v>53.448275862069003</v>
      </c>
      <c r="I481" s="2">
        <v>3.20197044335</v>
      </c>
      <c r="J481" s="2">
        <v>17.487684729064</v>
      </c>
      <c r="K481" s="2">
        <v>13.546798029556999</v>
      </c>
      <c r="L481" s="2">
        <v>1.7241379310339999</v>
      </c>
      <c r="M481" s="9">
        <v>0</v>
      </c>
      <c r="N481" s="2">
        <v>0.49261083743799999</v>
      </c>
      <c r="O481" s="2">
        <v>0.73891625615800005</v>
      </c>
      <c r="P481" s="2">
        <v>37.684729064038997</v>
      </c>
      <c r="Q481" s="29">
        <v>0</v>
      </c>
    </row>
    <row r="482" spans="4:17" x14ac:dyDescent="0.2">
      <c r="D482" s="102"/>
      <c r="E482" s="5" t="s">
        <v>36</v>
      </c>
      <c r="F482" s="6"/>
      <c r="G482" s="7">
        <v>210</v>
      </c>
      <c r="H482" s="10">
        <v>96</v>
      </c>
      <c r="I482" s="1">
        <v>9</v>
      </c>
      <c r="J482" s="1">
        <v>40</v>
      </c>
      <c r="K482" s="1">
        <v>23</v>
      </c>
      <c r="L482" s="1">
        <v>4</v>
      </c>
      <c r="M482" s="1">
        <v>0</v>
      </c>
      <c r="N482" s="1">
        <v>1</v>
      </c>
      <c r="O482" s="1">
        <v>0</v>
      </c>
      <c r="P482" s="1">
        <v>92</v>
      </c>
      <c r="Q482" s="17">
        <v>2</v>
      </c>
    </row>
    <row r="483" spans="4:17" x14ac:dyDescent="0.2">
      <c r="D483" s="102"/>
      <c r="E483" s="13"/>
      <c r="F483" s="14"/>
      <c r="G483" s="11">
        <v>100</v>
      </c>
      <c r="H483" s="15">
        <v>45.714285714286</v>
      </c>
      <c r="I483" s="2">
        <v>4.2857142857139996</v>
      </c>
      <c r="J483" s="2">
        <v>19.047619047619001</v>
      </c>
      <c r="K483" s="2">
        <v>10.952380952381001</v>
      </c>
      <c r="L483" s="2">
        <v>1.9047619047619999</v>
      </c>
      <c r="M483" s="9">
        <v>0</v>
      </c>
      <c r="N483" s="2">
        <v>0.47619047618999999</v>
      </c>
      <c r="O483" s="9">
        <v>0</v>
      </c>
      <c r="P483" s="2">
        <v>43.809523809524002</v>
      </c>
      <c r="Q483" s="18">
        <v>0.95238095238099996</v>
      </c>
    </row>
    <row r="484" spans="4:17" x14ac:dyDescent="0.2">
      <c r="D484" s="102"/>
      <c r="E484" s="5" t="s">
        <v>37</v>
      </c>
      <c r="F484" s="6"/>
      <c r="G484" s="7">
        <v>714</v>
      </c>
      <c r="H484" s="10">
        <v>368</v>
      </c>
      <c r="I484" s="1">
        <v>16</v>
      </c>
      <c r="J484" s="1">
        <v>78</v>
      </c>
      <c r="K484" s="1">
        <v>85</v>
      </c>
      <c r="L484" s="1">
        <v>19</v>
      </c>
      <c r="M484" s="1">
        <v>2</v>
      </c>
      <c r="N484" s="1">
        <v>3</v>
      </c>
      <c r="O484" s="1">
        <v>4</v>
      </c>
      <c r="P484" s="1">
        <v>286</v>
      </c>
      <c r="Q484" s="17">
        <v>9</v>
      </c>
    </row>
    <row r="485" spans="4:17" x14ac:dyDescent="0.2">
      <c r="D485" s="102"/>
      <c r="E485" s="13"/>
      <c r="F485" s="14"/>
      <c r="G485" s="11">
        <v>100</v>
      </c>
      <c r="H485" s="15">
        <v>51.540616246498999</v>
      </c>
      <c r="I485" s="2">
        <v>2.240896358543</v>
      </c>
      <c r="J485" s="2">
        <v>10.924369747899</v>
      </c>
      <c r="K485" s="2">
        <v>11.904761904761999</v>
      </c>
      <c r="L485" s="2">
        <v>2.6610644257699998</v>
      </c>
      <c r="M485" s="2">
        <v>0.28011204481800001</v>
      </c>
      <c r="N485" s="2">
        <v>0.42016806722700001</v>
      </c>
      <c r="O485" s="2">
        <v>0.56022408963600001</v>
      </c>
      <c r="P485" s="2">
        <v>40.056022408963997</v>
      </c>
      <c r="Q485" s="18">
        <v>1.260504201681</v>
      </c>
    </row>
    <row r="486" spans="4:17" x14ac:dyDescent="0.2">
      <c r="D486" s="102"/>
      <c r="E486" s="5" t="s">
        <v>38</v>
      </c>
      <c r="F486" s="6"/>
      <c r="G486" s="7">
        <v>70</v>
      </c>
      <c r="H486" s="10">
        <v>37</v>
      </c>
      <c r="I486" s="1">
        <v>3</v>
      </c>
      <c r="J486" s="1">
        <v>8</v>
      </c>
      <c r="K486" s="1">
        <v>11</v>
      </c>
      <c r="L486" s="1">
        <v>2</v>
      </c>
      <c r="M486" s="1">
        <v>0</v>
      </c>
      <c r="N486" s="1">
        <v>0</v>
      </c>
      <c r="O486" s="1">
        <v>0</v>
      </c>
      <c r="P486" s="1">
        <v>23</v>
      </c>
      <c r="Q486" s="17">
        <v>1</v>
      </c>
    </row>
    <row r="487" spans="4:17" x14ac:dyDescent="0.2">
      <c r="D487" s="102"/>
      <c r="E487" s="13"/>
      <c r="F487" s="14"/>
      <c r="G487" s="11">
        <v>100</v>
      </c>
      <c r="H487" s="15">
        <v>52.857142857143003</v>
      </c>
      <c r="I487" s="2">
        <v>4.2857142857139996</v>
      </c>
      <c r="J487" s="2">
        <v>11.428571428571001</v>
      </c>
      <c r="K487" s="2">
        <v>15.714285714286</v>
      </c>
      <c r="L487" s="2">
        <v>2.8571428571430002</v>
      </c>
      <c r="M487" s="9">
        <v>0</v>
      </c>
      <c r="N487" s="9">
        <v>0</v>
      </c>
      <c r="O487" s="9">
        <v>0</v>
      </c>
      <c r="P487" s="2">
        <v>32.857142857143003</v>
      </c>
      <c r="Q487" s="18">
        <v>1.4285714285710001</v>
      </c>
    </row>
    <row r="488" spans="4:17" x14ac:dyDescent="0.2">
      <c r="D488" s="101" t="s">
        <v>39</v>
      </c>
      <c r="E488" s="26" t="s">
        <v>40</v>
      </c>
      <c r="F488" s="25"/>
      <c r="G488" s="28">
        <v>2044</v>
      </c>
      <c r="H488" s="30">
        <v>1190</v>
      </c>
      <c r="I488" s="3">
        <v>99</v>
      </c>
      <c r="J488" s="3">
        <v>448</v>
      </c>
      <c r="K488" s="3">
        <v>358</v>
      </c>
      <c r="L488" s="3">
        <v>92</v>
      </c>
      <c r="M488" s="3">
        <v>11</v>
      </c>
      <c r="N488" s="3">
        <v>20</v>
      </c>
      <c r="O488" s="3">
        <v>17</v>
      </c>
      <c r="P488" s="3">
        <v>619</v>
      </c>
      <c r="Q488" s="32">
        <v>7</v>
      </c>
    </row>
    <row r="489" spans="4:17" x14ac:dyDescent="0.2">
      <c r="D489" s="102"/>
      <c r="E489" s="13"/>
      <c r="F489" s="14"/>
      <c r="G489" s="11">
        <v>100</v>
      </c>
      <c r="H489" s="15">
        <v>58.219178082192002</v>
      </c>
      <c r="I489" s="2">
        <v>4.8434442270059996</v>
      </c>
      <c r="J489" s="2">
        <v>21.917808219177999</v>
      </c>
      <c r="K489" s="2">
        <v>17.514677103718</v>
      </c>
      <c r="L489" s="2">
        <v>4.5009784735810001</v>
      </c>
      <c r="M489" s="2">
        <v>0.53816046966700004</v>
      </c>
      <c r="N489" s="2">
        <v>0.97847358121299999</v>
      </c>
      <c r="O489" s="2">
        <v>0.83170254403099997</v>
      </c>
      <c r="P489" s="2">
        <v>30.283757338552</v>
      </c>
      <c r="Q489" s="18">
        <v>0.34246575342500002</v>
      </c>
    </row>
    <row r="490" spans="4:17" x14ac:dyDescent="0.2">
      <c r="D490" s="102"/>
      <c r="E490" s="5" t="s">
        <v>41</v>
      </c>
      <c r="F490" s="6"/>
      <c r="G490" s="7">
        <v>2156</v>
      </c>
      <c r="H490" s="10">
        <v>1178</v>
      </c>
      <c r="I490" s="1">
        <v>79</v>
      </c>
      <c r="J490" s="1">
        <v>415</v>
      </c>
      <c r="K490" s="1">
        <v>308</v>
      </c>
      <c r="L490" s="1">
        <v>67</v>
      </c>
      <c r="M490" s="1">
        <v>14</v>
      </c>
      <c r="N490" s="1">
        <v>13</v>
      </c>
      <c r="O490" s="1">
        <v>12</v>
      </c>
      <c r="P490" s="1">
        <v>747</v>
      </c>
      <c r="Q490" s="17">
        <v>12</v>
      </c>
    </row>
    <row r="491" spans="4:17" x14ac:dyDescent="0.2">
      <c r="D491" s="102"/>
      <c r="E491" s="13"/>
      <c r="F491" s="14"/>
      <c r="G491" s="11">
        <v>100</v>
      </c>
      <c r="H491" s="15">
        <v>54.638218923933003</v>
      </c>
      <c r="I491" s="2">
        <v>3.6641929499070001</v>
      </c>
      <c r="J491" s="2">
        <v>19.248608534323001</v>
      </c>
      <c r="K491" s="2">
        <v>14.285714285714</v>
      </c>
      <c r="L491" s="2">
        <v>3.1076066790349999</v>
      </c>
      <c r="M491" s="2">
        <v>0.64935064935099995</v>
      </c>
      <c r="N491" s="2">
        <v>0.60296846011100003</v>
      </c>
      <c r="O491" s="2">
        <v>0.55658627087199997</v>
      </c>
      <c r="P491" s="2">
        <v>34.647495361780997</v>
      </c>
      <c r="Q491" s="18">
        <v>0.55658627087199997</v>
      </c>
    </row>
    <row r="492" spans="4:17" x14ac:dyDescent="0.2">
      <c r="D492" s="102"/>
      <c r="E492" s="5" t="s">
        <v>42</v>
      </c>
      <c r="F492" s="6"/>
      <c r="G492" s="7">
        <v>1680</v>
      </c>
      <c r="H492" s="10">
        <v>935</v>
      </c>
      <c r="I492" s="1">
        <v>49</v>
      </c>
      <c r="J492" s="1">
        <v>270</v>
      </c>
      <c r="K492" s="1">
        <v>211</v>
      </c>
      <c r="L492" s="1">
        <v>41</v>
      </c>
      <c r="M492" s="1">
        <v>5</v>
      </c>
      <c r="N492" s="1">
        <v>10</v>
      </c>
      <c r="O492" s="1">
        <v>3</v>
      </c>
      <c r="P492" s="1">
        <v>596</v>
      </c>
      <c r="Q492" s="17">
        <v>6</v>
      </c>
    </row>
    <row r="493" spans="4:17" x14ac:dyDescent="0.2">
      <c r="D493" s="102"/>
      <c r="E493" s="13"/>
      <c r="F493" s="14"/>
      <c r="G493" s="11">
        <v>100</v>
      </c>
      <c r="H493" s="15">
        <v>55.654761904761997</v>
      </c>
      <c r="I493" s="2">
        <v>2.916666666667</v>
      </c>
      <c r="J493" s="2">
        <v>16.071428571428999</v>
      </c>
      <c r="K493" s="2">
        <v>12.559523809524</v>
      </c>
      <c r="L493" s="2">
        <v>2.4404761904760002</v>
      </c>
      <c r="M493" s="2">
        <v>0.29761904761899999</v>
      </c>
      <c r="N493" s="2">
        <v>0.59523809523799998</v>
      </c>
      <c r="O493" s="2">
        <v>0.178571428571</v>
      </c>
      <c r="P493" s="2">
        <v>35.476190476189998</v>
      </c>
      <c r="Q493" s="18">
        <v>0.35714285714299998</v>
      </c>
    </row>
    <row r="494" spans="4:17" x14ac:dyDescent="0.2">
      <c r="D494" s="102"/>
      <c r="E494" s="5" t="s">
        <v>43</v>
      </c>
      <c r="F494" s="6"/>
      <c r="G494" s="7">
        <v>518</v>
      </c>
      <c r="H494" s="10">
        <v>244</v>
      </c>
      <c r="I494" s="1">
        <v>12</v>
      </c>
      <c r="J494" s="1">
        <v>50</v>
      </c>
      <c r="K494" s="1">
        <v>54</v>
      </c>
      <c r="L494" s="1">
        <v>9</v>
      </c>
      <c r="M494" s="1">
        <v>0</v>
      </c>
      <c r="N494" s="1">
        <v>2</v>
      </c>
      <c r="O494" s="1">
        <v>5</v>
      </c>
      <c r="P494" s="1">
        <v>233</v>
      </c>
      <c r="Q494" s="17">
        <v>7</v>
      </c>
    </row>
    <row r="495" spans="4:17" x14ac:dyDescent="0.2">
      <c r="D495" s="102"/>
      <c r="E495" s="13"/>
      <c r="F495" s="14"/>
      <c r="G495" s="11">
        <v>100</v>
      </c>
      <c r="H495" s="15">
        <v>47.104247104247001</v>
      </c>
      <c r="I495" s="2">
        <v>2.3166023166019998</v>
      </c>
      <c r="J495" s="2">
        <v>9.65250965251</v>
      </c>
      <c r="K495" s="2">
        <v>10.42471042471</v>
      </c>
      <c r="L495" s="2">
        <v>1.737451737452</v>
      </c>
      <c r="M495" s="9">
        <v>0</v>
      </c>
      <c r="N495" s="2">
        <v>0.38610038610000003</v>
      </c>
      <c r="O495" s="2">
        <v>0.96525096525099996</v>
      </c>
      <c r="P495" s="2">
        <v>44.980694980694999</v>
      </c>
      <c r="Q495" s="18">
        <v>1.351351351351</v>
      </c>
    </row>
    <row r="496" spans="4:17" x14ac:dyDescent="0.2">
      <c r="D496" s="102"/>
      <c r="E496" s="5" t="s">
        <v>44</v>
      </c>
      <c r="F496" s="6"/>
      <c r="G496" s="7">
        <v>602</v>
      </c>
      <c r="H496" s="10">
        <v>284</v>
      </c>
      <c r="I496" s="1">
        <v>11</v>
      </c>
      <c r="J496" s="1">
        <v>86</v>
      </c>
      <c r="K496" s="1">
        <v>81</v>
      </c>
      <c r="L496" s="1">
        <v>12</v>
      </c>
      <c r="M496" s="1">
        <v>1</v>
      </c>
      <c r="N496" s="1">
        <v>4</v>
      </c>
      <c r="O496" s="1">
        <v>4</v>
      </c>
      <c r="P496" s="1">
        <v>248</v>
      </c>
      <c r="Q496" s="17">
        <v>4</v>
      </c>
    </row>
    <row r="497" spans="2:17" x14ac:dyDescent="0.2">
      <c r="D497" s="103"/>
      <c r="E497" s="54"/>
      <c r="F497" s="52"/>
      <c r="G497" s="61">
        <v>100</v>
      </c>
      <c r="H497" s="66">
        <v>47.176079734219002</v>
      </c>
      <c r="I497" s="24">
        <v>1.8272425249169999</v>
      </c>
      <c r="J497" s="24">
        <v>14.285714285714</v>
      </c>
      <c r="K497" s="24">
        <v>13.455149501660999</v>
      </c>
      <c r="L497" s="24">
        <v>1.9933554817279999</v>
      </c>
      <c r="M497" s="24">
        <v>0.166112956811</v>
      </c>
      <c r="N497" s="24">
        <v>0.664451827243</v>
      </c>
      <c r="O497" s="24">
        <v>0.664451827243</v>
      </c>
      <c r="P497" s="24">
        <v>41.196013289036998</v>
      </c>
      <c r="Q497" s="69">
        <v>0.664451827243</v>
      </c>
    </row>
    <row r="499" spans="2:17" x14ac:dyDescent="0.2">
      <c r="B499" s="34" t="str">
        <f xml:space="preserve"> HYPERLINK("#'目次'!B18", "[12]")</f>
        <v>[12]</v>
      </c>
      <c r="C499" s="27" t="s">
        <v>135</v>
      </c>
    </row>
    <row r="502" spans="2:17" x14ac:dyDescent="0.2">
      <c r="C502" s="27" t="s">
        <v>13</v>
      </c>
    </row>
    <row r="503" spans="2:17" ht="24" x14ac:dyDescent="0.2">
      <c r="D503" s="97"/>
      <c r="E503" s="98"/>
      <c r="F503" s="98"/>
      <c r="G503" s="38" t="s">
        <v>14</v>
      </c>
      <c r="H503" s="36" t="s">
        <v>136</v>
      </c>
      <c r="I503" s="4" t="s">
        <v>137</v>
      </c>
      <c r="J503" s="35" t="s">
        <v>24</v>
      </c>
    </row>
    <row r="504" spans="2:17" x14ac:dyDescent="0.2">
      <c r="D504" s="99"/>
      <c r="E504" s="100"/>
      <c r="F504" s="100"/>
      <c r="G504" s="40"/>
      <c r="H504" s="42"/>
      <c r="I504" s="8"/>
      <c r="J504" s="39"/>
    </row>
    <row r="505" spans="2:17" x14ac:dyDescent="0.2">
      <c r="D505" s="59"/>
      <c r="E505" s="63" t="s">
        <v>14</v>
      </c>
      <c r="F505" s="65"/>
      <c r="G505" s="37">
        <v>7000</v>
      </c>
      <c r="H505" s="16">
        <v>2164</v>
      </c>
      <c r="I505" s="16">
        <v>4825</v>
      </c>
      <c r="J505" s="57">
        <v>11</v>
      </c>
    </row>
    <row r="506" spans="2:17" x14ac:dyDescent="0.2">
      <c r="D506" s="54"/>
      <c r="E506" s="52"/>
      <c r="F506" s="60"/>
      <c r="G506" s="11">
        <v>100</v>
      </c>
      <c r="H506" s="2">
        <v>30.914285714285999</v>
      </c>
      <c r="I506" s="2">
        <v>68.928571428571004</v>
      </c>
      <c r="J506" s="18">
        <v>0.157142857143</v>
      </c>
    </row>
    <row r="507" spans="2:17" x14ac:dyDescent="0.2">
      <c r="D507" s="101" t="s">
        <v>25</v>
      </c>
      <c r="E507" s="26" t="s">
        <v>26</v>
      </c>
      <c r="F507" s="25"/>
      <c r="G507" s="28">
        <v>308</v>
      </c>
      <c r="H507" s="30">
        <v>79</v>
      </c>
      <c r="I507" s="3">
        <v>228</v>
      </c>
      <c r="J507" s="32">
        <v>1</v>
      </c>
    </row>
    <row r="508" spans="2:17" x14ac:dyDescent="0.2">
      <c r="D508" s="102"/>
      <c r="E508" s="13"/>
      <c r="F508" s="14"/>
      <c r="G508" s="11">
        <v>100</v>
      </c>
      <c r="H508" s="15">
        <v>25.649350649351</v>
      </c>
      <c r="I508" s="2">
        <v>74.025974025973994</v>
      </c>
      <c r="J508" s="18">
        <v>0.32467532467499999</v>
      </c>
    </row>
    <row r="509" spans="2:17" x14ac:dyDescent="0.2">
      <c r="D509" s="102"/>
      <c r="E509" s="5" t="s">
        <v>27</v>
      </c>
      <c r="F509" s="6"/>
      <c r="G509" s="7">
        <v>504</v>
      </c>
      <c r="H509" s="10">
        <v>111</v>
      </c>
      <c r="I509" s="1">
        <v>392</v>
      </c>
      <c r="J509" s="17">
        <v>1</v>
      </c>
    </row>
    <row r="510" spans="2:17" x14ac:dyDescent="0.2">
      <c r="D510" s="102"/>
      <c r="E510" s="13"/>
      <c r="F510" s="14"/>
      <c r="G510" s="11">
        <v>100</v>
      </c>
      <c r="H510" s="15">
        <v>22.023809523810002</v>
      </c>
      <c r="I510" s="2">
        <v>77.777777777777999</v>
      </c>
      <c r="J510" s="18">
        <v>0.19841269841299999</v>
      </c>
    </row>
    <row r="511" spans="2:17" x14ac:dyDescent="0.2">
      <c r="D511" s="102"/>
      <c r="E511" s="5" t="s">
        <v>28</v>
      </c>
      <c r="F511" s="6"/>
      <c r="G511" s="7">
        <v>1554</v>
      </c>
      <c r="H511" s="10">
        <v>534</v>
      </c>
      <c r="I511" s="1">
        <v>1017</v>
      </c>
      <c r="J511" s="17">
        <v>3</v>
      </c>
    </row>
    <row r="512" spans="2:17" x14ac:dyDescent="0.2">
      <c r="D512" s="102"/>
      <c r="E512" s="13"/>
      <c r="F512" s="14"/>
      <c r="G512" s="11">
        <v>100</v>
      </c>
      <c r="H512" s="15">
        <v>34.362934362933999</v>
      </c>
      <c r="I512" s="2">
        <v>65.444015444014994</v>
      </c>
      <c r="J512" s="18">
        <v>0.19305019305000001</v>
      </c>
    </row>
    <row r="513" spans="4:10" x14ac:dyDescent="0.2">
      <c r="D513" s="102"/>
      <c r="E513" s="5" t="s">
        <v>29</v>
      </c>
      <c r="F513" s="6"/>
      <c r="G513" s="7">
        <v>840</v>
      </c>
      <c r="H513" s="10">
        <v>317</v>
      </c>
      <c r="I513" s="1">
        <v>523</v>
      </c>
      <c r="J513" s="17">
        <v>0</v>
      </c>
    </row>
    <row r="514" spans="4:10" x14ac:dyDescent="0.2">
      <c r="D514" s="102"/>
      <c r="E514" s="13"/>
      <c r="F514" s="14"/>
      <c r="G514" s="11">
        <v>100</v>
      </c>
      <c r="H514" s="15">
        <v>37.738095238094999</v>
      </c>
      <c r="I514" s="2">
        <v>62.261904761905001</v>
      </c>
      <c r="J514" s="29">
        <v>0</v>
      </c>
    </row>
    <row r="515" spans="4:10" x14ac:dyDescent="0.2">
      <c r="D515" s="102"/>
      <c r="E515" s="5" t="s">
        <v>30</v>
      </c>
      <c r="F515" s="6"/>
      <c r="G515" s="7">
        <v>280</v>
      </c>
      <c r="H515" s="10">
        <v>82</v>
      </c>
      <c r="I515" s="1">
        <v>198</v>
      </c>
      <c r="J515" s="17">
        <v>0</v>
      </c>
    </row>
    <row r="516" spans="4:10" x14ac:dyDescent="0.2">
      <c r="D516" s="102"/>
      <c r="E516" s="13"/>
      <c r="F516" s="14"/>
      <c r="G516" s="11">
        <v>100</v>
      </c>
      <c r="H516" s="15">
        <v>29.285714285714</v>
      </c>
      <c r="I516" s="2">
        <v>70.714285714286007</v>
      </c>
      <c r="J516" s="29">
        <v>0</v>
      </c>
    </row>
    <row r="517" spans="4:10" x14ac:dyDescent="0.2">
      <c r="D517" s="102"/>
      <c r="E517" s="5" t="s">
        <v>31</v>
      </c>
      <c r="F517" s="6"/>
      <c r="G517" s="7">
        <v>154</v>
      </c>
      <c r="H517" s="10">
        <v>54</v>
      </c>
      <c r="I517" s="1">
        <v>100</v>
      </c>
      <c r="J517" s="17">
        <v>0</v>
      </c>
    </row>
    <row r="518" spans="4:10" x14ac:dyDescent="0.2">
      <c r="D518" s="102"/>
      <c r="E518" s="13"/>
      <c r="F518" s="14"/>
      <c r="G518" s="11">
        <v>100</v>
      </c>
      <c r="H518" s="15">
        <v>35.064935064935</v>
      </c>
      <c r="I518" s="2">
        <v>64.935064935065</v>
      </c>
      <c r="J518" s="29">
        <v>0</v>
      </c>
    </row>
    <row r="519" spans="4:10" x14ac:dyDescent="0.2">
      <c r="D519" s="102"/>
      <c r="E519" s="5" t="s">
        <v>32</v>
      </c>
      <c r="F519" s="6"/>
      <c r="G519" s="7">
        <v>826</v>
      </c>
      <c r="H519" s="10">
        <v>257</v>
      </c>
      <c r="I519" s="1">
        <v>569</v>
      </c>
      <c r="J519" s="17">
        <v>0</v>
      </c>
    </row>
    <row r="520" spans="4:10" x14ac:dyDescent="0.2">
      <c r="D520" s="102"/>
      <c r="E520" s="13"/>
      <c r="F520" s="14"/>
      <c r="G520" s="11">
        <v>100</v>
      </c>
      <c r="H520" s="15">
        <v>31.113801452785001</v>
      </c>
      <c r="I520" s="2">
        <v>68.886198547215002</v>
      </c>
      <c r="J520" s="29">
        <v>0</v>
      </c>
    </row>
    <row r="521" spans="4:10" x14ac:dyDescent="0.2">
      <c r="D521" s="102"/>
      <c r="E521" s="5" t="s">
        <v>33</v>
      </c>
      <c r="F521" s="6"/>
      <c r="G521" s="7">
        <v>672</v>
      </c>
      <c r="H521" s="10">
        <v>188</v>
      </c>
      <c r="I521" s="1">
        <v>484</v>
      </c>
      <c r="J521" s="17">
        <v>0</v>
      </c>
    </row>
    <row r="522" spans="4:10" x14ac:dyDescent="0.2">
      <c r="D522" s="102"/>
      <c r="E522" s="13"/>
      <c r="F522" s="14"/>
      <c r="G522" s="11">
        <v>100</v>
      </c>
      <c r="H522" s="15">
        <v>27.976190476189998</v>
      </c>
      <c r="I522" s="2">
        <v>72.023809523810002</v>
      </c>
      <c r="J522" s="29">
        <v>0</v>
      </c>
    </row>
    <row r="523" spans="4:10" x14ac:dyDescent="0.2">
      <c r="D523" s="102"/>
      <c r="E523" s="5" t="s">
        <v>34</v>
      </c>
      <c r="F523" s="6"/>
      <c r="G523" s="7">
        <v>462</v>
      </c>
      <c r="H523" s="10">
        <v>150</v>
      </c>
      <c r="I523" s="1">
        <v>312</v>
      </c>
      <c r="J523" s="17">
        <v>0</v>
      </c>
    </row>
    <row r="524" spans="4:10" x14ac:dyDescent="0.2">
      <c r="D524" s="102"/>
      <c r="E524" s="13"/>
      <c r="F524" s="14"/>
      <c r="G524" s="11">
        <v>100</v>
      </c>
      <c r="H524" s="15">
        <v>32.467532467532003</v>
      </c>
      <c r="I524" s="2">
        <v>67.532467532468004</v>
      </c>
      <c r="J524" s="29">
        <v>0</v>
      </c>
    </row>
    <row r="525" spans="4:10" x14ac:dyDescent="0.2">
      <c r="D525" s="102"/>
      <c r="E525" s="5" t="s">
        <v>35</v>
      </c>
      <c r="F525" s="6"/>
      <c r="G525" s="7">
        <v>406</v>
      </c>
      <c r="H525" s="10">
        <v>122</v>
      </c>
      <c r="I525" s="1">
        <v>284</v>
      </c>
      <c r="J525" s="17">
        <v>0</v>
      </c>
    </row>
    <row r="526" spans="4:10" x14ac:dyDescent="0.2">
      <c r="D526" s="102"/>
      <c r="E526" s="13"/>
      <c r="F526" s="14"/>
      <c r="G526" s="11">
        <v>100</v>
      </c>
      <c r="H526" s="15">
        <v>30.049261083744</v>
      </c>
      <c r="I526" s="2">
        <v>69.950738916256</v>
      </c>
      <c r="J526" s="29">
        <v>0</v>
      </c>
    </row>
    <row r="527" spans="4:10" x14ac:dyDescent="0.2">
      <c r="D527" s="102"/>
      <c r="E527" s="5" t="s">
        <v>36</v>
      </c>
      <c r="F527" s="6"/>
      <c r="G527" s="7">
        <v>210</v>
      </c>
      <c r="H527" s="10">
        <v>53</v>
      </c>
      <c r="I527" s="1">
        <v>154</v>
      </c>
      <c r="J527" s="17">
        <v>3</v>
      </c>
    </row>
    <row r="528" spans="4:10" x14ac:dyDescent="0.2">
      <c r="D528" s="102"/>
      <c r="E528" s="13"/>
      <c r="F528" s="14"/>
      <c r="G528" s="11">
        <v>100</v>
      </c>
      <c r="H528" s="15">
        <v>25.238095238094999</v>
      </c>
      <c r="I528" s="2">
        <v>73.333333333333002</v>
      </c>
      <c r="J528" s="18">
        <v>1.4285714285710001</v>
      </c>
    </row>
    <row r="529" spans="2:10" x14ac:dyDescent="0.2">
      <c r="D529" s="102"/>
      <c r="E529" s="5" t="s">
        <v>37</v>
      </c>
      <c r="F529" s="6"/>
      <c r="G529" s="7">
        <v>714</v>
      </c>
      <c r="H529" s="10">
        <v>197</v>
      </c>
      <c r="I529" s="1">
        <v>514</v>
      </c>
      <c r="J529" s="17">
        <v>3</v>
      </c>
    </row>
    <row r="530" spans="2:10" x14ac:dyDescent="0.2">
      <c r="D530" s="102"/>
      <c r="E530" s="13"/>
      <c r="F530" s="14"/>
      <c r="G530" s="11">
        <v>100</v>
      </c>
      <c r="H530" s="15">
        <v>27.591036414565998</v>
      </c>
      <c r="I530" s="2">
        <v>71.988795518206999</v>
      </c>
      <c r="J530" s="18">
        <v>0.42016806722700001</v>
      </c>
    </row>
    <row r="531" spans="2:10" x14ac:dyDescent="0.2">
      <c r="D531" s="102"/>
      <c r="E531" s="5" t="s">
        <v>38</v>
      </c>
      <c r="F531" s="6"/>
      <c r="G531" s="7">
        <v>70</v>
      </c>
      <c r="H531" s="10">
        <v>20</v>
      </c>
      <c r="I531" s="1">
        <v>50</v>
      </c>
      <c r="J531" s="17">
        <v>0</v>
      </c>
    </row>
    <row r="532" spans="2:10" x14ac:dyDescent="0.2">
      <c r="D532" s="102"/>
      <c r="E532" s="13"/>
      <c r="F532" s="14"/>
      <c r="G532" s="11">
        <v>100</v>
      </c>
      <c r="H532" s="15">
        <v>28.571428571428999</v>
      </c>
      <c r="I532" s="2">
        <v>71.428571428571004</v>
      </c>
      <c r="J532" s="29">
        <v>0</v>
      </c>
    </row>
    <row r="533" spans="2:10" x14ac:dyDescent="0.2">
      <c r="D533" s="101" t="s">
        <v>39</v>
      </c>
      <c r="E533" s="26" t="s">
        <v>40</v>
      </c>
      <c r="F533" s="25"/>
      <c r="G533" s="28">
        <v>2044</v>
      </c>
      <c r="H533" s="30">
        <v>736</v>
      </c>
      <c r="I533" s="3">
        <v>1308</v>
      </c>
      <c r="J533" s="32">
        <v>0</v>
      </c>
    </row>
    <row r="534" spans="2:10" x14ac:dyDescent="0.2">
      <c r="D534" s="102"/>
      <c r="E534" s="13"/>
      <c r="F534" s="14"/>
      <c r="G534" s="11">
        <v>100</v>
      </c>
      <c r="H534" s="15">
        <v>36.007827788649998</v>
      </c>
      <c r="I534" s="2">
        <v>63.992172211350002</v>
      </c>
      <c r="J534" s="29">
        <v>0</v>
      </c>
    </row>
    <row r="535" spans="2:10" x14ac:dyDescent="0.2">
      <c r="D535" s="102"/>
      <c r="E535" s="5" t="s">
        <v>41</v>
      </c>
      <c r="F535" s="6"/>
      <c r="G535" s="7">
        <v>2156</v>
      </c>
      <c r="H535" s="10">
        <v>641</v>
      </c>
      <c r="I535" s="1">
        <v>1509</v>
      </c>
      <c r="J535" s="17">
        <v>6</v>
      </c>
    </row>
    <row r="536" spans="2:10" x14ac:dyDescent="0.2">
      <c r="D536" s="102"/>
      <c r="E536" s="13"/>
      <c r="F536" s="14"/>
      <c r="G536" s="11">
        <v>100</v>
      </c>
      <c r="H536" s="15">
        <v>29.730983302412</v>
      </c>
      <c r="I536" s="2">
        <v>69.990723562151999</v>
      </c>
      <c r="J536" s="18">
        <v>0.27829313543599998</v>
      </c>
    </row>
    <row r="537" spans="2:10" x14ac:dyDescent="0.2">
      <c r="D537" s="102"/>
      <c r="E537" s="5" t="s">
        <v>42</v>
      </c>
      <c r="F537" s="6"/>
      <c r="G537" s="7">
        <v>1680</v>
      </c>
      <c r="H537" s="10">
        <v>500</v>
      </c>
      <c r="I537" s="1">
        <v>1178</v>
      </c>
      <c r="J537" s="17">
        <v>2</v>
      </c>
    </row>
    <row r="538" spans="2:10" x14ac:dyDescent="0.2">
      <c r="D538" s="102"/>
      <c r="E538" s="13"/>
      <c r="F538" s="14"/>
      <c r="G538" s="11">
        <v>100</v>
      </c>
      <c r="H538" s="15">
        <v>29.761904761905001</v>
      </c>
      <c r="I538" s="2">
        <v>70.119047619048004</v>
      </c>
      <c r="J538" s="18">
        <v>0.119047619048</v>
      </c>
    </row>
    <row r="539" spans="2:10" x14ac:dyDescent="0.2">
      <c r="D539" s="102"/>
      <c r="E539" s="5" t="s">
        <v>43</v>
      </c>
      <c r="F539" s="6"/>
      <c r="G539" s="7">
        <v>518</v>
      </c>
      <c r="H539" s="10">
        <v>121</v>
      </c>
      <c r="I539" s="1">
        <v>395</v>
      </c>
      <c r="J539" s="17">
        <v>2</v>
      </c>
    </row>
    <row r="540" spans="2:10" x14ac:dyDescent="0.2">
      <c r="D540" s="102"/>
      <c r="E540" s="13"/>
      <c r="F540" s="14"/>
      <c r="G540" s="11">
        <v>100</v>
      </c>
      <c r="H540" s="15">
        <v>23.359073359073001</v>
      </c>
      <c r="I540" s="2">
        <v>76.254826254826</v>
      </c>
      <c r="J540" s="18">
        <v>0.38610038610000003</v>
      </c>
    </row>
    <row r="541" spans="2:10" x14ac:dyDescent="0.2">
      <c r="D541" s="102"/>
      <c r="E541" s="5" t="s">
        <v>44</v>
      </c>
      <c r="F541" s="6"/>
      <c r="G541" s="7">
        <v>602</v>
      </c>
      <c r="H541" s="10">
        <v>166</v>
      </c>
      <c r="I541" s="1">
        <v>435</v>
      </c>
      <c r="J541" s="17">
        <v>1</v>
      </c>
    </row>
    <row r="542" spans="2:10" x14ac:dyDescent="0.2">
      <c r="D542" s="103"/>
      <c r="E542" s="54"/>
      <c r="F542" s="52"/>
      <c r="G542" s="61">
        <v>100</v>
      </c>
      <c r="H542" s="66">
        <v>27.574750830565002</v>
      </c>
      <c r="I542" s="24">
        <v>72.259136212624995</v>
      </c>
      <c r="J542" s="69">
        <v>0.166112956811</v>
      </c>
    </row>
    <row r="544" spans="2:10" x14ac:dyDescent="0.2">
      <c r="B544" s="34" t="str">
        <f xml:space="preserve"> HYPERLINK("#'目次'!B19", "[13]")</f>
        <v>[13]</v>
      </c>
      <c r="C544" s="27" t="s">
        <v>140</v>
      </c>
    </row>
    <row r="545" spans="3:14" x14ac:dyDescent="0.2">
      <c r="C545" s="84" t="s">
        <v>141</v>
      </c>
    </row>
    <row r="547" spans="3:14" x14ac:dyDescent="0.2">
      <c r="C547" s="27" t="s">
        <v>13</v>
      </c>
    </row>
    <row r="548" spans="3:14" ht="48" x14ac:dyDescent="0.2">
      <c r="D548" s="97"/>
      <c r="E548" s="98"/>
      <c r="F548" s="98"/>
      <c r="G548" s="38" t="s">
        <v>14</v>
      </c>
      <c r="H548" s="36" t="s">
        <v>142</v>
      </c>
      <c r="I548" s="4" t="s">
        <v>143</v>
      </c>
      <c r="J548" s="4" t="s">
        <v>144</v>
      </c>
      <c r="K548" s="4" t="s">
        <v>145</v>
      </c>
      <c r="L548" s="4" t="s">
        <v>22</v>
      </c>
      <c r="M548" s="4" t="s">
        <v>146</v>
      </c>
      <c r="N548" s="35" t="s">
        <v>24</v>
      </c>
    </row>
    <row r="549" spans="3:14" x14ac:dyDescent="0.2">
      <c r="D549" s="99"/>
      <c r="E549" s="100"/>
      <c r="F549" s="100"/>
      <c r="G549" s="40"/>
      <c r="H549" s="42"/>
      <c r="I549" s="8"/>
      <c r="J549" s="8"/>
      <c r="K549" s="8"/>
      <c r="L549" s="8"/>
      <c r="M549" s="8"/>
      <c r="N549" s="39"/>
    </row>
    <row r="550" spans="3:14" x14ac:dyDescent="0.2">
      <c r="D550" s="59"/>
      <c r="E550" s="63" t="s">
        <v>14</v>
      </c>
      <c r="F550" s="65"/>
      <c r="G550" s="37">
        <v>2164</v>
      </c>
      <c r="H550" s="16">
        <v>1282</v>
      </c>
      <c r="I550" s="16">
        <v>704</v>
      </c>
      <c r="J550" s="16">
        <v>1379</v>
      </c>
      <c r="K550" s="16">
        <v>308</v>
      </c>
      <c r="L550" s="16">
        <v>18</v>
      </c>
      <c r="M550" s="16">
        <v>95</v>
      </c>
      <c r="N550" s="57">
        <v>2</v>
      </c>
    </row>
    <row r="551" spans="3:14" x14ac:dyDescent="0.2">
      <c r="D551" s="54"/>
      <c r="E551" s="52"/>
      <c r="F551" s="60"/>
      <c r="G551" s="11">
        <v>100</v>
      </c>
      <c r="H551" s="2">
        <v>59.242144177448999</v>
      </c>
      <c r="I551" s="2">
        <v>32.532347504621001</v>
      </c>
      <c r="J551" s="2">
        <v>63.724584103512001</v>
      </c>
      <c r="K551" s="2">
        <v>14.232902033272</v>
      </c>
      <c r="L551" s="2">
        <v>0.83179297597000001</v>
      </c>
      <c r="M551" s="2">
        <v>4.3900184842880003</v>
      </c>
      <c r="N551" s="18">
        <v>9.2421441773999996E-2</v>
      </c>
    </row>
    <row r="552" spans="3:14" x14ac:dyDescent="0.2">
      <c r="D552" s="101" t="s">
        <v>25</v>
      </c>
      <c r="E552" s="26" t="s">
        <v>26</v>
      </c>
      <c r="F552" s="25"/>
      <c r="G552" s="28">
        <v>79</v>
      </c>
      <c r="H552" s="30">
        <v>51</v>
      </c>
      <c r="I552" s="3">
        <v>28</v>
      </c>
      <c r="J552" s="3">
        <v>50</v>
      </c>
      <c r="K552" s="3">
        <v>7</v>
      </c>
      <c r="L552" s="3">
        <v>1</v>
      </c>
      <c r="M552" s="3">
        <v>3</v>
      </c>
      <c r="N552" s="32">
        <v>1</v>
      </c>
    </row>
    <row r="553" spans="3:14" x14ac:dyDescent="0.2">
      <c r="D553" s="102"/>
      <c r="E553" s="13"/>
      <c r="F553" s="14"/>
      <c r="G553" s="11">
        <v>100</v>
      </c>
      <c r="H553" s="15">
        <v>64.556962025315997</v>
      </c>
      <c r="I553" s="2">
        <v>35.443037974684003</v>
      </c>
      <c r="J553" s="2">
        <v>63.291139240505998</v>
      </c>
      <c r="K553" s="2">
        <v>8.8607594936710008</v>
      </c>
      <c r="L553" s="2">
        <v>1.2658227848100001</v>
      </c>
      <c r="M553" s="2">
        <v>3.7974683544299999</v>
      </c>
      <c r="N553" s="18">
        <v>1.2658227848100001</v>
      </c>
    </row>
    <row r="554" spans="3:14" x14ac:dyDescent="0.2">
      <c r="D554" s="102"/>
      <c r="E554" s="5" t="s">
        <v>27</v>
      </c>
      <c r="F554" s="6"/>
      <c r="G554" s="7">
        <v>111</v>
      </c>
      <c r="H554" s="10">
        <v>59</v>
      </c>
      <c r="I554" s="1">
        <v>40</v>
      </c>
      <c r="J554" s="1">
        <v>73</v>
      </c>
      <c r="K554" s="1">
        <v>17</v>
      </c>
      <c r="L554" s="1">
        <v>2</v>
      </c>
      <c r="M554" s="1">
        <v>9</v>
      </c>
      <c r="N554" s="17">
        <v>0</v>
      </c>
    </row>
    <row r="555" spans="3:14" x14ac:dyDescent="0.2">
      <c r="D555" s="102"/>
      <c r="E555" s="13"/>
      <c r="F555" s="14"/>
      <c r="G555" s="11">
        <v>100</v>
      </c>
      <c r="H555" s="15">
        <v>53.153153153152999</v>
      </c>
      <c r="I555" s="2">
        <v>36.036036036036002</v>
      </c>
      <c r="J555" s="2">
        <v>65.765765765766005</v>
      </c>
      <c r="K555" s="2">
        <v>15.315315315315001</v>
      </c>
      <c r="L555" s="2">
        <v>1.8018018018019999</v>
      </c>
      <c r="M555" s="2">
        <v>8.1081081081080004</v>
      </c>
      <c r="N555" s="29">
        <v>0</v>
      </c>
    </row>
    <row r="556" spans="3:14" x14ac:dyDescent="0.2">
      <c r="D556" s="102"/>
      <c r="E556" s="5" t="s">
        <v>28</v>
      </c>
      <c r="F556" s="6"/>
      <c r="G556" s="7">
        <v>534</v>
      </c>
      <c r="H556" s="10">
        <v>323</v>
      </c>
      <c r="I556" s="1">
        <v>171</v>
      </c>
      <c r="J556" s="1">
        <v>347</v>
      </c>
      <c r="K556" s="1">
        <v>75</v>
      </c>
      <c r="L556" s="1">
        <v>2</v>
      </c>
      <c r="M556" s="1">
        <v>17</v>
      </c>
      <c r="N556" s="17">
        <v>0</v>
      </c>
    </row>
    <row r="557" spans="3:14" x14ac:dyDescent="0.2">
      <c r="D557" s="102"/>
      <c r="E557" s="13"/>
      <c r="F557" s="14"/>
      <c r="G557" s="11">
        <v>100</v>
      </c>
      <c r="H557" s="15">
        <v>60.486891385767997</v>
      </c>
      <c r="I557" s="2">
        <v>32.022471910112003</v>
      </c>
      <c r="J557" s="2">
        <v>64.98127340824</v>
      </c>
      <c r="K557" s="2">
        <v>14.044943820225001</v>
      </c>
      <c r="L557" s="2">
        <v>0.37453183520599997</v>
      </c>
      <c r="M557" s="2">
        <v>3.1835205992510001</v>
      </c>
      <c r="N557" s="29">
        <v>0</v>
      </c>
    </row>
    <row r="558" spans="3:14" x14ac:dyDescent="0.2">
      <c r="D558" s="102"/>
      <c r="E558" s="5" t="s">
        <v>29</v>
      </c>
      <c r="F558" s="6"/>
      <c r="G558" s="7">
        <v>317</v>
      </c>
      <c r="H558" s="10">
        <v>192</v>
      </c>
      <c r="I558" s="1">
        <v>112</v>
      </c>
      <c r="J558" s="1">
        <v>218</v>
      </c>
      <c r="K558" s="1">
        <v>53</v>
      </c>
      <c r="L558" s="1">
        <v>3</v>
      </c>
      <c r="M558" s="1">
        <v>11</v>
      </c>
      <c r="N558" s="17">
        <v>0</v>
      </c>
    </row>
    <row r="559" spans="3:14" x14ac:dyDescent="0.2">
      <c r="D559" s="102"/>
      <c r="E559" s="13"/>
      <c r="F559" s="14"/>
      <c r="G559" s="11">
        <v>100</v>
      </c>
      <c r="H559" s="15">
        <v>60.567823343849</v>
      </c>
      <c r="I559" s="2">
        <v>35.331230283911999</v>
      </c>
      <c r="J559" s="2">
        <v>68.769716088327996</v>
      </c>
      <c r="K559" s="2">
        <v>16.719242902207998</v>
      </c>
      <c r="L559" s="2">
        <v>0.946372239748</v>
      </c>
      <c r="M559" s="2">
        <v>3.470031545741</v>
      </c>
      <c r="N559" s="29">
        <v>0</v>
      </c>
    </row>
    <row r="560" spans="3:14" x14ac:dyDescent="0.2">
      <c r="D560" s="102"/>
      <c r="E560" s="5" t="s">
        <v>30</v>
      </c>
      <c r="F560" s="6"/>
      <c r="G560" s="7">
        <v>82</v>
      </c>
      <c r="H560" s="10">
        <v>46</v>
      </c>
      <c r="I560" s="1">
        <v>32</v>
      </c>
      <c r="J560" s="1">
        <v>57</v>
      </c>
      <c r="K560" s="1">
        <v>12</v>
      </c>
      <c r="L560" s="1">
        <v>1</v>
      </c>
      <c r="M560" s="1">
        <v>1</v>
      </c>
      <c r="N560" s="17">
        <v>0</v>
      </c>
    </row>
    <row r="561" spans="4:14" x14ac:dyDescent="0.2">
      <c r="D561" s="102"/>
      <c r="E561" s="13"/>
      <c r="F561" s="14"/>
      <c r="G561" s="11">
        <v>100</v>
      </c>
      <c r="H561" s="15">
        <v>56.097560975610001</v>
      </c>
      <c r="I561" s="2">
        <v>39.024390243901998</v>
      </c>
      <c r="J561" s="2">
        <v>69.512195121950995</v>
      </c>
      <c r="K561" s="2">
        <v>14.634146341463</v>
      </c>
      <c r="L561" s="2">
        <v>1.219512195122</v>
      </c>
      <c r="M561" s="2">
        <v>1.219512195122</v>
      </c>
      <c r="N561" s="29">
        <v>0</v>
      </c>
    </row>
    <row r="562" spans="4:14" x14ac:dyDescent="0.2">
      <c r="D562" s="102"/>
      <c r="E562" s="5" t="s">
        <v>31</v>
      </c>
      <c r="F562" s="6"/>
      <c r="G562" s="7">
        <v>54</v>
      </c>
      <c r="H562" s="10">
        <v>38</v>
      </c>
      <c r="I562" s="1">
        <v>21</v>
      </c>
      <c r="J562" s="1">
        <v>33</v>
      </c>
      <c r="K562" s="1">
        <v>7</v>
      </c>
      <c r="L562" s="1">
        <v>0</v>
      </c>
      <c r="M562" s="1">
        <v>1</v>
      </c>
      <c r="N562" s="17">
        <v>0</v>
      </c>
    </row>
    <row r="563" spans="4:14" x14ac:dyDescent="0.2">
      <c r="D563" s="102"/>
      <c r="E563" s="13"/>
      <c r="F563" s="14"/>
      <c r="G563" s="11">
        <v>100</v>
      </c>
      <c r="H563" s="15">
        <v>70.370370370369997</v>
      </c>
      <c r="I563" s="2">
        <v>38.888888888888999</v>
      </c>
      <c r="J563" s="2">
        <v>61.111111111111001</v>
      </c>
      <c r="K563" s="2">
        <v>12.962962962962999</v>
      </c>
      <c r="L563" s="9">
        <v>0</v>
      </c>
      <c r="M563" s="2">
        <v>1.851851851852</v>
      </c>
      <c r="N563" s="29">
        <v>0</v>
      </c>
    </row>
    <row r="564" spans="4:14" x14ac:dyDescent="0.2">
      <c r="D564" s="102"/>
      <c r="E564" s="5" t="s">
        <v>32</v>
      </c>
      <c r="F564" s="6"/>
      <c r="G564" s="7">
        <v>257</v>
      </c>
      <c r="H564" s="10">
        <v>151</v>
      </c>
      <c r="I564" s="1">
        <v>71</v>
      </c>
      <c r="J564" s="1">
        <v>155</v>
      </c>
      <c r="K564" s="1">
        <v>32</v>
      </c>
      <c r="L564" s="1">
        <v>4</v>
      </c>
      <c r="M564" s="1">
        <v>18</v>
      </c>
      <c r="N564" s="17">
        <v>0</v>
      </c>
    </row>
    <row r="565" spans="4:14" x14ac:dyDescent="0.2">
      <c r="D565" s="102"/>
      <c r="E565" s="13"/>
      <c r="F565" s="14"/>
      <c r="G565" s="11">
        <v>100</v>
      </c>
      <c r="H565" s="15">
        <v>58.754863813230003</v>
      </c>
      <c r="I565" s="2">
        <v>27.626459143969001</v>
      </c>
      <c r="J565" s="2">
        <v>60.311284046692997</v>
      </c>
      <c r="K565" s="2">
        <v>12.451361867704</v>
      </c>
      <c r="L565" s="2">
        <v>1.556420233463</v>
      </c>
      <c r="M565" s="2">
        <v>7.0038910505840004</v>
      </c>
      <c r="N565" s="29">
        <v>0</v>
      </c>
    </row>
    <row r="566" spans="4:14" x14ac:dyDescent="0.2">
      <c r="D566" s="102"/>
      <c r="E566" s="5" t="s">
        <v>33</v>
      </c>
      <c r="F566" s="6"/>
      <c r="G566" s="7">
        <v>188</v>
      </c>
      <c r="H566" s="10">
        <v>109</v>
      </c>
      <c r="I566" s="1">
        <v>53</v>
      </c>
      <c r="J566" s="1">
        <v>109</v>
      </c>
      <c r="K566" s="1">
        <v>25</v>
      </c>
      <c r="L566" s="1">
        <v>3</v>
      </c>
      <c r="M566" s="1">
        <v>8</v>
      </c>
      <c r="N566" s="17">
        <v>0</v>
      </c>
    </row>
    <row r="567" spans="4:14" x14ac:dyDescent="0.2">
      <c r="D567" s="102"/>
      <c r="E567" s="13"/>
      <c r="F567" s="14"/>
      <c r="G567" s="11">
        <v>100</v>
      </c>
      <c r="H567" s="15">
        <v>57.978723404255</v>
      </c>
      <c r="I567" s="2">
        <v>28.191489361702001</v>
      </c>
      <c r="J567" s="2">
        <v>57.978723404255</v>
      </c>
      <c r="K567" s="2">
        <v>13.297872340426</v>
      </c>
      <c r="L567" s="2">
        <v>1.5957446808510001</v>
      </c>
      <c r="M567" s="2">
        <v>4.2553191489359996</v>
      </c>
      <c r="N567" s="29">
        <v>0</v>
      </c>
    </row>
    <row r="568" spans="4:14" x14ac:dyDescent="0.2">
      <c r="D568" s="102"/>
      <c r="E568" s="5" t="s">
        <v>34</v>
      </c>
      <c r="F568" s="6"/>
      <c r="G568" s="7">
        <v>150</v>
      </c>
      <c r="H568" s="10">
        <v>78</v>
      </c>
      <c r="I568" s="1">
        <v>49</v>
      </c>
      <c r="J568" s="1">
        <v>107</v>
      </c>
      <c r="K568" s="1">
        <v>19</v>
      </c>
      <c r="L568" s="1">
        <v>1</v>
      </c>
      <c r="M568" s="1">
        <v>5</v>
      </c>
      <c r="N568" s="17">
        <v>0</v>
      </c>
    </row>
    <row r="569" spans="4:14" x14ac:dyDescent="0.2">
      <c r="D569" s="102"/>
      <c r="E569" s="13"/>
      <c r="F569" s="14"/>
      <c r="G569" s="11">
        <v>100</v>
      </c>
      <c r="H569" s="15">
        <v>52</v>
      </c>
      <c r="I569" s="2">
        <v>32.666666666666998</v>
      </c>
      <c r="J569" s="2">
        <v>71.333333333333002</v>
      </c>
      <c r="K569" s="2">
        <v>12.666666666667</v>
      </c>
      <c r="L569" s="2">
        <v>0.66666666666700003</v>
      </c>
      <c r="M569" s="2">
        <v>3.333333333333</v>
      </c>
      <c r="N569" s="29">
        <v>0</v>
      </c>
    </row>
    <row r="570" spans="4:14" x14ac:dyDescent="0.2">
      <c r="D570" s="102"/>
      <c r="E570" s="5" t="s">
        <v>35</v>
      </c>
      <c r="F570" s="6"/>
      <c r="G570" s="7">
        <v>122</v>
      </c>
      <c r="H570" s="10">
        <v>59</v>
      </c>
      <c r="I570" s="1">
        <v>30</v>
      </c>
      <c r="J570" s="1">
        <v>74</v>
      </c>
      <c r="K570" s="1">
        <v>19</v>
      </c>
      <c r="L570" s="1">
        <v>0</v>
      </c>
      <c r="M570" s="1">
        <v>8</v>
      </c>
      <c r="N570" s="17">
        <v>1</v>
      </c>
    </row>
    <row r="571" spans="4:14" x14ac:dyDescent="0.2">
      <c r="D571" s="102"/>
      <c r="E571" s="13"/>
      <c r="F571" s="14"/>
      <c r="G571" s="11">
        <v>100</v>
      </c>
      <c r="H571" s="15">
        <v>48.360655737705002</v>
      </c>
      <c r="I571" s="2">
        <v>24.590163934425998</v>
      </c>
      <c r="J571" s="2">
        <v>60.655737704918003</v>
      </c>
      <c r="K571" s="2">
        <v>15.573770491803</v>
      </c>
      <c r="L571" s="9">
        <v>0</v>
      </c>
      <c r="M571" s="2">
        <v>6.5573770491800003</v>
      </c>
      <c r="N571" s="18">
        <v>0.81967213114799997</v>
      </c>
    </row>
    <row r="572" spans="4:14" x14ac:dyDescent="0.2">
      <c r="D572" s="102"/>
      <c r="E572" s="5" t="s">
        <v>36</v>
      </c>
      <c r="F572" s="6"/>
      <c r="G572" s="7">
        <v>53</v>
      </c>
      <c r="H572" s="10">
        <v>30</v>
      </c>
      <c r="I572" s="1">
        <v>19</v>
      </c>
      <c r="J572" s="1">
        <v>32</v>
      </c>
      <c r="K572" s="1">
        <v>12</v>
      </c>
      <c r="L572" s="1">
        <v>0</v>
      </c>
      <c r="M572" s="1">
        <v>4</v>
      </c>
      <c r="N572" s="17">
        <v>0</v>
      </c>
    </row>
    <row r="573" spans="4:14" x14ac:dyDescent="0.2">
      <c r="D573" s="102"/>
      <c r="E573" s="13"/>
      <c r="F573" s="14"/>
      <c r="G573" s="11">
        <v>100</v>
      </c>
      <c r="H573" s="15">
        <v>56.603773584906001</v>
      </c>
      <c r="I573" s="2">
        <v>35.849056603774002</v>
      </c>
      <c r="J573" s="2">
        <v>60.377358490566003</v>
      </c>
      <c r="K573" s="2">
        <v>22.641509433962</v>
      </c>
      <c r="L573" s="9">
        <v>0</v>
      </c>
      <c r="M573" s="2">
        <v>7.547169811321</v>
      </c>
      <c r="N573" s="29">
        <v>0</v>
      </c>
    </row>
    <row r="574" spans="4:14" x14ac:dyDescent="0.2">
      <c r="D574" s="102"/>
      <c r="E574" s="5" t="s">
        <v>37</v>
      </c>
      <c r="F574" s="6"/>
      <c r="G574" s="7">
        <v>197</v>
      </c>
      <c r="H574" s="10">
        <v>131</v>
      </c>
      <c r="I574" s="1">
        <v>71</v>
      </c>
      <c r="J574" s="1">
        <v>113</v>
      </c>
      <c r="K574" s="1">
        <v>27</v>
      </c>
      <c r="L574" s="1">
        <v>1</v>
      </c>
      <c r="M574" s="1">
        <v>10</v>
      </c>
      <c r="N574" s="17">
        <v>0</v>
      </c>
    </row>
    <row r="575" spans="4:14" x14ac:dyDescent="0.2">
      <c r="D575" s="102"/>
      <c r="E575" s="13"/>
      <c r="F575" s="14"/>
      <c r="G575" s="11">
        <v>100</v>
      </c>
      <c r="H575" s="15">
        <v>66.497461928934001</v>
      </c>
      <c r="I575" s="2">
        <v>36.040609137056002</v>
      </c>
      <c r="J575" s="2">
        <v>57.360406091370997</v>
      </c>
      <c r="K575" s="2">
        <v>13.705583756345</v>
      </c>
      <c r="L575" s="2">
        <v>0.50761421319800004</v>
      </c>
      <c r="M575" s="2">
        <v>5.0761421319800002</v>
      </c>
      <c r="N575" s="29">
        <v>0</v>
      </c>
    </row>
    <row r="576" spans="4:14" x14ac:dyDescent="0.2">
      <c r="D576" s="102"/>
      <c r="E576" s="5" t="s">
        <v>38</v>
      </c>
      <c r="F576" s="6"/>
      <c r="G576" s="7">
        <v>20</v>
      </c>
      <c r="H576" s="10">
        <v>15</v>
      </c>
      <c r="I576" s="1">
        <v>7</v>
      </c>
      <c r="J576" s="1">
        <v>11</v>
      </c>
      <c r="K576" s="1">
        <v>3</v>
      </c>
      <c r="L576" s="1">
        <v>0</v>
      </c>
      <c r="M576" s="1">
        <v>0</v>
      </c>
      <c r="N576" s="17">
        <v>0</v>
      </c>
    </row>
    <row r="577" spans="2:14" x14ac:dyDescent="0.2">
      <c r="D577" s="102"/>
      <c r="E577" s="13"/>
      <c r="F577" s="14"/>
      <c r="G577" s="11">
        <v>100</v>
      </c>
      <c r="H577" s="15">
        <v>75</v>
      </c>
      <c r="I577" s="2">
        <v>35</v>
      </c>
      <c r="J577" s="2">
        <v>55</v>
      </c>
      <c r="K577" s="2">
        <v>15</v>
      </c>
      <c r="L577" s="9">
        <v>0</v>
      </c>
      <c r="M577" s="9">
        <v>0</v>
      </c>
      <c r="N577" s="29">
        <v>0</v>
      </c>
    </row>
    <row r="578" spans="2:14" x14ac:dyDescent="0.2">
      <c r="D578" s="101" t="s">
        <v>39</v>
      </c>
      <c r="E578" s="26" t="s">
        <v>40</v>
      </c>
      <c r="F578" s="25"/>
      <c r="G578" s="28">
        <v>736</v>
      </c>
      <c r="H578" s="30">
        <v>432</v>
      </c>
      <c r="I578" s="3">
        <v>248</v>
      </c>
      <c r="J578" s="3">
        <v>499</v>
      </c>
      <c r="K578" s="3">
        <v>112</v>
      </c>
      <c r="L578" s="3">
        <v>4</v>
      </c>
      <c r="M578" s="3">
        <v>32</v>
      </c>
      <c r="N578" s="32">
        <v>0</v>
      </c>
    </row>
    <row r="579" spans="2:14" x14ac:dyDescent="0.2">
      <c r="D579" s="102"/>
      <c r="E579" s="13"/>
      <c r="F579" s="14"/>
      <c r="G579" s="11">
        <v>100</v>
      </c>
      <c r="H579" s="15">
        <v>58.695652173912997</v>
      </c>
      <c r="I579" s="2">
        <v>33.695652173912997</v>
      </c>
      <c r="J579" s="2">
        <v>67.798913043477995</v>
      </c>
      <c r="K579" s="2">
        <v>15.217391304348</v>
      </c>
      <c r="L579" s="2">
        <v>0.54347826086999995</v>
      </c>
      <c r="M579" s="2">
        <v>4.3478260869570002</v>
      </c>
      <c r="N579" s="29">
        <v>0</v>
      </c>
    </row>
    <row r="580" spans="2:14" x14ac:dyDescent="0.2">
      <c r="D580" s="102"/>
      <c r="E580" s="5" t="s">
        <v>41</v>
      </c>
      <c r="F580" s="6"/>
      <c r="G580" s="7">
        <v>641</v>
      </c>
      <c r="H580" s="10">
        <v>385</v>
      </c>
      <c r="I580" s="1">
        <v>220</v>
      </c>
      <c r="J580" s="1">
        <v>410</v>
      </c>
      <c r="K580" s="1">
        <v>96</v>
      </c>
      <c r="L580" s="1">
        <v>6</v>
      </c>
      <c r="M580" s="1">
        <v>23</v>
      </c>
      <c r="N580" s="17">
        <v>1</v>
      </c>
    </row>
    <row r="581" spans="2:14" x14ac:dyDescent="0.2">
      <c r="D581" s="102"/>
      <c r="E581" s="13"/>
      <c r="F581" s="14"/>
      <c r="G581" s="11">
        <v>100</v>
      </c>
      <c r="H581" s="15">
        <v>60.062402496099999</v>
      </c>
      <c r="I581" s="2">
        <v>34.321372854914003</v>
      </c>
      <c r="J581" s="2">
        <v>63.962558502340002</v>
      </c>
      <c r="K581" s="2">
        <v>14.976599063963</v>
      </c>
      <c r="L581" s="2">
        <v>0.93603744149799994</v>
      </c>
      <c r="M581" s="2">
        <v>3.5881435257410002</v>
      </c>
      <c r="N581" s="18">
        <v>0.15600624025000001</v>
      </c>
    </row>
    <row r="582" spans="2:14" x14ac:dyDescent="0.2">
      <c r="D582" s="102"/>
      <c r="E582" s="5" t="s">
        <v>42</v>
      </c>
      <c r="F582" s="6"/>
      <c r="G582" s="7">
        <v>500</v>
      </c>
      <c r="H582" s="10">
        <v>312</v>
      </c>
      <c r="I582" s="1">
        <v>163</v>
      </c>
      <c r="J582" s="1">
        <v>301</v>
      </c>
      <c r="K582" s="1">
        <v>57</v>
      </c>
      <c r="L582" s="1">
        <v>5</v>
      </c>
      <c r="M582" s="1">
        <v>16</v>
      </c>
      <c r="N582" s="17">
        <v>0</v>
      </c>
    </row>
    <row r="583" spans="2:14" x14ac:dyDescent="0.2">
      <c r="D583" s="102"/>
      <c r="E583" s="13"/>
      <c r="F583" s="14"/>
      <c r="G583" s="11">
        <v>100</v>
      </c>
      <c r="H583" s="15">
        <v>62.4</v>
      </c>
      <c r="I583" s="2">
        <v>32.6</v>
      </c>
      <c r="J583" s="2">
        <v>60.2</v>
      </c>
      <c r="K583" s="2">
        <v>11.4</v>
      </c>
      <c r="L583" s="2">
        <v>1</v>
      </c>
      <c r="M583" s="2">
        <v>3.2</v>
      </c>
      <c r="N583" s="29">
        <v>0</v>
      </c>
    </row>
    <row r="584" spans="2:14" x14ac:dyDescent="0.2">
      <c r="D584" s="102"/>
      <c r="E584" s="5" t="s">
        <v>43</v>
      </c>
      <c r="F584" s="6"/>
      <c r="G584" s="7">
        <v>121</v>
      </c>
      <c r="H584" s="10">
        <v>65</v>
      </c>
      <c r="I584" s="1">
        <v>29</v>
      </c>
      <c r="J584" s="1">
        <v>69</v>
      </c>
      <c r="K584" s="1">
        <v>18</v>
      </c>
      <c r="L584" s="1">
        <v>2</v>
      </c>
      <c r="M584" s="1">
        <v>11</v>
      </c>
      <c r="N584" s="17">
        <v>1</v>
      </c>
    </row>
    <row r="585" spans="2:14" x14ac:dyDescent="0.2">
      <c r="D585" s="102"/>
      <c r="E585" s="13"/>
      <c r="F585" s="14"/>
      <c r="G585" s="11">
        <v>100</v>
      </c>
      <c r="H585" s="15">
        <v>53.719008264463</v>
      </c>
      <c r="I585" s="2">
        <v>23.966942148760001</v>
      </c>
      <c r="J585" s="2">
        <v>57.024793388429998</v>
      </c>
      <c r="K585" s="2">
        <v>14.876033057851</v>
      </c>
      <c r="L585" s="2">
        <v>1.6528925619829999</v>
      </c>
      <c r="M585" s="2">
        <v>9.0909090909089993</v>
      </c>
      <c r="N585" s="18">
        <v>0.82644628099200002</v>
      </c>
    </row>
    <row r="586" spans="2:14" x14ac:dyDescent="0.2">
      <c r="D586" s="102"/>
      <c r="E586" s="5" t="s">
        <v>44</v>
      </c>
      <c r="F586" s="6"/>
      <c r="G586" s="7">
        <v>166</v>
      </c>
      <c r="H586" s="10">
        <v>88</v>
      </c>
      <c r="I586" s="1">
        <v>44</v>
      </c>
      <c r="J586" s="1">
        <v>100</v>
      </c>
      <c r="K586" s="1">
        <v>25</v>
      </c>
      <c r="L586" s="1">
        <v>1</v>
      </c>
      <c r="M586" s="1">
        <v>13</v>
      </c>
      <c r="N586" s="17">
        <v>0</v>
      </c>
    </row>
    <row r="587" spans="2:14" x14ac:dyDescent="0.2">
      <c r="D587" s="103"/>
      <c r="E587" s="54"/>
      <c r="F587" s="52"/>
      <c r="G587" s="61">
        <v>100</v>
      </c>
      <c r="H587" s="66">
        <v>53.012048192770997</v>
      </c>
      <c r="I587" s="24">
        <v>26.506024096386</v>
      </c>
      <c r="J587" s="24">
        <v>60.240963855422002</v>
      </c>
      <c r="K587" s="24">
        <v>15.060240963855</v>
      </c>
      <c r="L587" s="24">
        <v>0.60240963855399998</v>
      </c>
      <c r="M587" s="24">
        <v>7.8313253012050001</v>
      </c>
      <c r="N587" s="79">
        <v>0</v>
      </c>
    </row>
    <row r="589" spans="2:14" x14ac:dyDescent="0.2">
      <c r="B589" s="34" t="str">
        <f xml:space="preserve"> HYPERLINK("#'目次'!B20", "[14]")</f>
        <v>[14]</v>
      </c>
      <c r="C589" s="27" t="s">
        <v>150</v>
      </c>
    </row>
    <row r="590" spans="2:14" x14ac:dyDescent="0.2">
      <c r="C590" s="84" t="s">
        <v>141</v>
      </c>
    </row>
    <row r="592" spans="2:14" x14ac:dyDescent="0.2">
      <c r="C592" s="27" t="s">
        <v>13</v>
      </c>
    </row>
    <row r="593" spans="4:19" ht="60" x14ac:dyDescent="0.2">
      <c r="D593" s="97"/>
      <c r="E593" s="98"/>
      <c r="F593" s="98"/>
      <c r="G593" s="38" t="s">
        <v>14</v>
      </c>
      <c r="H593" s="36" t="s">
        <v>151</v>
      </c>
      <c r="I593" s="4" t="s">
        <v>152</v>
      </c>
      <c r="J593" s="4" t="s">
        <v>153</v>
      </c>
      <c r="K593" s="4" t="s">
        <v>154</v>
      </c>
      <c r="L593" s="4" t="s">
        <v>155</v>
      </c>
      <c r="M593" s="4" t="s">
        <v>156</v>
      </c>
      <c r="N593" s="4" t="s">
        <v>157</v>
      </c>
      <c r="O593" s="4" t="s">
        <v>158</v>
      </c>
      <c r="P593" s="4" t="s">
        <v>159</v>
      </c>
      <c r="Q593" s="4" t="s">
        <v>160</v>
      </c>
      <c r="R593" s="4" t="s">
        <v>161</v>
      </c>
      <c r="S593" s="35" t="s">
        <v>24</v>
      </c>
    </row>
    <row r="594" spans="4:19" x14ac:dyDescent="0.2">
      <c r="D594" s="99"/>
      <c r="E594" s="100"/>
      <c r="F594" s="100"/>
      <c r="G594" s="40"/>
      <c r="H594" s="42"/>
      <c r="I594" s="8"/>
      <c r="J594" s="8"/>
      <c r="K594" s="8"/>
      <c r="L594" s="8"/>
      <c r="M594" s="8"/>
      <c r="N594" s="8"/>
      <c r="O594" s="8"/>
      <c r="P594" s="8"/>
      <c r="Q594" s="8"/>
      <c r="R594" s="8"/>
      <c r="S594" s="39"/>
    </row>
    <row r="595" spans="4:19" x14ac:dyDescent="0.2">
      <c r="D595" s="59"/>
      <c r="E595" s="63" t="s">
        <v>14</v>
      </c>
      <c r="F595" s="65"/>
      <c r="G595" s="37">
        <v>2164</v>
      </c>
      <c r="H595" s="16">
        <v>569</v>
      </c>
      <c r="I595" s="16">
        <v>987</v>
      </c>
      <c r="J595" s="16">
        <v>626</v>
      </c>
      <c r="K595" s="16">
        <v>998</v>
      </c>
      <c r="L595" s="16">
        <v>606</v>
      </c>
      <c r="M595" s="16">
        <v>516</v>
      </c>
      <c r="N595" s="16">
        <v>749</v>
      </c>
      <c r="O595" s="16">
        <v>378</v>
      </c>
      <c r="P595" s="16">
        <v>343</v>
      </c>
      <c r="Q595" s="16">
        <v>125</v>
      </c>
      <c r="R595" s="16">
        <v>194</v>
      </c>
      <c r="S595" s="57">
        <v>13</v>
      </c>
    </row>
    <row r="596" spans="4:19" x14ac:dyDescent="0.2">
      <c r="D596" s="54"/>
      <c r="E596" s="52"/>
      <c r="F596" s="60"/>
      <c r="G596" s="11">
        <v>100</v>
      </c>
      <c r="H596" s="2">
        <v>26.293900184843</v>
      </c>
      <c r="I596" s="2">
        <v>45.609981515712001</v>
      </c>
      <c r="J596" s="2">
        <v>28.927911275416001</v>
      </c>
      <c r="K596" s="2">
        <v>46.118299445471003</v>
      </c>
      <c r="L596" s="2">
        <v>28.003696857670999</v>
      </c>
      <c r="M596" s="2">
        <v>23.844731977818999</v>
      </c>
      <c r="N596" s="2">
        <v>34.611829944546997</v>
      </c>
      <c r="O596" s="2">
        <v>17.467652495378999</v>
      </c>
      <c r="P596" s="2">
        <v>15.850277264324999</v>
      </c>
      <c r="Q596" s="2">
        <v>5.7763401109060002</v>
      </c>
      <c r="R596" s="2">
        <v>8.9648798521259998</v>
      </c>
      <c r="S596" s="18">
        <v>0.60073937153400003</v>
      </c>
    </row>
    <row r="597" spans="4:19" x14ac:dyDescent="0.2">
      <c r="D597" s="101" t="s">
        <v>25</v>
      </c>
      <c r="E597" s="26" t="s">
        <v>26</v>
      </c>
      <c r="F597" s="25"/>
      <c r="G597" s="28">
        <v>79</v>
      </c>
      <c r="H597" s="30">
        <v>26</v>
      </c>
      <c r="I597" s="3">
        <v>45</v>
      </c>
      <c r="J597" s="3">
        <v>26</v>
      </c>
      <c r="K597" s="3">
        <v>37</v>
      </c>
      <c r="L597" s="3">
        <v>28</v>
      </c>
      <c r="M597" s="3">
        <v>15</v>
      </c>
      <c r="N597" s="3">
        <v>29</v>
      </c>
      <c r="O597" s="3">
        <v>18</v>
      </c>
      <c r="P597" s="3">
        <v>14</v>
      </c>
      <c r="Q597" s="3">
        <v>4</v>
      </c>
      <c r="R597" s="3">
        <v>5</v>
      </c>
      <c r="S597" s="32">
        <v>0</v>
      </c>
    </row>
    <row r="598" spans="4:19" x14ac:dyDescent="0.2">
      <c r="D598" s="102"/>
      <c r="E598" s="13"/>
      <c r="F598" s="14"/>
      <c r="G598" s="11">
        <v>100</v>
      </c>
      <c r="H598" s="15">
        <v>32.911392405062998</v>
      </c>
      <c r="I598" s="2">
        <v>56.962025316456</v>
      </c>
      <c r="J598" s="2">
        <v>32.911392405062998</v>
      </c>
      <c r="K598" s="2">
        <v>46.835443037974997</v>
      </c>
      <c r="L598" s="2">
        <v>35.443037974684003</v>
      </c>
      <c r="M598" s="2">
        <v>18.987341772152</v>
      </c>
      <c r="N598" s="2">
        <v>36.708860759494002</v>
      </c>
      <c r="O598" s="2">
        <v>22.784810126581998</v>
      </c>
      <c r="P598" s="2">
        <v>17.721518987342002</v>
      </c>
      <c r="Q598" s="2">
        <v>5.0632911392409996</v>
      </c>
      <c r="R598" s="2">
        <v>6.3291139240509997</v>
      </c>
      <c r="S598" s="29">
        <v>0</v>
      </c>
    </row>
    <row r="599" spans="4:19" x14ac:dyDescent="0.2">
      <c r="D599" s="102"/>
      <c r="E599" s="5" t="s">
        <v>27</v>
      </c>
      <c r="F599" s="6"/>
      <c r="G599" s="7">
        <v>111</v>
      </c>
      <c r="H599" s="10">
        <v>29</v>
      </c>
      <c r="I599" s="1">
        <v>57</v>
      </c>
      <c r="J599" s="1">
        <v>37</v>
      </c>
      <c r="K599" s="1">
        <v>52</v>
      </c>
      <c r="L599" s="1">
        <v>25</v>
      </c>
      <c r="M599" s="1">
        <v>27</v>
      </c>
      <c r="N599" s="1">
        <v>44</v>
      </c>
      <c r="O599" s="1">
        <v>23</v>
      </c>
      <c r="P599" s="1">
        <v>12</v>
      </c>
      <c r="Q599" s="1">
        <v>13</v>
      </c>
      <c r="R599" s="1">
        <v>6</v>
      </c>
      <c r="S599" s="17">
        <v>1</v>
      </c>
    </row>
    <row r="600" spans="4:19" x14ac:dyDescent="0.2">
      <c r="D600" s="102"/>
      <c r="E600" s="13"/>
      <c r="F600" s="14"/>
      <c r="G600" s="11">
        <v>100</v>
      </c>
      <c r="H600" s="15">
        <v>26.126126126126</v>
      </c>
      <c r="I600" s="2">
        <v>51.351351351350999</v>
      </c>
      <c r="J600" s="2">
        <v>33.333333333333002</v>
      </c>
      <c r="K600" s="2">
        <v>46.846846846847001</v>
      </c>
      <c r="L600" s="2">
        <v>22.522522522523001</v>
      </c>
      <c r="M600" s="2">
        <v>24.324324324323999</v>
      </c>
      <c r="N600" s="2">
        <v>39.639639639640002</v>
      </c>
      <c r="O600" s="2">
        <v>20.720720720721001</v>
      </c>
      <c r="P600" s="2">
        <v>10.810810810811001</v>
      </c>
      <c r="Q600" s="2">
        <v>11.711711711712001</v>
      </c>
      <c r="R600" s="2">
        <v>5.4054054054050003</v>
      </c>
      <c r="S600" s="18">
        <v>0.90090090090099995</v>
      </c>
    </row>
    <row r="601" spans="4:19" x14ac:dyDescent="0.2">
      <c r="D601" s="102"/>
      <c r="E601" s="5" t="s">
        <v>28</v>
      </c>
      <c r="F601" s="6"/>
      <c r="G601" s="7">
        <v>534</v>
      </c>
      <c r="H601" s="10">
        <v>144</v>
      </c>
      <c r="I601" s="1">
        <v>242</v>
      </c>
      <c r="J601" s="1">
        <v>155</v>
      </c>
      <c r="K601" s="1">
        <v>245</v>
      </c>
      <c r="L601" s="1">
        <v>160</v>
      </c>
      <c r="M601" s="1">
        <v>134</v>
      </c>
      <c r="N601" s="1">
        <v>196</v>
      </c>
      <c r="O601" s="1">
        <v>99</v>
      </c>
      <c r="P601" s="1">
        <v>96</v>
      </c>
      <c r="Q601" s="1">
        <v>30</v>
      </c>
      <c r="R601" s="1">
        <v>44</v>
      </c>
      <c r="S601" s="17">
        <v>3</v>
      </c>
    </row>
    <row r="602" spans="4:19" x14ac:dyDescent="0.2">
      <c r="D602" s="102"/>
      <c r="E602" s="13"/>
      <c r="F602" s="14"/>
      <c r="G602" s="11">
        <v>100</v>
      </c>
      <c r="H602" s="15">
        <v>26.966292134831001</v>
      </c>
      <c r="I602" s="2">
        <v>45.318352059924997</v>
      </c>
      <c r="J602" s="2">
        <v>29.026217228463999</v>
      </c>
      <c r="K602" s="2">
        <v>45.880149812733997</v>
      </c>
      <c r="L602" s="2">
        <v>29.962546816479001</v>
      </c>
      <c r="M602" s="2">
        <v>25.093632958800999</v>
      </c>
      <c r="N602" s="2">
        <v>36.704119850186999</v>
      </c>
      <c r="O602" s="2">
        <v>18.539325842697</v>
      </c>
      <c r="P602" s="2">
        <v>17.977528089888001</v>
      </c>
      <c r="Q602" s="2">
        <v>5.61797752809</v>
      </c>
      <c r="R602" s="2">
        <v>8.2397003745319992</v>
      </c>
      <c r="S602" s="18">
        <v>0.56179775280900002</v>
      </c>
    </row>
    <row r="603" spans="4:19" x14ac:dyDescent="0.2">
      <c r="D603" s="102"/>
      <c r="E603" s="5" t="s">
        <v>29</v>
      </c>
      <c r="F603" s="6"/>
      <c r="G603" s="7">
        <v>317</v>
      </c>
      <c r="H603" s="10">
        <v>100</v>
      </c>
      <c r="I603" s="1">
        <v>152</v>
      </c>
      <c r="J603" s="1">
        <v>103</v>
      </c>
      <c r="K603" s="1">
        <v>182</v>
      </c>
      <c r="L603" s="1">
        <v>105</v>
      </c>
      <c r="M603" s="1">
        <v>90</v>
      </c>
      <c r="N603" s="1">
        <v>127</v>
      </c>
      <c r="O603" s="1">
        <v>56</v>
      </c>
      <c r="P603" s="1">
        <v>52</v>
      </c>
      <c r="Q603" s="1">
        <v>8</v>
      </c>
      <c r="R603" s="1">
        <v>24</v>
      </c>
      <c r="S603" s="17">
        <v>0</v>
      </c>
    </row>
    <row r="604" spans="4:19" x14ac:dyDescent="0.2">
      <c r="D604" s="102"/>
      <c r="E604" s="13"/>
      <c r="F604" s="14"/>
      <c r="G604" s="11">
        <v>100</v>
      </c>
      <c r="H604" s="15">
        <v>31.545741324921</v>
      </c>
      <c r="I604" s="2">
        <v>47.949526813879999</v>
      </c>
      <c r="J604" s="2">
        <v>32.492113564668998</v>
      </c>
      <c r="K604" s="2">
        <v>57.413249211356003</v>
      </c>
      <c r="L604" s="2">
        <v>33.123028391166997</v>
      </c>
      <c r="M604" s="2">
        <v>28.391167192428998</v>
      </c>
      <c r="N604" s="2">
        <v>40.063091482650002</v>
      </c>
      <c r="O604" s="2">
        <v>17.665615141956</v>
      </c>
      <c r="P604" s="2">
        <v>16.403785488958999</v>
      </c>
      <c r="Q604" s="2">
        <v>2.5236593059939998</v>
      </c>
      <c r="R604" s="2">
        <v>7.5709779179809997</v>
      </c>
      <c r="S604" s="29">
        <v>0</v>
      </c>
    </row>
    <row r="605" spans="4:19" x14ac:dyDescent="0.2">
      <c r="D605" s="102"/>
      <c r="E605" s="5" t="s">
        <v>30</v>
      </c>
      <c r="F605" s="6"/>
      <c r="G605" s="7">
        <v>82</v>
      </c>
      <c r="H605" s="10">
        <v>23</v>
      </c>
      <c r="I605" s="1">
        <v>43</v>
      </c>
      <c r="J605" s="1">
        <v>31</v>
      </c>
      <c r="K605" s="1">
        <v>35</v>
      </c>
      <c r="L605" s="1">
        <v>18</v>
      </c>
      <c r="M605" s="1">
        <v>21</v>
      </c>
      <c r="N605" s="1">
        <v>25</v>
      </c>
      <c r="O605" s="1">
        <v>14</v>
      </c>
      <c r="P605" s="1">
        <v>13</v>
      </c>
      <c r="Q605" s="1">
        <v>2</v>
      </c>
      <c r="R605" s="1">
        <v>7</v>
      </c>
      <c r="S605" s="17">
        <v>1</v>
      </c>
    </row>
    <row r="606" spans="4:19" x14ac:dyDescent="0.2">
      <c r="D606" s="102"/>
      <c r="E606" s="13"/>
      <c r="F606" s="14"/>
      <c r="G606" s="11">
        <v>100</v>
      </c>
      <c r="H606" s="15">
        <v>28.048780487805001</v>
      </c>
      <c r="I606" s="2">
        <v>52.439024390244001</v>
      </c>
      <c r="J606" s="2">
        <v>37.804878048779997</v>
      </c>
      <c r="K606" s="2">
        <v>42.682926829267998</v>
      </c>
      <c r="L606" s="2">
        <v>21.951219512194999</v>
      </c>
      <c r="M606" s="2">
        <v>25.609756097561</v>
      </c>
      <c r="N606" s="2">
        <v>30.487804878049001</v>
      </c>
      <c r="O606" s="2">
        <v>17.073170731706998</v>
      </c>
      <c r="P606" s="2">
        <v>15.853658536585</v>
      </c>
      <c r="Q606" s="2">
        <v>2.4390243902440001</v>
      </c>
      <c r="R606" s="2">
        <v>8.5365853658540001</v>
      </c>
      <c r="S606" s="18">
        <v>1.219512195122</v>
      </c>
    </row>
    <row r="607" spans="4:19" x14ac:dyDescent="0.2">
      <c r="D607" s="102"/>
      <c r="E607" s="5" t="s">
        <v>31</v>
      </c>
      <c r="F607" s="6"/>
      <c r="G607" s="7">
        <v>54</v>
      </c>
      <c r="H607" s="10">
        <v>15</v>
      </c>
      <c r="I607" s="1">
        <v>27</v>
      </c>
      <c r="J607" s="1">
        <v>13</v>
      </c>
      <c r="K607" s="1">
        <v>26</v>
      </c>
      <c r="L607" s="1">
        <v>15</v>
      </c>
      <c r="M607" s="1">
        <v>13</v>
      </c>
      <c r="N607" s="1">
        <v>17</v>
      </c>
      <c r="O607" s="1">
        <v>11</v>
      </c>
      <c r="P607" s="1">
        <v>9</v>
      </c>
      <c r="Q607" s="1">
        <v>1</v>
      </c>
      <c r="R607" s="1">
        <v>2</v>
      </c>
      <c r="S607" s="17">
        <v>1</v>
      </c>
    </row>
    <row r="608" spans="4:19" x14ac:dyDescent="0.2">
      <c r="D608" s="102"/>
      <c r="E608" s="13"/>
      <c r="F608" s="14"/>
      <c r="G608" s="11">
        <v>100</v>
      </c>
      <c r="H608" s="15">
        <v>27.777777777777999</v>
      </c>
      <c r="I608" s="2">
        <v>50</v>
      </c>
      <c r="J608" s="2">
        <v>24.074074074074002</v>
      </c>
      <c r="K608" s="2">
        <v>48.148148148148003</v>
      </c>
      <c r="L608" s="2">
        <v>27.777777777777999</v>
      </c>
      <c r="M608" s="2">
        <v>24.074074074074002</v>
      </c>
      <c r="N608" s="2">
        <v>31.481481481481001</v>
      </c>
      <c r="O608" s="2">
        <v>20.370370370370001</v>
      </c>
      <c r="P608" s="2">
        <v>16.666666666666998</v>
      </c>
      <c r="Q608" s="2">
        <v>1.851851851852</v>
      </c>
      <c r="R608" s="2">
        <v>3.7037037037039999</v>
      </c>
      <c r="S608" s="18">
        <v>1.851851851852</v>
      </c>
    </row>
    <row r="609" spans="4:19" x14ac:dyDescent="0.2">
      <c r="D609" s="102"/>
      <c r="E609" s="5" t="s">
        <v>32</v>
      </c>
      <c r="F609" s="6"/>
      <c r="G609" s="7">
        <v>257</v>
      </c>
      <c r="H609" s="10">
        <v>69</v>
      </c>
      <c r="I609" s="1">
        <v>104</v>
      </c>
      <c r="J609" s="1">
        <v>76</v>
      </c>
      <c r="K609" s="1">
        <v>111</v>
      </c>
      <c r="L609" s="1">
        <v>69</v>
      </c>
      <c r="M609" s="1">
        <v>59</v>
      </c>
      <c r="N609" s="1">
        <v>91</v>
      </c>
      <c r="O609" s="1">
        <v>49</v>
      </c>
      <c r="P609" s="1">
        <v>39</v>
      </c>
      <c r="Q609" s="1">
        <v>20</v>
      </c>
      <c r="R609" s="1">
        <v>22</v>
      </c>
      <c r="S609" s="17">
        <v>1</v>
      </c>
    </row>
    <row r="610" spans="4:19" x14ac:dyDescent="0.2">
      <c r="D610" s="102"/>
      <c r="E610" s="13"/>
      <c r="F610" s="14"/>
      <c r="G610" s="11">
        <v>100</v>
      </c>
      <c r="H610" s="15">
        <v>26.848249027236999</v>
      </c>
      <c r="I610" s="2">
        <v>40.466926070039001</v>
      </c>
      <c r="J610" s="2">
        <v>29.571984435798001</v>
      </c>
      <c r="K610" s="2">
        <v>43.190661478598997</v>
      </c>
      <c r="L610" s="2">
        <v>26.848249027236999</v>
      </c>
      <c r="M610" s="2">
        <v>22.957198443580001</v>
      </c>
      <c r="N610" s="2">
        <v>35.408560311283999</v>
      </c>
      <c r="O610" s="2">
        <v>19.066147859922001</v>
      </c>
      <c r="P610" s="2">
        <v>15.175097276264999</v>
      </c>
      <c r="Q610" s="2">
        <v>7.782101167315</v>
      </c>
      <c r="R610" s="2">
        <v>8.5603112840469997</v>
      </c>
      <c r="S610" s="18">
        <v>0.38910505836600001</v>
      </c>
    </row>
    <row r="611" spans="4:19" x14ac:dyDescent="0.2">
      <c r="D611" s="102"/>
      <c r="E611" s="5" t="s">
        <v>33</v>
      </c>
      <c r="F611" s="6"/>
      <c r="G611" s="7">
        <v>188</v>
      </c>
      <c r="H611" s="10">
        <v>42</v>
      </c>
      <c r="I611" s="1">
        <v>77</v>
      </c>
      <c r="J611" s="1">
        <v>47</v>
      </c>
      <c r="K611" s="1">
        <v>70</v>
      </c>
      <c r="L611" s="1">
        <v>42</v>
      </c>
      <c r="M611" s="1">
        <v>39</v>
      </c>
      <c r="N611" s="1">
        <v>51</v>
      </c>
      <c r="O611" s="1">
        <v>28</v>
      </c>
      <c r="P611" s="1">
        <v>26</v>
      </c>
      <c r="Q611" s="1">
        <v>14</v>
      </c>
      <c r="R611" s="1">
        <v>16</v>
      </c>
      <c r="S611" s="17">
        <v>4</v>
      </c>
    </row>
    <row r="612" spans="4:19" x14ac:dyDescent="0.2">
      <c r="D612" s="102"/>
      <c r="E612" s="13"/>
      <c r="F612" s="14"/>
      <c r="G612" s="11">
        <v>100</v>
      </c>
      <c r="H612" s="15">
        <v>22.340425531914999</v>
      </c>
      <c r="I612" s="2">
        <v>40.957446808511001</v>
      </c>
      <c r="J612" s="2">
        <v>25</v>
      </c>
      <c r="K612" s="2">
        <v>37.234042553191003</v>
      </c>
      <c r="L612" s="2">
        <v>22.340425531914999</v>
      </c>
      <c r="M612" s="2">
        <v>20.744680851064</v>
      </c>
      <c r="N612" s="2">
        <v>27.127659574468002</v>
      </c>
      <c r="O612" s="2">
        <v>14.893617021277</v>
      </c>
      <c r="P612" s="2">
        <v>13.829787234043</v>
      </c>
      <c r="Q612" s="2">
        <v>7.4468085106380002</v>
      </c>
      <c r="R612" s="2">
        <v>8.5106382978719992</v>
      </c>
      <c r="S612" s="18">
        <v>2.1276595744679998</v>
      </c>
    </row>
    <row r="613" spans="4:19" x14ac:dyDescent="0.2">
      <c r="D613" s="102"/>
      <c r="E613" s="5" t="s">
        <v>34</v>
      </c>
      <c r="F613" s="6"/>
      <c r="G613" s="7">
        <v>150</v>
      </c>
      <c r="H613" s="10">
        <v>41</v>
      </c>
      <c r="I613" s="1">
        <v>78</v>
      </c>
      <c r="J613" s="1">
        <v>46</v>
      </c>
      <c r="K613" s="1">
        <v>74</v>
      </c>
      <c r="L613" s="1">
        <v>50</v>
      </c>
      <c r="M613" s="1">
        <v>37</v>
      </c>
      <c r="N613" s="1">
        <v>58</v>
      </c>
      <c r="O613" s="1">
        <v>21</v>
      </c>
      <c r="P613" s="1">
        <v>22</v>
      </c>
      <c r="Q613" s="1">
        <v>7</v>
      </c>
      <c r="R613" s="1">
        <v>11</v>
      </c>
      <c r="S613" s="17">
        <v>0</v>
      </c>
    </row>
    <row r="614" spans="4:19" x14ac:dyDescent="0.2">
      <c r="D614" s="102"/>
      <c r="E614" s="13"/>
      <c r="F614" s="14"/>
      <c r="G614" s="11">
        <v>100</v>
      </c>
      <c r="H614" s="15">
        <v>27.333333333333002</v>
      </c>
      <c r="I614" s="2">
        <v>52</v>
      </c>
      <c r="J614" s="2">
        <v>30.666666666666998</v>
      </c>
      <c r="K614" s="2">
        <v>49.333333333333002</v>
      </c>
      <c r="L614" s="2">
        <v>33.333333333333002</v>
      </c>
      <c r="M614" s="2">
        <v>24.666666666666998</v>
      </c>
      <c r="N614" s="2">
        <v>38.666666666666998</v>
      </c>
      <c r="O614" s="2">
        <v>14</v>
      </c>
      <c r="P614" s="2">
        <v>14.666666666667</v>
      </c>
      <c r="Q614" s="2">
        <v>4.666666666667</v>
      </c>
      <c r="R614" s="2">
        <v>7.333333333333</v>
      </c>
      <c r="S614" s="29">
        <v>0</v>
      </c>
    </row>
    <row r="615" spans="4:19" x14ac:dyDescent="0.2">
      <c r="D615" s="102"/>
      <c r="E615" s="5" t="s">
        <v>35</v>
      </c>
      <c r="F615" s="6"/>
      <c r="G615" s="7">
        <v>122</v>
      </c>
      <c r="H615" s="10">
        <v>18</v>
      </c>
      <c r="I615" s="1">
        <v>53</v>
      </c>
      <c r="J615" s="1">
        <v>24</v>
      </c>
      <c r="K615" s="1">
        <v>58</v>
      </c>
      <c r="L615" s="1">
        <v>24</v>
      </c>
      <c r="M615" s="1">
        <v>25</v>
      </c>
      <c r="N615" s="1">
        <v>38</v>
      </c>
      <c r="O615" s="1">
        <v>14</v>
      </c>
      <c r="P615" s="1">
        <v>13</v>
      </c>
      <c r="Q615" s="1">
        <v>7</v>
      </c>
      <c r="R615" s="1">
        <v>15</v>
      </c>
      <c r="S615" s="17">
        <v>1</v>
      </c>
    </row>
    <row r="616" spans="4:19" x14ac:dyDescent="0.2">
      <c r="D616" s="102"/>
      <c r="E616" s="13"/>
      <c r="F616" s="14"/>
      <c r="G616" s="11">
        <v>100</v>
      </c>
      <c r="H616" s="15">
        <v>14.754098360656</v>
      </c>
      <c r="I616" s="2">
        <v>43.442622950820002</v>
      </c>
      <c r="J616" s="2">
        <v>19.672131147540998</v>
      </c>
      <c r="K616" s="2">
        <v>47.540983606556999</v>
      </c>
      <c r="L616" s="2">
        <v>19.672131147540998</v>
      </c>
      <c r="M616" s="2">
        <v>20.491803278689002</v>
      </c>
      <c r="N616" s="2">
        <v>31.147540983607001</v>
      </c>
      <c r="O616" s="2">
        <v>11.475409836066</v>
      </c>
      <c r="P616" s="2">
        <v>10.655737704918</v>
      </c>
      <c r="Q616" s="2">
        <v>5.7377049180329998</v>
      </c>
      <c r="R616" s="2">
        <v>12.295081967212999</v>
      </c>
      <c r="S616" s="18">
        <v>0.81967213114799997</v>
      </c>
    </row>
    <row r="617" spans="4:19" x14ac:dyDescent="0.2">
      <c r="D617" s="102"/>
      <c r="E617" s="5" t="s">
        <v>36</v>
      </c>
      <c r="F617" s="6"/>
      <c r="G617" s="7">
        <v>53</v>
      </c>
      <c r="H617" s="10">
        <v>17</v>
      </c>
      <c r="I617" s="1">
        <v>21</v>
      </c>
      <c r="J617" s="1">
        <v>17</v>
      </c>
      <c r="K617" s="1">
        <v>19</v>
      </c>
      <c r="L617" s="1">
        <v>16</v>
      </c>
      <c r="M617" s="1">
        <v>15</v>
      </c>
      <c r="N617" s="1">
        <v>15</v>
      </c>
      <c r="O617" s="1">
        <v>10</v>
      </c>
      <c r="P617" s="1">
        <v>10</v>
      </c>
      <c r="Q617" s="1">
        <v>3</v>
      </c>
      <c r="R617" s="1">
        <v>6</v>
      </c>
      <c r="S617" s="17">
        <v>0</v>
      </c>
    </row>
    <row r="618" spans="4:19" x14ac:dyDescent="0.2">
      <c r="D618" s="102"/>
      <c r="E618" s="13"/>
      <c r="F618" s="14"/>
      <c r="G618" s="11">
        <v>100</v>
      </c>
      <c r="H618" s="15">
        <v>32.075471698112999</v>
      </c>
      <c r="I618" s="2">
        <v>39.622641509433997</v>
      </c>
      <c r="J618" s="2">
        <v>32.075471698112999</v>
      </c>
      <c r="K618" s="2">
        <v>35.849056603774002</v>
      </c>
      <c r="L618" s="2">
        <v>30.188679245283002</v>
      </c>
      <c r="M618" s="2">
        <v>28.301886792453001</v>
      </c>
      <c r="N618" s="2">
        <v>28.301886792453001</v>
      </c>
      <c r="O618" s="2">
        <v>18.867924528302002</v>
      </c>
      <c r="P618" s="2">
        <v>18.867924528302002</v>
      </c>
      <c r="Q618" s="2">
        <v>5.660377358491</v>
      </c>
      <c r="R618" s="2">
        <v>11.320754716981</v>
      </c>
      <c r="S618" s="29">
        <v>0</v>
      </c>
    </row>
    <row r="619" spans="4:19" x14ac:dyDescent="0.2">
      <c r="D619" s="102"/>
      <c r="E619" s="5" t="s">
        <v>37</v>
      </c>
      <c r="F619" s="6"/>
      <c r="G619" s="7">
        <v>197</v>
      </c>
      <c r="H619" s="10">
        <v>39</v>
      </c>
      <c r="I619" s="1">
        <v>77</v>
      </c>
      <c r="J619" s="1">
        <v>46</v>
      </c>
      <c r="K619" s="1">
        <v>80</v>
      </c>
      <c r="L619" s="1">
        <v>47</v>
      </c>
      <c r="M619" s="1">
        <v>35</v>
      </c>
      <c r="N619" s="1">
        <v>53</v>
      </c>
      <c r="O619" s="1">
        <v>31</v>
      </c>
      <c r="P619" s="1">
        <v>35</v>
      </c>
      <c r="Q619" s="1">
        <v>16</v>
      </c>
      <c r="R619" s="1">
        <v>33</v>
      </c>
      <c r="S619" s="17">
        <v>1</v>
      </c>
    </row>
    <row r="620" spans="4:19" x14ac:dyDescent="0.2">
      <c r="D620" s="102"/>
      <c r="E620" s="13"/>
      <c r="F620" s="14"/>
      <c r="G620" s="11">
        <v>100</v>
      </c>
      <c r="H620" s="15">
        <v>19.796954314720999</v>
      </c>
      <c r="I620" s="2">
        <v>39.086294416244002</v>
      </c>
      <c r="J620" s="2">
        <v>23.350253807106998</v>
      </c>
      <c r="K620" s="2">
        <v>40.609137055837998</v>
      </c>
      <c r="L620" s="2">
        <v>23.857868020304998</v>
      </c>
      <c r="M620" s="2">
        <v>17.766497461928999</v>
      </c>
      <c r="N620" s="2">
        <v>26.903553299492</v>
      </c>
      <c r="O620" s="2">
        <v>15.736040609137</v>
      </c>
      <c r="P620" s="2">
        <v>17.766497461928999</v>
      </c>
      <c r="Q620" s="2">
        <v>8.1218274111680007</v>
      </c>
      <c r="R620" s="2">
        <v>16.751269035532999</v>
      </c>
      <c r="S620" s="18">
        <v>0.50761421319800004</v>
      </c>
    </row>
    <row r="621" spans="4:19" x14ac:dyDescent="0.2">
      <c r="D621" s="102"/>
      <c r="E621" s="5" t="s">
        <v>38</v>
      </c>
      <c r="F621" s="6"/>
      <c r="G621" s="7">
        <v>20</v>
      </c>
      <c r="H621" s="10">
        <v>6</v>
      </c>
      <c r="I621" s="1">
        <v>11</v>
      </c>
      <c r="J621" s="1">
        <v>5</v>
      </c>
      <c r="K621" s="1">
        <v>9</v>
      </c>
      <c r="L621" s="1">
        <v>7</v>
      </c>
      <c r="M621" s="1">
        <v>6</v>
      </c>
      <c r="N621" s="1">
        <v>5</v>
      </c>
      <c r="O621" s="1">
        <v>4</v>
      </c>
      <c r="P621" s="1">
        <v>2</v>
      </c>
      <c r="Q621" s="1">
        <v>0</v>
      </c>
      <c r="R621" s="1">
        <v>3</v>
      </c>
      <c r="S621" s="17">
        <v>0</v>
      </c>
    </row>
    <row r="622" spans="4:19" x14ac:dyDescent="0.2">
      <c r="D622" s="102"/>
      <c r="E622" s="13"/>
      <c r="F622" s="14"/>
      <c r="G622" s="11">
        <v>100</v>
      </c>
      <c r="H622" s="15">
        <v>30</v>
      </c>
      <c r="I622" s="2">
        <v>55</v>
      </c>
      <c r="J622" s="2">
        <v>25</v>
      </c>
      <c r="K622" s="2">
        <v>45</v>
      </c>
      <c r="L622" s="2">
        <v>35</v>
      </c>
      <c r="M622" s="2">
        <v>30</v>
      </c>
      <c r="N622" s="2">
        <v>25</v>
      </c>
      <c r="O622" s="2">
        <v>20</v>
      </c>
      <c r="P622" s="2">
        <v>10</v>
      </c>
      <c r="Q622" s="9">
        <v>0</v>
      </c>
      <c r="R622" s="2">
        <v>15</v>
      </c>
      <c r="S622" s="29">
        <v>0</v>
      </c>
    </row>
    <row r="623" spans="4:19" x14ac:dyDescent="0.2">
      <c r="D623" s="101" t="s">
        <v>39</v>
      </c>
      <c r="E623" s="26" t="s">
        <v>40</v>
      </c>
      <c r="F623" s="25"/>
      <c r="G623" s="28">
        <v>736</v>
      </c>
      <c r="H623" s="30">
        <v>205</v>
      </c>
      <c r="I623" s="3">
        <v>364</v>
      </c>
      <c r="J623" s="3">
        <v>220</v>
      </c>
      <c r="K623" s="3">
        <v>377</v>
      </c>
      <c r="L623" s="3">
        <v>229</v>
      </c>
      <c r="M623" s="3">
        <v>188</v>
      </c>
      <c r="N623" s="3">
        <v>289</v>
      </c>
      <c r="O623" s="3">
        <v>119</v>
      </c>
      <c r="P623" s="3">
        <v>124</v>
      </c>
      <c r="Q623" s="3">
        <v>34</v>
      </c>
      <c r="R623" s="3">
        <v>59</v>
      </c>
      <c r="S623" s="32">
        <v>2</v>
      </c>
    </row>
    <row r="624" spans="4:19" x14ac:dyDescent="0.2">
      <c r="D624" s="102"/>
      <c r="E624" s="13"/>
      <c r="F624" s="14"/>
      <c r="G624" s="11">
        <v>100</v>
      </c>
      <c r="H624" s="15">
        <v>27.853260869564998</v>
      </c>
      <c r="I624" s="2">
        <v>49.456521739129997</v>
      </c>
      <c r="J624" s="2">
        <v>29.891304347826001</v>
      </c>
      <c r="K624" s="2">
        <v>51.222826086956999</v>
      </c>
      <c r="L624" s="2">
        <v>31.114130434783</v>
      </c>
      <c r="M624" s="2">
        <v>25.54347826087</v>
      </c>
      <c r="N624" s="2">
        <v>39.266304347826001</v>
      </c>
      <c r="O624" s="2">
        <v>16.16847826087</v>
      </c>
      <c r="P624" s="2">
        <v>16.847826086956999</v>
      </c>
      <c r="Q624" s="2">
        <v>4.619565217391</v>
      </c>
      <c r="R624" s="2">
        <v>8.0163043478260008</v>
      </c>
      <c r="S624" s="18">
        <v>0.27173913043499998</v>
      </c>
    </row>
    <row r="625" spans="2:19" x14ac:dyDescent="0.2">
      <c r="D625" s="102"/>
      <c r="E625" s="5" t="s">
        <v>41</v>
      </c>
      <c r="F625" s="6"/>
      <c r="G625" s="7">
        <v>641</v>
      </c>
      <c r="H625" s="10">
        <v>169</v>
      </c>
      <c r="I625" s="1">
        <v>294</v>
      </c>
      <c r="J625" s="1">
        <v>189</v>
      </c>
      <c r="K625" s="1">
        <v>302</v>
      </c>
      <c r="L625" s="1">
        <v>186</v>
      </c>
      <c r="M625" s="1">
        <v>157</v>
      </c>
      <c r="N625" s="1">
        <v>219</v>
      </c>
      <c r="O625" s="1">
        <v>118</v>
      </c>
      <c r="P625" s="1">
        <v>105</v>
      </c>
      <c r="Q625" s="1">
        <v>29</v>
      </c>
      <c r="R625" s="1">
        <v>53</v>
      </c>
      <c r="S625" s="17">
        <v>3</v>
      </c>
    </row>
    <row r="626" spans="2:19" x14ac:dyDescent="0.2">
      <c r="D626" s="102"/>
      <c r="E626" s="13"/>
      <c r="F626" s="14"/>
      <c r="G626" s="11">
        <v>100</v>
      </c>
      <c r="H626" s="15">
        <v>26.365054602183999</v>
      </c>
      <c r="I626" s="2">
        <v>45.865834633384999</v>
      </c>
      <c r="J626" s="2">
        <v>29.485179407175998</v>
      </c>
      <c r="K626" s="2">
        <v>47.113884555382</v>
      </c>
      <c r="L626" s="2">
        <v>29.017160686427001</v>
      </c>
      <c r="M626" s="2">
        <v>24.492979719189002</v>
      </c>
      <c r="N626" s="2">
        <v>34.165366614664997</v>
      </c>
      <c r="O626" s="2">
        <v>18.408736349453999</v>
      </c>
      <c r="P626" s="2">
        <v>16.380655226209001</v>
      </c>
      <c r="Q626" s="2">
        <v>4.5241809672390003</v>
      </c>
      <c r="R626" s="2">
        <v>8.2683307332289999</v>
      </c>
      <c r="S626" s="18">
        <v>0.46801872074899997</v>
      </c>
    </row>
    <row r="627" spans="2:19" x14ac:dyDescent="0.2">
      <c r="D627" s="102"/>
      <c r="E627" s="5" t="s">
        <v>42</v>
      </c>
      <c r="F627" s="6"/>
      <c r="G627" s="7">
        <v>500</v>
      </c>
      <c r="H627" s="10">
        <v>129</v>
      </c>
      <c r="I627" s="1">
        <v>218</v>
      </c>
      <c r="J627" s="1">
        <v>142</v>
      </c>
      <c r="K627" s="1">
        <v>205</v>
      </c>
      <c r="L627" s="1">
        <v>129</v>
      </c>
      <c r="M627" s="1">
        <v>117</v>
      </c>
      <c r="N627" s="1">
        <v>161</v>
      </c>
      <c r="O627" s="1">
        <v>96</v>
      </c>
      <c r="P627" s="1">
        <v>74</v>
      </c>
      <c r="Q627" s="1">
        <v>38</v>
      </c>
      <c r="R627" s="1">
        <v>49</v>
      </c>
      <c r="S627" s="17">
        <v>5</v>
      </c>
    </row>
    <row r="628" spans="2:19" x14ac:dyDescent="0.2">
      <c r="D628" s="102"/>
      <c r="E628" s="13"/>
      <c r="F628" s="14"/>
      <c r="G628" s="11">
        <v>100</v>
      </c>
      <c r="H628" s="15">
        <v>25.8</v>
      </c>
      <c r="I628" s="2">
        <v>43.6</v>
      </c>
      <c r="J628" s="2">
        <v>28.4</v>
      </c>
      <c r="K628" s="2">
        <v>41</v>
      </c>
      <c r="L628" s="2">
        <v>25.8</v>
      </c>
      <c r="M628" s="2">
        <v>23.4</v>
      </c>
      <c r="N628" s="2">
        <v>32.200000000000003</v>
      </c>
      <c r="O628" s="2">
        <v>19.2</v>
      </c>
      <c r="P628" s="2">
        <v>14.8</v>
      </c>
      <c r="Q628" s="2">
        <v>7.6</v>
      </c>
      <c r="R628" s="2">
        <v>9.8000000000000007</v>
      </c>
      <c r="S628" s="18">
        <v>1</v>
      </c>
    </row>
    <row r="629" spans="2:19" x14ac:dyDescent="0.2">
      <c r="D629" s="102"/>
      <c r="E629" s="5" t="s">
        <v>43</v>
      </c>
      <c r="F629" s="6"/>
      <c r="G629" s="7">
        <v>121</v>
      </c>
      <c r="H629" s="10">
        <v>26</v>
      </c>
      <c r="I629" s="1">
        <v>45</v>
      </c>
      <c r="J629" s="1">
        <v>31</v>
      </c>
      <c r="K629" s="1">
        <v>51</v>
      </c>
      <c r="L629" s="1">
        <v>25</v>
      </c>
      <c r="M629" s="1">
        <v>22</v>
      </c>
      <c r="N629" s="1">
        <v>35</v>
      </c>
      <c r="O629" s="1">
        <v>25</v>
      </c>
      <c r="P629" s="1">
        <v>19</v>
      </c>
      <c r="Q629" s="1">
        <v>4</v>
      </c>
      <c r="R629" s="1">
        <v>20</v>
      </c>
      <c r="S629" s="17">
        <v>0</v>
      </c>
    </row>
    <row r="630" spans="2:19" x14ac:dyDescent="0.2">
      <c r="D630" s="102"/>
      <c r="E630" s="13"/>
      <c r="F630" s="14"/>
      <c r="G630" s="11">
        <v>100</v>
      </c>
      <c r="H630" s="15">
        <v>21.487603305785001</v>
      </c>
      <c r="I630" s="2">
        <v>37.190082644627999</v>
      </c>
      <c r="J630" s="2">
        <v>25.619834710744001</v>
      </c>
      <c r="K630" s="2">
        <v>42.148760330579002</v>
      </c>
      <c r="L630" s="2">
        <v>20.661157024792999</v>
      </c>
      <c r="M630" s="2">
        <v>18.181818181817999</v>
      </c>
      <c r="N630" s="2">
        <v>28.925619834711</v>
      </c>
      <c r="O630" s="2">
        <v>20.661157024792999</v>
      </c>
      <c r="P630" s="2">
        <v>15.702479338843</v>
      </c>
      <c r="Q630" s="2">
        <v>3.305785123967</v>
      </c>
      <c r="R630" s="2">
        <v>16.528925619835</v>
      </c>
      <c r="S630" s="29">
        <v>0</v>
      </c>
    </row>
    <row r="631" spans="2:19" x14ac:dyDescent="0.2">
      <c r="D631" s="102"/>
      <c r="E631" s="5" t="s">
        <v>44</v>
      </c>
      <c r="F631" s="6"/>
      <c r="G631" s="7">
        <v>166</v>
      </c>
      <c r="H631" s="10">
        <v>40</v>
      </c>
      <c r="I631" s="1">
        <v>66</v>
      </c>
      <c r="J631" s="1">
        <v>44</v>
      </c>
      <c r="K631" s="1">
        <v>63</v>
      </c>
      <c r="L631" s="1">
        <v>37</v>
      </c>
      <c r="M631" s="1">
        <v>32</v>
      </c>
      <c r="N631" s="1">
        <v>45</v>
      </c>
      <c r="O631" s="1">
        <v>20</v>
      </c>
      <c r="P631" s="1">
        <v>21</v>
      </c>
      <c r="Q631" s="1">
        <v>20</v>
      </c>
      <c r="R631" s="1">
        <v>13</v>
      </c>
      <c r="S631" s="17">
        <v>3</v>
      </c>
    </row>
    <row r="632" spans="2:19" x14ac:dyDescent="0.2">
      <c r="D632" s="103"/>
      <c r="E632" s="54"/>
      <c r="F632" s="52"/>
      <c r="G632" s="61">
        <v>100</v>
      </c>
      <c r="H632" s="66">
        <v>24.096385542168999</v>
      </c>
      <c r="I632" s="24">
        <v>39.759036144577998</v>
      </c>
      <c r="J632" s="24">
        <v>26.506024096386</v>
      </c>
      <c r="K632" s="24">
        <v>37.951807228916003</v>
      </c>
      <c r="L632" s="24">
        <v>22.289156626505999</v>
      </c>
      <c r="M632" s="24">
        <v>19.277108433734998</v>
      </c>
      <c r="N632" s="24">
        <v>27.10843373494</v>
      </c>
      <c r="O632" s="24">
        <v>12.048192771084</v>
      </c>
      <c r="P632" s="24">
        <v>12.650602409638999</v>
      </c>
      <c r="Q632" s="24">
        <v>12.048192771084</v>
      </c>
      <c r="R632" s="24">
        <v>7.8313253012050001</v>
      </c>
      <c r="S632" s="69">
        <v>1.8072289156629999</v>
      </c>
    </row>
    <row r="634" spans="2:19" x14ac:dyDescent="0.2">
      <c r="B634" s="34" t="str">
        <f xml:space="preserve"> HYPERLINK("#'目次'!B21", "[15]")</f>
        <v>[15]</v>
      </c>
      <c r="C634" s="27" t="s">
        <v>164</v>
      </c>
    </row>
    <row r="635" spans="2:19" x14ac:dyDescent="0.2">
      <c r="C635" s="84" t="s">
        <v>141</v>
      </c>
    </row>
    <row r="637" spans="2:19" x14ac:dyDescent="0.2">
      <c r="C637" s="27" t="s">
        <v>13</v>
      </c>
    </row>
    <row r="638" spans="2:19" ht="48" x14ac:dyDescent="0.2">
      <c r="D638" s="97"/>
      <c r="E638" s="98"/>
      <c r="F638" s="98"/>
      <c r="G638" s="38" t="s">
        <v>14</v>
      </c>
      <c r="H638" s="36" t="s">
        <v>165</v>
      </c>
      <c r="I638" s="4" t="s">
        <v>166</v>
      </c>
      <c r="J638" s="4" t="s">
        <v>167</v>
      </c>
      <c r="K638" s="4" t="s">
        <v>168</v>
      </c>
      <c r="L638" s="4" t="s">
        <v>169</v>
      </c>
      <c r="M638" s="4" t="s">
        <v>170</v>
      </c>
      <c r="N638" s="4" t="s">
        <v>171</v>
      </c>
      <c r="O638" s="4" t="s">
        <v>172</v>
      </c>
      <c r="P638" s="4" t="s">
        <v>173</v>
      </c>
      <c r="Q638" s="4" t="s">
        <v>161</v>
      </c>
      <c r="R638" s="35" t="s">
        <v>24</v>
      </c>
    </row>
    <row r="639" spans="2:19" x14ac:dyDescent="0.2">
      <c r="D639" s="99"/>
      <c r="E639" s="100"/>
      <c r="F639" s="100"/>
      <c r="G639" s="40"/>
      <c r="H639" s="42"/>
      <c r="I639" s="8"/>
      <c r="J639" s="8"/>
      <c r="K639" s="8"/>
      <c r="L639" s="8"/>
      <c r="M639" s="8"/>
      <c r="N639" s="8"/>
      <c r="O639" s="8"/>
      <c r="P639" s="8"/>
      <c r="Q639" s="8"/>
      <c r="R639" s="39"/>
    </row>
    <row r="640" spans="2:19" x14ac:dyDescent="0.2">
      <c r="D640" s="59"/>
      <c r="E640" s="63" t="s">
        <v>14</v>
      </c>
      <c r="F640" s="65"/>
      <c r="G640" s="37">
        <v>2164</v>
      </c>
      <c r="H640" s="16">
        <v>684</v>
      </c>
      <c r="I640" s="16">
        <v>443</v>
      </c>
      <c r="J640" s="16">
        <v>585</v>
      </c>
      <c r="K640" s="16">
        <v>250</v>
      </c>
      <c r="L640" s="16">
        <v>363</v>
      </c>
      <c r="M640" s="16">
        <v>797</v>
      </c>
      <c r="N640" s="16">
        <v>721</v>
      </c>
      <c r="O640" s="16">
        <v>358</v>
      </c>
      <c r="P640" s="16">
        <v>512</v>
      </c>
      <c r="Q640" s="16">
        <v>228</v>
      </c>
      <c r="R640" s="57">
        <v>5</v>
      </c>
    </row>
    <row r="641" spans="4:18" x14ac:dyDescent="0.2">
      <c r="D641" s="54"/>
      <c r="E641" s="52"/>
      <c r="F641" s="60"/>
      <c r="G641" s="11">
        <v>100</v>
      </c>
      <c r="H641" s="2">
        <v>31.608133086875998</v>
      </c>
      <c r="I641" s="2">
        <v>20.471349353050002</v>
      </c>
      <c r="J641" s="2">
        <v>27.033271719039</v>
      </c>
      <c r="K641" s="2">
        <v>11.552680221811</v>
      </c>
      <c r="L641" s="2">
        <v>16.77449168207</v>
      </c>
      <c r="M641" s="2">
        <v>36.829944547135</v>
      </c>
      <c r="N641" s="2">
        <v>33.317929759704001</v>
      </c>
      <c r="O641" s="2">
        <v>16.543438077634001</v>
      </c>
      <c r="P641" s="2">
        <v>23.65988909427</v>
      </c>
      <c r="Q641" s="2">
        <v>10.536044362291999</v>
      </c>
      <c r="R641" s="18">
        <v>0.23105360443600001</v>
      </c>
    </row>
    <row r="642" spans="4:18" x14ac:dyDescent="0.2">
      <c r="D642" s="101" t="s">
        <v>25</v>
      </c>
      <c r="E642" s="26" t="s">
        <v>26</v>
      </c>
      <c r="F642" s="25"/>
      <c r="G642" s="28">
        <v>79</v>
      </c>
      <c r="H642" s="30">
        <v>22</v>
      </c>
      <c r="I642" s="3">
        <v>15</v>
      </c>
      <c r="J642" s="3">
        <v>18</v>
      </c>
      <c r="K642" s="3">
        <v>8</v>
      </c>
      <c r="L642" s="3">
        <v>11</v>
      </c>
      <c r="M642" s="3">
        <v>31</v>
      </c>
      <c r="N642" s="3">
        <v>31</v>
      </c>
      <c r="O642" s="3">
        <v>10</v>
      </c>
      <c r="P642" s="3">
        <v>24</v>
      </c>
      <c r="Q642" s="3">
        <v>11</v>
      </c>
      <c r="R642" s="32">
        <v>0</v>
      </c>
    </row>
    <row r="643" spans="4:18" x14ac:dyDescent="0.2">
      <c r="D643" s="102"/>
      <c r="E643" s="13"/>
      <c r="F643" s="14"/>
      <c r="G643" s="11">
        <v>100</v>
      </c>
      <c r="H643" s="15">
        <v>27.848101265823001</v>
      </c>
      <c r="I643" s="2">
        <v>18.987341772152</v>
      </c>
      <c r="J643" s="2">
        <v>22.784810126581998</v>
      </c>
      <c r="K643" s="2">
        <v>10.126582278480999</v>
      </c>
      <c r="L643" s="2">
        <v>13.924050632910999</v>
      </c>
      <c r="M643" s="2">
        <v>39.240506329113998</v>
      </c>
      <c r="N643" s="2">
        <v>39.240506329113998</v>
      </c>
      <c r="O643" s="2">
        <v>12.658227848100999</v>
      </c>
      <c r="P643" s="2">
        <v>30.379746835443001</v>
      </c>
      <c r="Q643" s="2">
        <v>13.924050632910999</v>
      </c>
      <c r="R643" s="29">
        <v>0</v>
      </c>
    </row>
    <row r="644" spans="4:18" x14ac:dyDescent="0.2">
      <c r="D644" s="102"/>
      <c r="E644" s="5" t="s">
        <v>27</v>
      </c>
      <c r="F644" s="6"/>
      <c r="G644" s="7">
        <v>111</v>
      </c>
      <c r="H644" s="10">
        <v>32</v>
      </c>
      <c r="I644" s="1">
        <v>29</v>
      </c>
      <c r="J644" s="1">
        <v>31</v>
      </c>
      <c r="K644" s="1">
        <v>13</v>
      </c>
      <c r="L644" s="1">
        <v>21</v>
      </c>
      <c r="M644" s="1">
        <v>39</v>
      </c>
      <c r="N644" s="1">
        <v>37</v>
      </c>
      <c r="O644" s="1">
        <v>19</v>
      </c>
      <c r="P644" s="1">
        <v>24</v>
      </c>
      <c r="Q644" s="1">
        <v>11</v>
      </c>
      <c r="R644" s="17">
        <v>0</v>
      </c>
    </row>
    <row r="645" spans="4:18" x14ac:dyDescent="0.2">
      <c r="D645" s="102"/>
      <c r="E645" s="13"/>
      <c r="F645" s="14"/>
      <c r="G645" s="11">
        <v>100</v>
      </c>
      <c r="H645" s="15">
        <v>28.828828828829</v>
      </c>
      <c r="I645" s="2">
        <v>26.126126126126</v>
      </c>
      <c r="J645" s="2">
        <v>27.927927927928</v>
      </c>
      <c r="K645" s="2">
        <v>11.711711711712001</v>
      </c>
      <c r="L645" s="2">
        <v>18.918918918919001</v>
      </c>
      <c r="M645" s="2">
        <v>35.135135135135002</v>
      </c>
      <c r="N645" s="2">
        <v>33.333333333333002</v>
      </c>
      <c r="O645" s="2">
        <v>17.117117117117001</v>
      </c>
      <c r="P645" s="2">
        <v>21.621621621622001</v>
      </c>
      <c r="Q645" s="2">
        <v>9.9099099099100005</v>
      </c>
      <c r="R645" s="29">
        <v>0</v>
      </c>
    </row>
    <row r="646" spans="4:18" x14ac:dyDescent="0.2">
      <c r="D646" s="102"/>
      <c r="E646" s="5" t="s">
        <v>28</v>
      </c>
      <c r="F646" s="6"/>
      <c r="G646" s="7">
        <v>534</v>
      </c>
      <c r="H646" s="10">
        <v>176</v>
      </c>
      <c r="I646" s="1">
        <v>103</v>
      </c>
      <c r="J646" s="1">
        <v>145</v>
      </c>
      <c r="K646" s="1">
        <v>62</v>
      </c>
      <c r="L646" s="1">
        <v>106</v>
      </c>
      <c r="M646" s="1">
        <v>199</v>
      </c>
      <c r="N646" s="1">
        <v>184</v>
      </c>
      <c r="O646" s="1">
        <v>119</v>
      </c>
      <c r="P646" s="1">
        <v>130</v>
      </c>
      <c r="Q646" s="1">
        <v>47</v>
      </c>
      <c r="R646" s="17">
        <v>2</v>
      </c>
    </row>
    <row r="647" spans="4:18" x14ac:dyDescent="0.2">
      <c r="D647" s="102"/>
      <c r="E647" s="13"/>
      <c r="F647" s="14"/>
      <c r="G647" s="11">
        <v>100</v>
      </c>
      <c r="H647" s="15">
        <v>32.958801498127002</v>
      </c>
      <c r="I647" s="2">
        <v>19.288389513108999</v>
      </c>
      <c r="J647" s="2">
        <v>27.153558052434001</v>
      </c>
      <c r="K647" s="2">
        <v>11.610486891386</v>
      </c>
      <c r="L647" s="2">
        <v>19.850187265917999</v>
      </c>
      <c r="M647" s="2">
        <v>37.265917602995998</v>
      </c>
      <c r="N647" s="2">
        <v>34.456928838951001</v>
      </c>
      <c r="O647" s="2">
        <v>22.284644194757</v>
      </c>
      <c r="P647" s="2">
        <v>24.344569288390002</v>
      </c>
      <c r="Q647" s="2">
        <v>8.8014981273410005</v>
      </c>
      <c r="R647" s="18">
        <v>0.37453183520599997</v>
      </c>
    </row>
    <row r="648" spans="4:18" x14ac:dyDescent="0.2">
      <c r="D648" s="102"/>
      <c r="E648" s="5" t="s">
        <v>29</v>
      </c>
      <c r="F648" s="6"/>
      <c r="G648" s="7">
        <v>317</v>
      </c>
      <c r="H648" s="10">
        <v>113</v>
      </c>
      <c r="I648" s="1">
        <v>82</v>
      </c>
      <c r="J648" s="1">
        <v>92</v>
      </c>
      <c r="K648" s="1">
        <v>47</v>
      </c>
      <c r="L648" s="1">
        <v>60</v>
      </c>
      <c r="M648" s="1">
        <v>136</v>
      </c>
      <c r="N648" s="1">
        <v>122</v>
      </c>
      <c r="O648" s="1">
        <v>50</v>
      </c>
      <c r="P648" s="1">
        <v>90</v>
      </c>
      <c r="Q648" s="1">
        <v>31</v>
      </c>
      <c r="R648" s="17">
        <v>0</v>
      </c>
    </row>
    <row r="649" spans="4:18" x14ac:dyDescent="0.2">
      <c r="D649" s="102"/>
      <c r="E649" s="13"/>
      <c r="F649" s="14"/>
      <c r="G649" s="11">
        <v>100</v>
      </c>
      <c r="H649" s="15">
        <v>35.646687697160999</v>
      </c>
      <c r="I649" s="2">
        <v>25.867507886435</v>
      </c>
      <c r="J649" s="2">
        <v>29.022082018927001</v>
      </c>
      <c r="K649" s="2">
        <v>14.826498422713</v>
      </c>
      <c r="L649" s="2">
        <v>18.927444794953001</v>
      </c>
      <c r="M649" s="2">
        <v>42.902208201893004</v>
      </c>
      <c r="N649" s="2">
        <v>38.485804416404001</v>
      </c>
      <c r="O649" s="2">
        <v>15.772870662460999</v>
      </c>
      <c r="P649" s="2">
        <v>28.391167192428998</v>
      </c>
      <c r="Q649" s="2">
        <v>9.7791798107259993</v>
      </c>
      <c r="R649" s="29">
        <v>0</v>
      </c>
    </row>
    <row r="650" spans="4:18" x14ac:dyDescent="0.2">
      <c r="D650" s="102"/>
      <c r="E650" s="5" t="s">
        <v>30</v>
      </c>
      <c r="F650" s="6"/>
      <c r="G650" s="7">
        <v>82</v>
      </c>
      <c r="H650" s="10">
        <v>27</v>
      </c>
      <c r="I650" s="1">
        <v>19</v>
      </c>
      <c r="J650" s="1">
        <v>22</v>
      </c>
      <c r="K650" s="1">
        <v>10</v>
      </c>
      <c r="L650" s="1">
        <v>14</v>
      </c>
      <c r="M650" s="1">
        <v>41</v>
      </c>
      <c r="N650" s="1">
        <v>25</v>
      </c>
      <c r="O650" s="1">
        <v>9</v>
      </c>
      <c r="P650" s="1">
        <v>17</v>
      </c>
      <c r="Q650" s="1">
        <v>8</v>
      </c>
      <c r="R650" s="17">
        <v>0</v>
      </c>
    </row>
    <row r="651" spans="4:18" x14ac:dyDescent="0.2">
      <c r="D651" s="102"/>
      <c r="E651" s="13"/>
      <c r="F651" s="14"/>
      <c r="G651" s="11">
        <v>100</v>
      </c>
      <c r="H651" s="15">
        <v>32.926829268292998</v>
      </c>
      <c r="I651" s="2">
        <v>23.170731707317</v>
      </c>
      <c r="J651" s="2">
        <v>26.829268292683</v>
      </c>
      <c r="K651" s="2">
        <v>12.195121951220001</v>
      </c>
      <c r="L651" s="2">
        <v>17.073170731706998</v>
      </c>
      <c r="M651" s="2">
        <v>50</v>
      </c>
      <c r="N651" s="2">
        <v>30.487804878049001</v>
      </c>
      <c r="O651" s="2">
        <v>10.975609756098001</v>
      </c>
      <c r="P651" s="2">
        <v>20.731707317072999</v>
      </c>
      <c r="Q651" s="2">
        <v>9.7560975609760003</v>
      </c>
      <c r="R651" s="29">
        <v>0</v>
      </c>
    </row>
    <row r="652" spans="4:18" x14ac:dyDescent="0.2">
      <c r="D652" s="102"/>
      <c r="E652" s="5" t="s">
        <v>31</v>
      </c>
      <c r="F652" s="6"/>
      <c r="G652" s="7">
        <v>54</v>
      </c>
      <c r="H652" s="10">
        <v>16</v>
      </c>
      <c r="I652" s="1">
        <v>6</v>
      </c>
      <c r="J652" s="1">
        <v>22</v>
      </c>
      <c r="K652" s="1">
        <v>5</v>
      </c>
      <c r="L652" s="1">
        <v>9</v>
      </c>
      <c r="M652" s="1">
        <v>17</v>
      </c>
      <c r="N652" s="1">
        <v>16</v>
      </c>
      <c r="O652" s="1">
        <v>8</v>
      </c>
      <c r="P652" s="1">
        <v>10</v>
      </c>
      <c r="Q652" s="1">
        <v>5</v>
      </c>
      <c r="R652" s="17">
        <v>0</v>
      </c>
    </row>
    <row r="653" spans="4:18" x14ac:dyDescent="0.2">
      <c r="D653" s="102"/>
      <c r="E653" s="13"/>
      <c r="F653" s="14"/>
      <c r="G653" s="11">
        <v>100</v>
      </c>
      <c r="H653" s="15">
        <v>29.629629629629999</v>
      </c>
      <c r="I653" s="2">
        <v>11.111111111111001</v>
      </c>
      <c r="J653" s="2">
        <v>40.740740740741003</v>
      </c>
      <c r="K653" s="2">
        <v>9.2592592592590002</v>
      </c>
      <c r="L653" s="2">
        <v>16.666666666666998</v>
      </c>
      <c r="M653" s="2">
        <v>31.481481481481001</v>
      </c>
      <c r="N653" s="2">
        <v>29.629629629629999</v>
      </c>
      <c r="O653" s="2">
        <v>14.814814814815</v>
      </c>
      <c r="P653" s="2">
        <v>18.518518518518999</v>
      </c>
      <c r="Q653" s="2">
        <v>9.2592592592590002</v>
      </c>
      <c r="R653" s="29">
        <v>0</v>
      </c>
    </row>
    <row r="654" spans="4:18" x14ac:dyDescent="0.2">
      <c r="D654" s="102"/>
      <c r="E654" s="5" t="s">
        <v>32</v>
      </c>
      <c r="F654" s="6"/>
      <c r="G654" s="7">
        <v>257</v>
      </c>
      <c r="H654" s="10">
        <v>86</v>
      </c>
      <c r="I654" s="1">
        <v>58</v>
      </c>
      <c r="J654" s="1">
        <v>69</v>
      </c>
      <c r="K654" s="1">
        <v>30</v>
      </c>
      <c r="L654" s="1">
        <v>30</v>
      </c>
      <c r="M654" s="1">
        <v>93</v>
      </c>
      <c r="N654" s="1">
        <v>84</v>
      </c>
      <c r="O654" s="1">
        <v>46</v>
      </c>
      <c r="P654" s="1">
        <v>54</v>
      </c>
      <c r="Q654" s="1">
        <v>25</v>
      </c>
      <c r="R654" s="17">
        <v>0</v>
      </c>
    </row>
    <row r="655" spans="4:18" x14ac:dyDescent="0.2">
      <c r="D655" s="102"/>
      <c r="E655" s="13"/>
      <c r="F655" s="14"/>
      <c r="G655" s="11">
        <v>100</v>
      </c>
      <c r="H655" s="15">
        <v>33.463035019454999</v>
      </c>
      <c r="I655" s="2">
        <v>22.568093385213999</v>
      </c>
      <c r="J655" s="2">
        <v>26.848249027236999</v>
      </c>
      <c r="K655" s="2">
        <v>11.673151750973</v>
      </c>
      <c r="L655" s="2">
        <v>11.673151750973</v>
      </c>
      <c r="M655" s="2">
        <v>36.186770428015997</v>
      </c>
      <c r="N655" s="2">
        <v>32.684824902724003</v>
      </c>
      <c r="O655" s="2">
        <v>17.898832684824999</v>
      </c>
      <c r="P655" s="2">
        <v>21.011673151751001</v>
      </c>
      <c r="Q655" s="2">
        <v>9.727626459144</v>
      </c>
      <c r="R655" s="29">
        <v>0</v>
      </c>
    </row>
    <row r="656" spans="4:18" x14ac:dyDescent="0.2">
      <c r="D656" s="102"/>
      <c r="E656" s="5" t="s">
        <v>33</v>
      </c>
      <c r="F656" s="6"/>
      <c r="G656" s="7">
        <v>188</v>
      </c>
      <c r="H656" s="10">
        <v>48</v>
      </c>
      <c r="I656" s="1">
        <v>27</v>
      </c>
      <c r="J656" s="1">
        <v>48</v>
      </c>
      <c r="K656" s="1">
        <v>25</v>
      </c>
      <c r="L656" s="1">
        <v>27</v>
      </c>
      <c r="M656" s="1">
        <v>67</v>
      </c>
      <c r="N656" s="1">
        <v>60</v>
      </c>
      <c r="O656" s="1">
        <v>29</v>
      </c>
      <c r="P656" s="1">
        <v>40</v>
      </c>
      <c r="Q656" s="1">
        <v>23</v>
      </c>
      <c r="R656" s="17">
        <v>1</v>
      </c>
    </row>
    <row r="657" spans="4:18" x14ac:dyDescent="0.2">
      <c r="D657" s="102"/>
      <c r="E657" s="13"/>
      <c r="F657" s="14"/>
      <c r="G657" s="11">
        <v>100</v>
      </c>
      <c r="H657" s="15">
        <v>25.531914893617</v>
      </c>
      <c r="I657" s="2">
        <v>14.361702127659999</v>
      </c>
      <c r="J657" s="2">
        <v>25.531914893617</v>
      </c>
      <c r="K657" s="2">
        <v>13.297872340426</v>
      </c>
      <c r="L657" s="2">
        <v>14.361702127659999</v>
      </c>
      <c r="M657" s="2">
        <v>35.638297872339997</v>
      </c>
      <c r="N657" s="2">
        <v>31.914893617021001</v>
      </c>
      <c r="O657" s="2">
        <v>15.425531914894</v>
      </c>
      <c r="P657" s="2">
        <v>21.276595744681</v>
      </c>
      <c r="Q657" s="2">
        <v>12.234042553190999</v>
      </c>
      <c r="R657" s="18">
        <v>0.53191489361699995</v>
      </c>
    </row>
    <row r="658" spans="4:18" x14ac:dyDescent="0.2">
      <c r="D658" s="102"/>
      <c r="E658" s="5" t="s">
        <v>34</v>
      </c>
      <c r="F658" s="6"/>
      <c r="G658" s="7">
        <v>150</v>
      </c>
      <c r="H658" s="10">
        <v>53</v>
      </c>
      <c r="I658" s="1">
        <v>29</v>
      </c>
      <c r="J658" s="1">
        <v>31</v>
      </c>
      <c r="K658" s="1">
        <v>15</v>
      </c>
      <c r="L658" s="1">
        <v>25</v>
      </c>
      <c r="M658" s="1">
        <v>56</v>
      </c>
      <c r="N658" s="1">
        <v>52</v>
      </c>
      <c r="O658" s="1">
        <v>24</v>
      </c>
      <c r="P658" s="1">
        <v>34</v>
      </c>
      <c r="Q658" s="1">
        <v>9</v>
      </c>
      <c r="R658" s="17">
        <v>0</v>
      </c>
    </row>
    <row r="659" spans="4:18" x14ac:dyDescent="0.2">
      <c r="D659" s="102"/>
      <c r="E659" s="13"/>
      <c r="F659" s="14"/>
      <c r="G659" s="11">
        <v>100</v>
      </c>
      <c r="H659" s="15">
        <v>35.333333333333002</v>
      </c>
      <c r="I659" s="2">
        <v>19.333333333333002</v>
      </c>
      <c r="J659" s="2">
        <v>20.666666666666998</v>
      </c>
      <c r="K659" s="2">
        <v>10</v>
      </c>
      <c r="L659" s="2">
        <v>16.666666666666998</v>
      </c>
      <c r="M659" s="2">
        <v>37.333333333333002</v>
      </c>
      <c r="N659" s="2">
        <v>34.666666666666998</v>
      </c>
      <c r="O659" s="2">
        <v>16</v>
      </c>
      <c r="P659" s="2">
        <v>22.666666666666998</v>
      </c>
      <c r="Q659" s="2">
        <v>6</v>
      </c>
      <c r="R659" s="29">
        <v>0</v>
      </c>
    </row>
    <row r="660" spans="4:18" x14ac:dyDescent="0.2">
      <c r="D660" s="102"/>
      <c r="E660" s="5" t="s">
        <v>35</v>
      </c>
      <c r="F660" s="6"/>
      <c r="G660" s="7">
        <v>122</v>
      </c>
      <c r="H660" s="10">
        <v>34</v>
      </c>
      <c r="I660" s="1">
        <v>21</v>
      </c>
      <c r="J660" s="1">
        <v>41</v>
      </c>
      <c r="K660" s="1">
        <v>11</v>
      </c>
      <c r="L660" s="1">
        <v>22</v>
      </c>
      <c r="M660" s="1">
        <v>38</v>
      </c>
      <c r="N660" s="1">
        <v>39</v>
      </c>
      <c r="O660" s="1">
        <v>16</v>
      </c>
      <c r="P660" s="1">
        <v>28</v>
      </c>
      <c r="Q660" s="1">
        <v>15</v>
      </c>
      <c r="R660" s="17">
        <v>0</v>
      </c>
    </row>
    <row r="661" spans="4:18" x14ac:dyDescent="0.2">
      <c r="D661" s="102"/>
      <c r="E661" s="13"/>
      <c r="F661" s="14"/>
      <c r="G661" s="11">
        <v>100</v>
      </c>
      <c r="H661" s="15">
        <v>27.868852459016001</v>
      </c>
      <c r="I661" s="2">
        <v>17.213114754098001</v>
      </c>
      <c r="J661" s="2">
        <v>33.606557377049</v>
      </c>
      <c r="K661" s="2">
        <v>9.0163934426230004</v>
      </c>
      <c r="L661" s="2">
        <v>18.032786885246001</v>
      </c>
      <c r="M661" s="2">
        <v>31.147540983607001</v>
      </c>
      <c r="N661" s="2">
        <v>31.967213114753999</v>
      </c>
      <c r="O661" s="2">
        <v>13.114754098361001</v>
      </c>
      <c r="P661" s="2">
        <v>22.950819672131001</v>
      </c>
      <c r="Q661" s="2">
        <v>12.295081967212999</v>
      </c>
      <c r="R661" s="29">
        <v>0</v>
      </c>
    </row>
    <row r="662" spans="4:18" x14ac:dyDescent="0.2">
      <c r="D662" s="102"/>
      <c r="E662" s="5" t="s">
        <v>36</v>
      </c>
      <c r="F662" s="6"/>
      <c r="G662" s="7">
        <v>53</v>
      </c>
      <c r="H662" s="10">
        <v>17</v>
      </c>
      <c r="I662" s="1">
        <v>14</v>
      </c>
      <c r="J662" s="1">
        <v>13</v>
      </c>
      <c r="K662" s="1">
        <v>4</v>
      </c>
      <c r="L662" s="1">
        <v>7</v>
      </c>
      <c r="M662" s="1">
        <v>18</v>
      </c>
      <c r="N662" s="1">
        <v>13</v>
      </c>
      <c r="O662" s="1">
        <v>7</v>
      </c>
      <c r="P662" s="1">
        <v>15</v>
      </c>
      <c r="Q662" s="1">
        <v>8</v>
      </c>
      <c r="R662" s="17">
        <v>0</v>
      </c>
    </row>
    <row r="663" spans="4:18" x14ac:dyDescent="0.2">
      <c r="D663" s="102"/>
      <c r="E663" s="13"/>
      <c r="F663" s="14"/>
      <c r="G663" s="11">
        <v>100</v>
      </c>
      <c r="H663" s="15">
        <v>32.075471698112999</v>
      </c>
      <c r="I663" s="2">
        <v>26.415094339623</v>
      </c>
      <c r="J663" s="2">
        <v>24.528301886792001</v>
      </c>
      <c r="K663" s="2">
        <v>7.547169811321</v>
      </c>
      <c r="L663" s="2">
        <v>13.207547169811001</v>
      </c>
      <c r="M663" s="2">
        <v>33.962264150943</v>
      </c>
      <c r="N663" s="2">
        <v>24.528301886792001</v>
      </c>
      <c r="O663" s="2">
        <v>13.207547169811001</v>
      </c>
      <c r="P663" s="2">
        <v>28.301886792453001</v>
      </c>
      <c r="Q663" s="2">
        <v>15.094339622642</v>
      </c>
      <c r="R663" s="29">
        <v>0</v>
      </c>
    </row>
    <row r="664" spans="4:18" x14ac:dyDescent="0.2">
      <c r="D664" s="102"/>
      <c r="E664" s="5" t="s">
        <v>37</v>
      </c>
      <c r="F664" s="6"/>
      <c r="G664" s="7">
        <v>197</v>
      </c>
      <c r="H664" s="10">
        <v>55</v>
      </c>
      <c r="I664" s="1">
        <v>37</v>
      </c>
      <c r="J664" s="1">
        <v>45</v>
      </c>
      <c r="K664" s="1">
        <v>18</v>
      </c>
      <c r="L664" s="1">
        <v>28</v>
      </c>
      <c r="M664" s="1">
        <v>52</v>
      </c>
      <c r="N664" s="1">
        <v>50</v>
      </c>
      <c r="O664" s="1">
        <v>19</v>
      </c>
      <c r="P664" s="1">
        <v>41</v>
      </c>
      <c r="Q664" s="1">
        <v>34</v>
      </c>
      <c r="R664" s="17">
        <v>2</v>
      </c>
    </row>
    <row r="665" spans="4:18" x14ac:dyDescent="0.2">
      <c r="D665" s="102"/>
      <c r="E665" s="13"/>
      <c r="F665" s="14"/>
      <c r="G665" s="11">
        <v>100</v>
      </c>
      <c r="H665" s="15">
        <v>27.918781725888</v>
      </c>
      <c r="I665" s="2">
        <v>18.781725888324999</v>
      </c>
      <c r="J665" s="2">
        <v>22.842639593908999</v>
      </c>
      <c r="K665" s="2">
        <v>9.1370558375630004</v>
      </c>
      <c r="L665" s="2">
        <v>14.213197969543</v>
      </c>
      <c r="M665" s="2">
        <v>26.395939086294</v>
      </c>
      <c r="N665" s="2">
        <v>25.380710659898</v>
      </c>
      <c r="O665" s="2">
        <v>9.6446700507610004</v>
      </c>
      <c r="P665" s="2">
        <v>20.812182741116999</v>
      </c>
      <c r="Q665" s="2">
        <v>17.258883248730999</v>
      </c>
      <c r="R665" s="18">
        <v>1.0152284263960001</v>
      </c>
    </row>
    <row r="666" spans="4:18" x14ac:dyDescent="0.2">
      <c r="D666" s="102"/>
      <c r="E666" s="5" t="s">
        <v>38</v>
      </c>
      <c r="F666" s="6"/>
      <c r="G666" s="7">
        <v>20</v>
      </c>
      <c r="H666" s="10">
        <v>5</v>
      </c>
      <c r="I666" s="1">
        <v>3</v>
      </c>
      <c r="J666" s="1">
        <v>8</v>
      </c>
      <c r="K666" s="1">
        <v>2</v>
      </c>
      <c r="L666" s="1">
        <v>3</v>
      </c>
      <c r="M666" s="1">
        <v>10</v>
      </c>
      <c r="N666" s="1">
        <v>8</v>
      </c>
      <c r="O666" s="1">
        <v>2</v>
      </c>
      <c r="P666" s="1">
        <v>5</v>
      </c>
      <c r="Q666" s="1">
        <v>1</v>
      </c>
      <c r="R666" s="17">
        <v>0</v>
      </c>
    </row>
    <row r="667" spans="4:18" x14ac:dyDescent="0.2">
      <c r="D667" s="102"/>
      <c r="E667" s="13"/>
      <c r="F667" s="14"/>
      <c r="G667" s="11">
        <v>100</v>
      </c>
      <c r="H667" s="15">
        <v>25</v>
      </c>
      <c r="I667" s="2">
        <v>15</v>
      </c>
      <c r="J667" s="2">
        <v>40</v>
      </c>
      <c r="K667" s="2">
        <v>10</v>
      </c>
      <c r="L667" s="2">
        <v>15</v>
      </c>
      <c r="M667" s="2">
        <v>50</v>
      </c>
      <c r="N667" s="2">
        <v>40</v>
      </c>
      <c r="O667" s="2">
        <v>10</v>
      </c>
      <c r="P667" s="2">
        <v>25</v>
      </c>
      <c r="Q667" s="2">
        <v>5</v>
      </c>
      <c r="R667" s="29">
        <v>0</v>
      </c>
    </row>
    <row r="668" spans="4:18" x14ac:dyDescent="0.2">
      <c r="D668" s="101" t="s">
        <v>39</v>
      </c>
      <c r="E668" s="26" t="s">
        <v>40</v>
      </c>
      <c r="F668" s="25"/>
      <c r="G668" s="28">
        <v>736</v>
      </c>
      <c r="H668" s="30">
        <v>259</v>
      </c>
      <c r="I668" s="3">
        <v>159</v>
      </c>
      <c r="J668" s="3">
        <v>196</v>
      </c>
      <c r="K668" s="3">
        <v>85</v>
      </c>
      <c r="L668" s="3">
        <v>135</v>
      </c>
      <c r="M668" s="3">
        <v>281</v>
      </c>
      <c r="N668" s="3">
        <v>246</v>
      </c>
      <c r="O668" s="3">
        <v>118</v>
      </c>
      <c r="P668" s="3">
        <v>180</v>
      </c>
      <c r="Q668" s="3">
        <v>77</v>
      </c>
      <c r="R668" s="32">
        <v>1</v>
      </c>
    </row>
    <row r="669" spans="4:18" x14ac:dyDescent="0.2">
      <c r="D669" s="102"/>
      <c r="E669" s="13"/>
      <c r="F669" s="14"/>
      <c r="G669" s="11">
        <v>100</v>
      </c>
      <c r="H669" s="15">
        <v>35.190217391304003</v>
      </c>
      <c r="I669" s="2">
        <v>21.603260869564998</v>
      </c>
      <c r="J669" s="2">
        <v>26.630434782609001</v>
      </c>
      <c r="K669" s="2">
        <v>11.548913043478001</v>
      </c>
      <c r="L669" s="2">
        <v>18.342391304347998</v>
      </c>
      <c r="M669" s="2">
        <v>38.179347826087003</v>
      </c>
      <c r="N669" s="2">
        <v>33.423913043478002</v>
      </c>
      <c r="O669" s="2">
        <v>16.032608695652002</v>
      </c>
      <c r="P669" s="2">
        <v>24.45652173913</v>
      </c>
      <c r="Q669" s="2">
        <v>10.461956521738999</v>
      </c>
      <c r="R669" s="18">
        <v>0.135869565217</v>
      </c>
    </row>
    <row r="670" spans="4:18" x14ac:dyDescent="0.2">
      <c r="D670" s="102"/>
      <c r="E670" s="5" t="s">
        <v>41</v>
      </c>
      <c r="F670" s="6"/>
      <c r="G670" s="7">
        <v>641</v>
      </c>
      <c r="H670" s="10">
        <v>209</v>
      </c>
      <c r="I670" s="1">
        <v>140</v>
      </c>
      <c r="J670" s="1">
        <v>171</v>
      </c>
      <c r="K670" s="1">
        <v>78</v>
      </c>
      <c r="L670" s="1">
        <v>116</v>
      </c>
      <c r="M670" s="1">
        <v>232</v>
      </c>
      <c r="N670" s="1">
        <v>222</v>
      </c>
      <c r="O670" s="1">
        <v>115</v>
      </c>
      <c r="P670" s="1">
        <v>165</v>
      </c>
      <c r="Q670" s="1">
        <v>60</v>
      </c>
      <c r="R670" s="17">
        <v>1</v>
      </c>
    </row>
    <row r="671" spans="4:18" x14ac:dyDescent="0.2">
      <c r="D671" s="102"/>
      <c r="E671" s="13"/>
      <c r="F671" s="14"/>
      <c r="G671" s="11">
        <v>100</v>
      </c>
      <c r="H671" s="15">
        <v>32.605304212168001</v>
      </c>
      <c r="I671" s="2">
        <v>21.840873634945002</v>
      </c>
      <c r="J671" s="2">
        <v>26.677067082682999</v>
      </c>
      <c r="K671" s="2">
        <v>12.16848673947</v>
      </c>
      <c r="L671" s="2">
        <v>18.096723868954999</v>
      </c>
      <c r="M671" s="2">
        <v>36.193447737909999</v>
      </c>
      <c r="N671" s="2">
        <v>34.633385335413003</v>
      </c>
      <c r="O671" s="2">
        <v>17.940717628704999</v>
      </c>
      <c r="P671" s="2">
        <v>25.741029641186</v>
      </c>
      <c r="Q671" s="2">
        <v>9.3603744149770005</v>
      </c>
      <c r="R671" s="18">
        <v>0.15600624025000001</v>
      </c>
    </row>
    <row r="672" spans="4:18" x14ac:dyDescent="0.2">
      <c r="D672" s="102"/>
      <c r="E672" s="5" t="s">
        <v>42</v>
      </c>
      <c r="F672" s="6"/>
      <c r="G672" s="7">
        <v>500</v>
      </c>
      <c r="H672" s="10">
        <v>144</v>
      </c>
      <c r="I672" s="1">
        <v>99</v>
      </c>
      <c r="J672" s="1">
        <v>145</v>
      </c>
      <c r="K672" s="1">
        <v>54</v>
      </c>
      <c r="L672" s="1">
        <v>64</v>
      </c>
      <c r="M672" s="1">
        <v>188</v>
      </c>
      <c r="N672" s="1">
        <v>181</v>
      </c>
      <c r="O672" s="1">
        <v>79</v>
      </c>
      <c r="P672" s="1">
        <v>111</v>
      </c>
      <c r="Q672" s="1">
        <v>50</v>
      </c>
      <c r="R672" s="17">
        <v>0</v>
      </c>
    </row>
    <row r="673" spans="2:18" x14ac:dyDescent="0.2">
      <c r="D673" s="102"/>
      <c r="E673" s="13"/>
      <c r="F673" s="14"/>
      <c r="G673" s="11">
        <v>100</v>
      </c>
      <c r="H673" s="15">
        <v>28.8</v>
      </c>
      <c r="I673" s="2">
        <v>19.8</v>
      </c>
      <c r="J673" s="2">
        <v>29</v>
      </c>
      <c r="K673" s="2">
        <v>10.8</v>
      </c>
      <c r="L673" s="2">
        <v>12.8</v>
      </c>
      <c r="M673" s="2">
        <v>37.6</v>
      </c>
      <c r="N673" s="2">
        <v>36.200000000000003</v>
      </c>
      <c r="O673" s="2">
        <v>15.8</v>
      </c>
      <c r="P673" s="2">
        <v>22.2</v>
      </c>
      <c r="Q673" s="2">
        <v>10</v>
      </c>
      <c r="R673" s="29">
        <v>0</v>
      </c>
    </row>
    <row r="674" spans="2:18" x14ac:dyDescent="0.2">
      <c r="D674" s="102"/>
      <c r="E674" s="5" t="s">
        <v>43</v>
      </c>
      <c r="F674" s="6"/>
      <c r="G674" s="7">
        <v>121</v>
      </c>
      <c r="H674" s="10">
        <v>35</v>
      </c>
      <c r="I674" s="1">
        <v>16</v>
      </c>
      <c r="J674" s="1">
        <v>33</v>
      </c>
      <c r="K674" s="1">
        <v>14</v>
      </c>
      <c r="L674" s="1">
        <v>20</v>
      </c>
      <c r="M674" s="1">
        <v>39</v>
      </c>
      <c r="N674" s="1">
        <v>24</v>
      </c>
      <c r="O674" s="1">
        <v>19</v>
      </c>
      <c r="P674" s="1">
        <v>22</v>
      </c>
      <c r="Q674" s="1">
        <v>25</v>
      </c>
      <c r="R674" s="17">
        <v>1</v>
      </c>
    </row>
    <row r="675" spans="2:18" x14ac:dyDescent="0.2">
      <c r="D675" s="102"/>
      <c r="E675" s="13"/>
      <c r="F675" s="14"/>
      <c r="G675" s="11">
        <v>100</v>
      </c>
      <c r="H675" s="15">
        <v>28.925619834711</v>
      </c>
      <c r="I675" s="2">
        <v>13.223140495868</v>
      </c>
      <c r="J675" s="2">
        <v>27.272727272727</v>
      </c>
      <c r="K675" s="2">
        <v>11.570247933884</v>
      </c>
      <c r="L675" s="2">
        <v>16.528925619835</v>
      </c>
      <c r="M675" s="2">
        <v>32.231404958677999</v>
      </c>
      <c r="N675" s="2">
        <v>19.834710743801999</v>
      </c>
      <c r="O675" s="2">
        <v>15.702479338843</v>
      </c>
      <c r="P675" s="2">
        <v>18.181818181817999</v>
      </c>
      <c r="Q675" s="2">
        <v>20.661157024792999</v>
      </c>
      <c r="R675" s="18">
        <v>0.82644628099200002</v>
      </c>
    </row>
    <row r="676" spans="2:18" x14ac:dyDescent="0.2">
      <c r="D676" s="102"/>
      <c r="E676" s="5" t="s">
        <v>44</v>
      </c>
      <c r="F676" s="6"/>
      <c r="G676" s="7">
        <v>166</v>
      </c>
      <c r="H676" s="10">
        <v>37</v>
      </c>
      <c r="I676" s="1">
        <v>29</v>
      </c>
      <c r="J676" s="1">
        <v>40</v>
      </c>
      <c r="K676" s="1">
        <v>19</v>
      </c>
      <c r="L676" s="1">
        <v>28</v>
      </c>
      <c r="M676" s="1">
        <v>57</v>
      </c>
      <c r="N676" s="1">
        <v>48</v>
      </c>
      <c r="O676" s="1">
        <v>27</v>
      </c>
      <c r="P676" s="1">
        <v>34</v>
      </c>
      <c r="Q676" s="1">
        <v>16</v>
      </c>
      <c r="R676" s="17">
        <v>2</v>
      </c>
    </row>
    <row r="677" spans="2:18" x14ac:dyDescent="0.2">
      <c r="D677" s="103"/>
      <c r="E677" s="54"/>
      <c r="F677" s="52"/>
      <c r="G677" s="61">
        <v>100</v>
      </c>
      <c r="H677" s="66">
        <v>22.289156626505999</v>
      </c>
      <c r="I677" s="24">
        <v>17.469879518071998</v>
      </c>
      <c r="J677" s="24">
        <v>24.096385542168999</v>
      </c>
      <c r="K677" s="24">
        <v>11.44578313253</v>
      </c>
      <c r="L677" s="24">
        <v>16.867469879518001</v>
      </c>
      <c r="M677" s="24">
        <v>34.337349397590003</v>
      </c>
      <c r="N677" s="24">
        <v>28.915662650601998</v>
      </c>
      <c r="O677" s="24">
        <v>16.265060240964001</v>
      </c>
      <c r="P677" s="24">
        <v>20.481927710842999</v>
      </c>
      <c r="Q677" s="24">
        <v>9.638554216867</v>
      </c>
      <c r="R677" s="69">
        <v>1.204819277108</v>
      </c>
    </row>
    <row r="679" spans="2:18" x14ac:dyDescent="0.2">
      <c r="B679" s="34" t="str">
        <f xml:space="preserve"> HYPERLINK("#'目次'!B22", "[16]")</f>
        <v>[16]</v>
      </c>
      <c r="C679" s="27" t="s">
        <v>176</v>
      </c>
    </row>
    <row r="680" spans="2:18" x14ac:dyDescent="0.2">
      <c r="C680" s="84" t="s">
        <v>177</v>
      </c>
    </row>
    <row r="682" spans="2:18" x14ac:dyDescent="0.2">
      <c r="C682" s="27" t="s">
        <v>13</v>
      </c>
    </row>
    <row r="683" spans="2:18" ht="48" x14ac:dyDescent="0.2">
      <c r="D683" s="97"/>
      <c r="E683" s="98"/>
      <c r="F683" s="98"/>
      <c r="G683" s="38" t="s">
        <v>14</v>
      </c>
      <c r="H683" s="36" t="s">
        <v>178</v>
      </c>
      <c r="I683" s="4" t="s">
        <v>179</v>
      </c>
      <c r="J683" s="4" t="s">
        <v>180</v>
      </c>
      <c r="K683" s="4" t="s">
        <v>181</v>
      </c>
      <c r="L683" s="4" t="s">
        <v>182</v>
      </c>
      <c r="M683" s="4" t="s">
        <v>183</v>
      </c>
      <c r="N683" s="4" t="s">
        <v>184</v>
      </c>
      <c r="O683" s="4" t="s">
        <v>22</v>
      </c>
      <c r="P683" s="4" t="s">
        <v>146</v>
      </c>
      <c r="Q683" s="35" t="s">
        <v>24</v>
      </c>
    </row>
    <row r="684" spans="2:18" x14ac:dyDescent="0.2">
      <c r="D684" s="99"/>
      <c r="E684" s="100"/>
      <c r="F684" s="100"/>
      <c r="G684" s="40"/>
      <c r="H684" s="42"/>
      <c r="I684" s="8"/>
      <c r="J684" s="8"/>
      <c r="K684" s="8"/>
      <c r="L684" s="8"/>
      <c r="M684" s="8"/>
      <c r="N684" s="8"/>
      <c r="O684" s="8"/>
      <c r="P684" s="8"/>
      <c r="Q684" s="39"/>
    </row>
    <row r="685" spans="2:18" x14ac:dyDescent="0.2">
      <c r="D685" s="59"/>
      <c r="E685" s="63" t="s">
        <v>14</v>
      </c>
      <c r="F685" s="65"/>
      <c r="G685" s="37">
        <v>4825</v>
      </c>
      <c r="H685" s="16">
        <v>2109</v>
      </c>
      <c r="I685" s="16">
        <v>1345</v>
      </c>
      <c r="J685" s="16">
        <v>1359</v>
      </c>
      <c r="K685" s="16">
        <v>996</v>
      </c>
      <c r="L685" s="16">
        <v>1459</v>
      </c>
      <c r="M685" s="16">
        <v>283</v>
      </c>
      <c r="N685" s="16">
        <v>110</v>
      </c>
      <c r="O685" s="16">
        <v>98</v>
      </c>
      <c r="P685" s="16">
        <v>1230</v>
      </c>
      <c r="Q685" s="57">
        <v>52</v>
      </c>
    </row>
    <row r="686" spans="2:18" x14ac:dyDescent="0.2">
      <c r="D686" s="54"/>
      <c r="E686" s="52"/>
      <c r="F686" s="60"/>
      <c r="G686" s="11">
        <v>100</v>
      </c>
      <c r="H686" s="2">
        <v>43.709844559585001</v>
      </c>
      <c r="I686" s="2">
        <v>27.875647668393999</v>
      </c>
      <c r="J686" s="2">
        <v>28.165803108807999</v>
      </c>
      <c r="K686" s="2">
        <v>20.642487046631999</v>
      </c>
      <c r="L686" s="2">
        <v>30.238341968912</v>
      </c>
      <c r="M686" s="2">
        <v>5.865284974093</v>
      </c>
      <c r="N686" s="2">
        <v>2.279792746114</v>
      </c>
      <c r="O686" s="2">
        <v>2.0310880829019999</v>
      </c>
      <c r="P686" s="2">
        <v>25.492227979275</v>
      </c>
      <c r="Q686" s="18">
        <v>1.077720207254</v>
      </c>
    </row>
    <row r="687" spans="2:18" x14ac:dyDescent="0.2">
      <c r="D687" s="101" t="s">
        <v>25</v>
      </c>
      <c r="E687" s="26" t="s">
        <v>26</v>
      </c>
      <c r="F687" s="25"/>
      <c r="G687" s="28">
        <v>228</v>
      </c>
      <c r="H687" s="30">
        <v>89</v>
      </c>
      <c r="I687" s="3">
        <v>65</v>
      </c>
      <c r="J687" s="3">
        <v>57</v>
      </c>
      <c r="K687" s="3">
        <v>35</v>
      </c>
      <c r="L687" s="3">
        <v>68</v>
      </c>
      <c r="M687" s="3">
        <v>10</v>
      </c>
      <c r="N687" s="3">
        <v>6</v>
      </c>
      <c r="O687" s="3">
        <v>3</v>
      </c>
      <c r="P687" s="3">
        <v>87</v>
      </c>
      <c r="Q687" s="32">
        <v>0</v>
      </c>
    </row>
    <row r="688" spans="2:18" x14ac:dyDescent="0.2">
      <c r="D688" s="102"/>
      <c r="E688" s="13"/>
      <c r="F688" s="14"/>
      <c r="G688" s="11">
        <v>100</v>
      </c>
      <c r="H688" s="15">
        <v>39.035087719297998</v>
      </c>
      <c r="I688" s="2">
        <v>28.508771929824999</v>
      </c>
      <c r="J688" s="2">
        <v>25</v>
      </c>
      <c r="K688" s="2">
        <v>15.350877192982001</v>
      </c>
      <c r="L688" s="2">
        <v>29.824561403509001</v>
      </c>
      <c r="M688" s="2">
        <v>4.3859649122809996</v>
      </c>
      <c r="N688" s="2">
        <v>2.6315789473679998</v>
      </c>
      <c r="O688" s="2">
        <v>1.3157894736839999</v>
      </c>
      <c r="P688" s="2">
        <v>38.157894736842003</v>
      </c>
      <c r="Q688" s="29">
        <v>0</v>
      </c>
    </row>
    <row r="689" spans="4:17" x14ac:dyDescent="0.2">
      <c r="D689" s="102"/>
      <c r="E689" s="5" t="s">
        <v>27</v>
      </c>
      <c r="F689" s="6"/>
      <c r="G689" s="7">
        <v>392</v>
      </c>
      <c r="H689" s="10">
        <v>167</v>
      </c>
      <c r="I689" s="1">
        <v>95</v>
      </c>
      <c r="J689" s="1">
        <v>120</v>
      </c>
      <c r="K689" s="1">
        <v>82</v>
      </c>
      <c r="L689" s="1">
        <v>118</v>
      </c>
      <c r="M689" s="1">
        <v>38</v>
      </c>
      <c r="N689" s="1">
        <v>6</v>
      </c>
      <c r="O689" s="1">
        <v>8</v>
      </c>
      <c r="P689" s="1">
        <v>109</v>
      </c>
      <c r="Q689" s="17">
        <v>3</v>
      </c>
    </row>
    <row r="690" spans="4:17" x14ac:dyDescent="0.2">
      <c r="D690" s="102"/>
      <c r="E690" s="13"/>
      <c r="F690" s="14"/>
      <c r="G690" s="11">
        <v>100</v>
      </c>
      <c r="H690" s="15">
        <v>42.602040816326998</v>
      </c>
      <c r="I690" s="2">
        <v>24.234693877550999</v>
      </c>
      <c r="J690" s="2">
        <v>30.612244897958998</v>
      </c>
      <c r="K690" s="2">
        <v>20.918367346939</v>
      </c>
      <c r="L690" s="2">
        <v>30.102040816327001</v>
      </c>
      <c r="M690" s="2">
        <v>9.6938775510199999</v>
      </c>
      <c r="N690" s="2">
        <v>1.530612244898</v>
      </c>
      <c r="O690" s="2">
        <v>2.040816326531</v>
      </c>
      <c r="P690" s="2">
        <v>27.806122448979998</v>
      </c>
      <c r="Q690" s="18">
        <v>0.76530612244899998</v>
      </c>
    </row>
    <row r="691" spans="4:17" x14ac:dyDescent="0.2">
      <c r="D691" s="102"/>
      <c r="E691" s="5" t="s">
        <v>28</v>
      </c>
      <c r="F691" s="6"/>
      <c r="G691" s="7">
        <v>1017</v>
      </c>
      <c r="H691" s="10">
        <v>461</v>
      </c>
      <c r="I691" s="1">
        <v>316</v>
      </c>
      <c r="J691" s="1">
        <v>296</v>
      </c>
      <c r="K691" s="1">
        <v>235</v>
      </c>
      <c r="L691" s="1">
        <v>323</v>
      </c>
      <c r="M691" s="1">
        <v>49</v>
      </c>
      <c r="N691" s="1">
        <v>29</v>
      </c>
      <c r="O691" s="1">
        <v>18</v>
      </c>
      <c r="P691" s="1">
        <v>227</v>
      </c>
      <c r="Q691" s="17">
        <v>16</v>
      </c>
    </row>
    <row r="692" spans="4:17" x14ac:dyDescent="0.2">
      <c r="D692" s="102"/>
      <c r="E692" s="13"/>
      <c r="F692" s="14"/>
      <c r="G692" s="11">
        <v>100</v>
      </c>
      <c r="H692" s="15">
        <v>45.329400196656998</v>
      </c>
      <c r="I692" s="2">
        <v>31.071779744345999</v>
      </c>
      <c r="J692" s="2">
        <v>29.105211406096</v>
      </c>
      <c r="K692" s="2">
        <v>23.107177974435</v>
      </c>
      <c r="L692" s="2">
        <v>31.760078662733999</v>
      </c>
      <c r="M692" s="2">
        <v>4.8180924287120002</v>
      </c>
      <c r="N692" s="2">
        <v>2.8515240904620001</v>
      </c>
      <c r="O692" s="2">
        <v>1.769911504425</v>
      </c>
      <c r="P692" s="2">
        <v>22.320550639135</v>
      </c>
      <c r="Q692" s="18">
        <v>1.5732546705999999</v>
      </c>
    </row>
    <row r="693" spans="4:17" x14ac:dyDescent="0.2">
      <c r="D693" s="102"/>
      <c r="E693" s="5" t="s">
        <v>29</v>
      </c>
      <c r="F693" s="6"/>
      <c r="G693" s="7">
        <v>523</v>
      </c>
      <c r="H693" s="10">
        <v>244</v>
      </c>
      <c r="I693" s="1">
        <v>187</v>
      </c>
      <c r="J693" s="1">
        <v>178</v>
      </c>
      <c r="K693" s="1">
        <v>115</v>
      </c>
      <c r="L693" s="1">
        <v>164</v>
      </c>
      <c r="M693" s="1">
        <v>31</v>
      </c>
      <c r="N693" s="1">
        <v>12</v>
      </c>
      <c r="O693" s="1">
        <v>5</v>
      </c>
      <c r="P693" s="1">
        <v>103</v>
      </c>
      <c r="Q693" s="17">
        <v>5</v>
      </c>
    </row>
    <row r="694" spans="4:17" x14ac:dyDescent="0.2">
      <c r="D694" s="102"/>
      <c r="E694" s="13"/>
      <c r="F694" s="14"/>
      <c r="G694" s="11">
        <v>100</v>
      </c>
      <c r="H694" s="15">
        <v>46.653919694072997</v>
      </c>
      <c r="I694" s="2">
        <v>35.755258126195002</v>
      </c>
      <c r="J694" s="2">
        <v>34.034416826003998</v>
      </c>
      <c r="K694" s="2">
        <v>21.988527724665001</v>
      </c>
      <c r="L694" s="2">
        <v>31.357552581261999</v>
      </c>
      <c r="M694" s="2">
        <v>5.9273422562139997</v>
      </c>
      <c r="N694" s="2">
        <v>2.2944550669220001</v>
      </c>
      <c r="O694" s="2">
        <v>0.95602294455100001</v>
      </c>
      <c r="P694" s="2">
        <v>19.694072657744002</v>
      </c>
      <c r="Q694" s="18">
        <v>0.95602294455100001</v>
      </c>
    </row>
    <row r="695" spans="4:17" x14ac:dyDescent="0.2">
      <c r="D695" s="102"/>
      <c r="E695" s="5" t="s">
        <v>30</v>
      </c>
      <c r="F695" s="6"/>
      <c r="G695" s="7">
        <v>198</v>
      </c>
      <c r="H695" s="10">
        <v>78</v>
      </c>
      <c r="I695" s="1">
        <v>49</v>
      </c>
      <c r="J695" s="1">
        <v>49</v>
      </c>
      <c r="K695" s="1">
        <v>40</v>
      </c>
      <c r="L695" s="1">
        <v>49</v>
      </c>
      <c r="M695" s="1">
        <v>10</v>
      </c>
      <c r="N695" s="1">
        <v>5</v>
      </c>
      <c r="O695" s="1">
        <v>6</v>
      </c>
      <c r="P695" s="1">
        <v>64</v>
      </c>
      <c r="Q695" s="17">
        <v>5</v>
      </c>
    </row>
    <row r="696" spans="4:17" x14ac:dyDescent="0.2">
      <c r="D696" s="102"/>
      <c r="E696" s="13"/>
      <c r="F696" s="14"/>
      <c r="G696" s="11">
        <v>100</v>
      </c>
      <c r="H696" s="15">
        <v>39.393939393939</v>
      </c>
      <c r="I696" s="2">
        <v>24.747474747475</v>
      </c>
      <c r="J696" s="2">
        <v>24.747474747475</v>
      </c>
      <c r="K696" s="2">
        <v>20.202020202020002</v>
      </c>
      <c r="L696" s="2">
        <v>24.747474747475</v>
      </c>
      <c r="M696" s="2">
        <v>5.0505050505050004</v>
      </c>
      <c r="N696" s="2">
        <v>2.5252525252529998</v>
      </c>
      <c r="O696" s="2">
        <v>3.0303030303030001</v>
      </c>
      <c r="P696" s="2">
        <v>32.323232323231998</v>
      </c>
      <c r="Q696" s="18">
        <v>2.5252525252529998</v>
      </c>
    </row>
    <row r="697" spans="4:17" x14ac:dyDescent="0.2">
      <c r="D697" s="102"/>
      <c r="E697" s="5" t="s">
        <v>31</v>
      </c>
      <c r="F697" s="6"/>
      <c r="G697" s="7">
        <v>100</v>
      </c>
      <c r="H697" s="10">
        <v>47</v>
      </c>
      <c r="I697" s="1">
        <v>22</v>
      </c>
      <c r="J697" s="1">
        <v>38</v>
      </c>
      <c r="K697" s="1">
        <v>24</v>
      </c>
      <c r="L697" s="1">
        <v>30</v>
      </c>
      <c r="M697" s="1">
        <v>9</v>
      </c>
      <c r="N697" s="1">
        <v>2</v>
      </c>
      <c r="O697" s="1">
        <v>2</v>
      </c>
      <c r="P697" s="1">
        <v>19</v>
      </c>
      <c r="Q697" s="17">
        <v>0</v>
      </c>
    </row>
    <row r="698" spans="4:17" x14ac:dyDescent="0.2">
      <c r="D698" s="102"/>
      <c r="E698" s="13"/>
      <c r="F698" s="14"/>
      <c r="G698" s="11">
        <v>100</v>
      </c>
      <c r="H698" s="15">
        <v>47</v>
      </c>
      <c r="I698" s="2">
        <v>22</v>
      </c>
      <c r="J698" s="2">
        <v>38</v>
      </c>
      <c r="K698" s="2">
        <v>24</v>
      </c>
      <c r="L698" s="2">
        <v>30</v>
      </c>
      <c r="M698" s="2">
        <v>9</v>
      </c>
      <c r="N698" s="2">
        <v>2</v>
      </c>
      <c r="O698" s="2">
        <v>2</v>
      </c>
      <c r="P698" s="2">
        <v>19</v>
      </c>
      <c r="Q698" s="29">
        <v>0</v>
      </c>
    </row>
    <row r="699" spans="4:17" x14ac:dyDescent="0.2">
      <c r="D699" s="102"/>
      <c r="E699" s="5" t="s">
        <v>32</v>
      </c>
      <c r="F699" s="6"/>
      <c r="G699" s="7">
        <v>569</v>
      </c>
      <c r="H699" s="10">
        <v>273</v>
      </c>
      <c r="I699" s="1">
        <v>157</v>
      </c>
      <c r="J699" s="1">
        <v>164</v>
      </c>
      <c r="K699" s="1">
        <v>136</v>
      </c>
      <c r="L699" s="1">
        <v>187</v>
      </c>
      <c r="M699" s="1">
        <v>35</v>
      </c>
      <c r="N699" s="1">
        <v>17</v>
      </c>
      <c r="O699" s="1">
        <v>12</v>
      </c>
      <c r="P699" s="1">
        <v>117</v>
      </c>
      <c r="Q699" s="17">
        <v>5</v>
      </c>
    </row>
    <row r="700" spans="4:17" x14ac:dyDescent="0.2">
      <c r="D700" s="102"/>
      <c r="E700" s="13"/>
      <c r="F700" s="14"/>
      <c r="G700" s="11">
        <v>100</v>
      </c>
      <c r="H700" s="15">
        <v>47.978910369068998</v>
      </c>
      <c r="I700" s="2">
        <v>27.592267135324999</v>
      </c>
      <c r="J700" s="2">
        <v>28.822495606326999</v>
      </c>
      <c r="K700" s="2">
        <v>23.90158172232</v>
      </c>
      <c r="L700" s="2">
        <v>32.864674868190001</v>
      </c>
      <c r="M700" s="2">
        <v>6.1511423550090001</v>
      </c>
      <c r="N700" s="2">
        <v>2.9876977152899999</v>
      </c>
      <c r="O700" s="2">
        <v>2.1089630931459999</v>
      </c>
      <c r="P700" s="2">
        <v>20.562390158172001</v>
      </c>
      <c r="Q700" s="18">
        <v>0.878734622144</v>
      </c>
    </row>
    <row r="701" spans="4:17" x14ac:dyDescent="0.2">
      <c r="D701" s="102"/>
      <c r="E701" s="5" t="s">
        <v>33</v>
      </c>
      <c r="F701" s="6"/>
      <c r="G701" s="7">
        <v>484</v>
      </c>
      <c r="H701" s="10">
        <v>210</v>
      </c>
      <c r="I701" s="1">
        <v>129</v>
      </c>
      <c r="J701" s="1">
        <v>125</v>
      </c>
      <c r="K701" s="1">
        <v>77</v>
      </c>
      <c r="L701" s="1">
        <v>135</v>
      </c>
      <c r="M701" s="1">
        <v>27</v>
      </c>
      <c r="N701" s="1">
        <v>8</v>
      </c>
      <c r="O701" s="1">
        <v>12</v>
      </c>
      <c r="P701" s="1">
        <v>138</v>
      </c>
      <c r="Q701" s="17">
        <v>3</v>
      </c>
    </row>
    <row r="702" spans="4:17" x14ac:dyDescent="0.2">
      <c r="D702" s="102"/>
      <c r="E702" s="13"/>
      <c r="F702" s="14"/>
      <c r="G702" s="11">
        <v>100</v>
      </c>
      <c r="H702" s="15">
        <v>43.388429752066003</v>
      </c>
      <c r="I702" s="2">
        <v>26.652892561982998</v>
      </c>
      <c r="J702" s="2">
        <v>25.826446280991998</v>
      </c>
      <c r="K702" s="2">
        <v>15.909090909091001</v>
      </c>
      <c r="L702" s="2">
        <v>27.892561983471001</v>
      </c>
      <c r="M702" s="2">
        <v>5.5785123966940002</v>
      </c>
      <c r="N702" s="2">
        <v>1.6528925619829999</v>
      </c>
      <c r="O702" s="2">
        <v>2.4793388429749998</v>
      </c>
      <c r="P702" s="2">
        <v>28.512396694214999</v>
      </c>
      <c r="Q702" s="18">
        <v>0.61983471074399998</v>
      </c>
    </row>
    <row r="703" spans="4:17" x14ac:dyDescent="0.2">
      <c r="D703" s="102"/>
      <c r="E703" s="5" t="s">
        <v>34</v>
      </c>
      <c r="F703" s="6"/>
      <c r="G703" s="7">
        <v>312</v>
      </c>
      <c r="H703" s="10">
        <v>163</v>
      </c>
      <c r="I703" s="1">
        <v>102</v>
      </c>
      <c r="J703" s="1">
        <v>83</v>
      </c>
      <c r="K703" s="1">
        <v>68</v>
      </c>
      <c r="L703" s="1">
        <v>108</v>
      </c>
      <c r="M703" s="1">
        <v>21</v>
      </c>
      <c r="N703" s="1">
        <v>4</v>
      </c>
      <c r="O703" s="1">
        <v>9</v>
      </c>
      <c r="P703" s="1">
        <v>61</v>
      </c>
      <c r="Q703" s="17">
        <v>3</v>
      </c>
    </row>
    <row r="704" spans="4:17" x14ac:dyDescent="0.2">
      <c r="D704" s="102"/>
      <c r="E704" s="13"/>
      <c r="F704" s="14"/>
      <c r="G704" s="11">
        <v>100</v>
      </c>
      <c r="H704" s="15">
        <v>52.24358974359</v>
      </c>
      <c r="I704" s="2">
        <v>32.692307692307999</v>
      </c>
      <c r="J704" s="2">
        <v>26.602564102563999</v>
      </c>
      <c r="K704" s="2">
        <v>21.794871794872002</v>
      </c>
      <c r="L704" s="2">
        <v>34.615384615384997</v>
      </c>
      <c r="M704" s="2">
        <v>6.7307692307689999</v>
      </c>
      <c r="N704" s="2">
        <v>1.2820512820509999</v>
      </c>
      <c r="O704" s="2">
        <v>2.884615384615</v>
      </c>
      <c r="P704" s="2">
        <v>19.551282051282001</v>
      </c>
      <c r="Q704" s="18">
        <v>0.96153846153800004</v>
      </c>
    </row>
    <row r="705" spans="4:17" x14ac:dyDescent="0.2">
      <c r="D705" s="102"/>
      <c r="E705" s="5" t="s">
        <v>35</v>
      </c>
      <c r="F705" s="6"/>
      <c r="G705" s="7">
        <v>284</v>
      </c>
      <c r="H705" s="10">
        <v>115</v>
      </c>
      <c r="I705" s="1">
        <v>72</v>
      </c>
      <c r="J705" s="1">
        <v>71</v>
      </c>
      <c r="K705" s="1">
        <v>56</v>
      </c>
      <c r="L705" s="1">
        <v>90</v>
      </c>
      <c r="M705" s="1">
        <v>11</v>
      </c>
      <c r="N705" s="1">
        <v>8</v>
      </c>
      <c r="O705" s="1">
        <v>4</v>
      </c>
      <c r="P705" s="1">
        <v>73</v>
      </c>
      <c r="Q705" s="17">
        <v>5</v>
      </c>
    </row>
    <row r="706" spans="4:17" x14ac:dyDescent="0.2">
      <c r="D706" s="102"/>
      <c r="E706" s="13"/>
      <c r="F706" s="14"/>
      <c r="G706" s="11">
        <v>100</v>
      </c>
      <c r="H706" s="15">
        <v>40.492957746479</v>
      </c>
      <c r="I706" s="2">
        <v>25.352112676055999</v>
      </c>
      <c r="J706" s="2">
        <v>25</v>
      </c>
      <c r="K706" s="2">
        <v>19.718309859154999</v>
      </c>
      <c r="L706" s="2">
        <v>31.690140845070001</v>
      </c>
      <c r="M706" s="2">
        <v>3.87323943662</v>
      </c>
      <c r="N706" s="2">
        <v>2.8169014084509998</v>
      </c>
      <c r="O706" s="2">
        <v>1.4084507042250001</v>
      </c>
      <c r="P706" s="2">
        <v>25.704225352112999</v>
      </c>
      <c r="Q706" s="18">
        <v>1.760563380282</v>
      </c>
    </row>
    <row r="707" spans="4:17" x14ac:dyDescent="0.2">
      <c r="D707" s="102"/>
      <c r="E707" s="5" t="s">
        <v>36</v>
      </c>
      <c r="F707" s="6"/>
      <c r="G707" s="7">
        <v>154</v>
      </c>
      <c r="H707" s="10">
        <v>55</v>
      </c>
      <c r="I707" s="1">
        <v>26</v>
      </c>
      <c r="J707" s="1">
        <v>36</v>
      </c>
      <c r="K707" s="1">
        <v>24</v>
      </c>
      <c r="L707" s="1">
        <v>42</v>
      </c>
      <c r="M707" s="1">
        <v>10</v>
      </c>
      <c r="N707" s="1">
        <v>1</v>
      </c>
      <c r="O707" s="1">
        <v>3</v>
      </c>
      <c r="P707" s="1">
        <v>57</v>
      </c>
      <c r="Q707" s="17">
        <v>3</v>
      </c>
    </row>
    <row r="708" spans="4:17" x14ac:dyDescent="0.2">
      <c r="D708" s="102"/>
      <c r="E708" s="13"/>
      <c r="F708" s="14"/>
      <c r="G708" s="11">
        <v>100</v>
      </c>
      <c r="H708" s="15">
        <v>35.714285714286</v>
      </c>
      <c r="I708" s="2">
        <v>16.883116883117001</v>
      </c>
      <c r="J708" s="2">
        <v>23.376623376623002</v>
      </c>
      <c r="K708" s="2">
        <v>15.584415584416</v>
      </c>
      <c r="L708" s="2">
        <v>27.272727272727</v>
      </c>
      <c r="M708" s="2">
        <v>6.4935064935059996</v>
      </c>
      <c r="N708" s="2">
        <v>0.64935064935099995</v>
      </c>
      <c r="O708" s="2">
        <v>1.948051948052</v>
      </c>
      <c r="P708" s="2">
        <v>37.012987012986997</v>
      </c>
      <c r="Q708" s="18">
        <v>1.948051948052</v>
      </c>
    </row>
    <row r="709" spans="4:17" x14ac:dyDescent="0.2">
      <c r="D709" s="102"/>
      <c r="E709" s="5" t="s">
        <v>37</v>
      </c>
      <c r="F709" s="6"/>
      <c r="G709" s="7">
        <v>514</v>
      </c>
      <c r="H709" s="10">
        <v>188</v>
      </c>
      <c r="I709" s="1">
        <v>112</v>
      </c>
      <c r="J709" s="1">
        <v>126</v>
      </c>
      <c r="K709" s="1">
        <v>88</v>
      </c>
      <c r="L709" s="1">
        <v>129</v>
      </c>
      <c r="M709" s="1">
        <v>23</v>
      </c>
      <c r="N709" s="1">
        <v>9</v>
      </c>
      <c r="O709" s="1">
        <v>12</v>
      </c>
      <c r="P709" s="1">
        <v>167</v>
      </c>
      <c r="Q709" s="17">
        <v>4</v>
      </c>
    </row>
    <row r="710" spans="4:17" x14ac:dyDescent="0.2">
      <c r="D710" s="102"/>
      <c r="E710" s="13"/>
      <c r="F710" s="14"/>
      <c r="G710" s="11">
        <v>100</v>
      </c>
      <c r="H710" s="15">
        <v>36.575875486381001</v>
      </c>
      <c r="I710" s="2">
        <v>21.789883268482001</v>
      </c>
      <c r="J710" s="2">
        <v>24.513618677042999</v>
      </c>
      <c r="K710" s="2">
        <v>17.120622568093001</v>
      </c>
      <c r="L710" s="2">
        <v>25.097276264590999</v>
      </c>
      <c r="M710" s="2">
        <v>4.4747081712060002</v>
      </c>
      <c r="N710" s="2">
        <v>1.7509727626460001</v>
      </c>
      <c r="O710" s="2">
        <v>2.3346303501949999</v>
      </c>
      <c r="P710" s="2">
        <v>32.490272373541004</v>
      </c>
      <c r="Q710" s="18">
        <v>0.77821011673200002</v>
      </c>
    </row>
    <row r="711" spans="4:17" x14ac:dyDescent="0.2">
      <c r="D711" s="102"/>
      <c r="E711" s="5" t="s">
        <v>38</v>
      </c>
      <c r="F711" s="6"/>
      <c r="G711" s="7">
        <v>50</v>
      </c>
      <c r="H711" s="10">
        <v>19</v>
      </c>
      <c r="I711" s="1">
        <v>13</v>
      </c>
      <c r="J711" s="1">
        <v>16</v>
      </c>
      <c r="K711" s="1">
        <v>16</v>
      </c>
      <c r="L711" s="1">
        <v>16</v>
      </c>
      <c r="M711" s="1">
        <v>9</v>
      </c>
      <c r="N711" s="1">
        <v>3</v>
      </c>
      <c r="O711" s="1">
        <v>4</v>
      </c>
      <c r="P711" s="1">
        <v>8</v>
      </c>
      <c r="Q711" s="17">
        <v>0</v>
      </c>
    </row>
    <row r="712" spans="4:17" x14ac:dyDescent="0.2">
      <c r="D712" s="102"/>
      <c r="E712" s="13"/>
      <c r="F712" s="14"/>
      <c r="G712" s="11">
        <v>100</v>
      </c>
      <c r="H712" s="15">
        <v>38</v>
      </c>
      <c r="I712" s="2">
        <v>26</v>
      </c>
      <c r="J712" s="2">
        <v>32</v>
      </c>
      <c r="K712" s="2">
        <v>32</v>
      </c>
      <c r="L712" s="2">
        <v>32</v>
      </c>
      <c r="M712" s="2">
        <v>18</v>
      </c>
      <c r="N712" s="2">
        <v>6</v>
      </c>
      <c r="O712" s="2">
        <v>8</v>
      </c>
      <c r="P712" s="2">
        <v>16</v>
      </c>
      <c r="Q712" s="29">
        <v>0</v>
      </c>
    </row>
    <row r="713" spans="4:17" x14ac:dyDescent="0.2">
      <c r="D713" s="101" t="s">
        <v>39</v>
      </c>
      <c r="E713" s="26" t="s">
        <v>40</v>
      </c>
      <c r="F713" s="25"/>
      <c r="G713" s="28">
        <v>1308</v>
      </c>
      <c r="H713" s="30">
        <v>615</v>
      </c>
      <c r="I713" s="3">
        <v>428</v>
      </c>
      <c r="J713" s="3">
        <v>400</v>
      </c>
      <c r="K713" s="3">
        <v>287</v>
      </c>
      <c r="L713" s="3">
        <v>433</v>
      </c>
      <c r="M713" s="3">
        <v>65</v>
      </c>
      <c r="N713" s="3">
        <v>26</v>
      </c>
      <c r="O713" s="3">
        <v>24</v>
      </c>
      <c r="P713" s="3">
        <v>284</v>
      </c>
      <c r="Q713" s="32">
        <v>11</v>
      </c>
    </row>
    <row r="714" spans="4:17" x14ac:dyDescent="0.2">
      <c r="D714" s="102"/>
      <c r="E714" s="13"/>
      <c r="F714" s="14"/>
      <c r="G714" s="11">
        <v>100</v>
      </c>
      <c r="H714" s="15">
        <v>47.018348623853001</v>
      </c>
      <c r="I714" s="2">
        <v>32.721712538226001</v>
      </c>
      <c r="J714" s="2">
        <v>30.581039755351998</v>
      </c>
      <c r="K714" s="2">
        <v>21.941896024464999</v>
      </c>
      <c r="L714" s="2">
        <v>33.103975535167997</v>
      </c>
      <c r="M714" s="2">
        <v>4.9694189602450001</v>
      </c>
      <c r="N714" s="2">
        <v>1.987767584098</v>
      </c>
      <c r="O714" s="2">
        <v>1.834862385321</v>
      </c>
      <c r="P714" s="2">
        <v>21.712538226300001</v>
      </c>
      <c r="Q714" s="18">
        <v>0.84097859327199997</v>
      </c>
    </row>
    <row r="715" spans="4:17" x14ac:dyDescent="0.2">
      <c r="D715" s="102"/>
      <c r="E715" s="5" t="s">
        <v>41</v>
      </c>
      <c r="F715" s="6"/>
      <c r="G715" s="7">
        <v>1509</v>
      </c>
      <c r="H715" s="10">
        <v>676</v>
      </c>
      <c r="I715" s="1">
        <v>437</v>
      </c>
      <c r="J715" s="1">
        <v>422</v>
      </c>
      <c r="K715" s="1">
        <v>324</v>
      </c>
      <c r="L715" s="1">
        <v>474</v>
      </c>
      <c r="M715" s="1">
        <v>84</v>
      </c>
      <c r="N715" s="1">
        <v>39</v>
      </c>
      <c r="O715" s="1">
        <v>32</v>
      </c>
      <c r="P715" s="1">
        <v>358</v>
      </c>
      <c r="Q715" s="17">
        <v>19</v>
      </c>
    </row>
    <row r="716" spans="4:17" x14ac:dyDescent="0.2">
      <c r="D716" s="102"/>
      <c r="E716" s="13"/>
      <c r="F716" s="14"/>
      <c r="G716" s="11">
        <v>100</v>
      </c>
      <c r="H716" s="15">
        <v>44.797879390325001</v>
      </c>
      <c r="I716" s="2">
        <v>28.959575878064999</v>
      </c>
      <c r="J716" s="2">
        <v>27.965540092777001</v>
      </c>
      <c r="K716" s="2">
        <v>21.471172962227001</v>
      </c>
      <c r="L716" s="2">
        <v>31.411530815109</v>
      </c>
      <c r="M716" s="2">
        <v>5.5666003976139997</v>
      </c>
      <c r="N716" s="2">
        <v>2.5844930417500001</v>
      </c>
      <c r="O716" s="2">
        <v>2.1206096752820001</v>
      </c>
      <c r="P716" s="2">
        <v>23.724320742212999</v>
      </c>
      <c r="Q716" s="18">
        <v>1.2591119946980001</v>
      </c>
    </row>
    <row r="717" spans="4:17" x14ac:dyDescent="0.2">
      <c r="D717" s="102"/>
      <c r="E717" s="5" t="s">
        <v>42</v>
      </c>
      <c r="F717" s="6"/>
      <c r="G717" s="7">
        <v>1178</v>
      </c>
      <c r="H717" s="10">
        <v>505</v>
      </c>
      <c r="I717" s="1">
        <v>304</v>
      </c>
      <c r="J717" s="1">
        <v>320</v>
      </c>
      <c r="K717" s="1">
        <v>228</v>
      </c>
      <c r="L717" s="1">
        <v>352</v>
      </c>
      <c r="M717" s="1">
        <v>92</v>
      </c>
      <c r="N717" s="1">
        <v>25</v>
      </c>
      <c r="O717" s="1">
        <v>30</v>
      </c>
      <c r="P717" s="1">
        <v>309</v>
      </c>
      <c r="Q717" s="17">
        <v>7</v>
      </c>
    </row>
    <row r="718" spans="4:17" x14ac:dyDescent="0.2">
      <c r="D718" s="102"/>
      <c r="E718" s="13"/>
      <c r="F718" s="14"/>
      <c r="G718" s="11">
        <v>100</v>
      </c>
      <c r="H718" s="15">
        <v>42.869269949066002</v>
      </c>
      <c r="I718" s="2">
        <v>25.806451612903</v>
      </c>
      <c r="J718" s="2">
        <v>27.164685908319001</v>
      </c>
      <c r="K718" s="2">
        <v>19.354838709677001</v>
      </c>
      <c r="L718" s="2">
        <v>29.881154499150998</v>
      </c>
      <c r="M718" s="2">
        <v>7.8098471986420002</v>
      </c>
      <c r="N718" s="2">
        <v>2.1222410865870001</v>
      </c>
      <c r="O718" s="2">
        <v>2.546689303905</v>
      </c>
      <c r="P718" s="2">
        <v>26.230899830220999</v>
      </c>
      <c r="Q718" s="18">
        <v>0.59422750424399995</v>
      </c>
    </row>
    <row r="719" spans="4:17" x14ac:dyDescent="0.2">
      <c r="D719" s="102"/>
      <c r="E719" s="5" t="s">
        <v>43</v>
      </c>
      <c r="F719" s="6"/>
      <c r="G719" s="7">
        <v>395</v>
      </c>
      <c r="H719" s="10">
        <v>143</v>
      </c>
      <c r="I719" s="1">
        <v>82</v>
      </c>
      <c r="J719" s="1">
        <v>101</v>
      </c>
      <c r="K719" s="1">
        <v>76</v>
      </c>
      <c r="L719" s="1">
        <v>96</v>
      </c>
      <c r="M719" s="1">
        <v>23</v>
      </c>
      <c r="N719" s="1">
        <v>11</v>
      </c>
      <c r="O719" s="1">
        <v>5</v>
      </c>
      <c r="P719" s="1">
        <v>145</v>
      </c>
      <c r="Q719" s="17">
        <v>5</v>
      </c>
    </row>
    <row r="720" spans="4:17" x14ac:dyDescent="0.2">
      <c r="D720" s="102"/>
      <c r="E720" s="13"/>
      <c r="F720" s="14"/>
      <c r="G720" s="11">
        <v>100</v>
      </c>
      <c r="H720" s="15">
        <v>36.202531645569998</v>
      </c>
      <c r="I720" s="2">
        <v>20.759493670885998</v>
      </c>
      <c r="J720" s="2">
        <v>25.569620253164999</v>
      </c>
      <c r="K720" s="2">
        <v>19.240506329114002</v>
      </c>
      <c r="L720" s="2">
        <v>24.303797468353999</v>
      </c>
      <c r="M720" s="2">
        <v>5.8227848101269997</v>
      </c>
      <c r="N720" s="2">
        <v>2.7848101265819998</v>
      </c>
      <c r="O720" s="2">
        <v>1.2658227848100001</v>
      </c>
      <c r="P720" s="2">
        <v>36.708860759494002</v>
      </c>
      <c r="Q720" s="18">
        <v>1.2658227848100001</v>
      </c>
    </row>
    <row r="721" spans="2:17" x14ac:dyDescent="0.2">
      <c r="D721" s="102"/>
      <c r="E721" s="5" t="s">
        <v>44</v>
      </c>
      <c r="F721" s="6"/>
      <c r="G721" s="7">
        <v>435</v>
      </c>
      <c r="H721" s="10">
        <v>170</v>
      </c>
      <c r="I721" s="1">
        <v>94</v>
      </c>
      <c r="J721" s="1">
        <v>116</v>
      </c>
      <c r="K721" s="1">
        <v>81</v>
      </c>
      <c r="L721" s="1">
        <v>104</v>
      </c>
      <c r="M721" s="1">
        <v>19</v>
      </c>
      <c r="N721" s="1">
        <v>9</v>
      </c>
      <c r="O721" s="1">
        <v>7</v>
      </c>
      <c r="P721" s="1">
        <v>134</v>
      </c>
      <c r="Q721" s="17">
        <v>10</v>
      </c>
    </row>
    <row r="722" spans="2:17" x14ac:dyDescent="0.2">
      <c r="D722" s="103"/>
      <c r="E722" s="54"/>
      <c r="F722" s="52"/>
      <c r="G722" s="61">
        <v>100</v>
      </c>
      <c r="H722" s="66">
        <v>39.080459770114999</v>
      </c>
      <c r="I722" s="24">
        <v>21.609195402299001</v>
      </c>
      <c r="J722" s="24">
        <v>26.666666666666998</v>
      </c>
      <c r="K722" s="24">
        <v>18.620689655172001</v>
      </c>
      <c r="L722" s="24">
        <v>23.908045977011</v>
      </c>
      <c r="M722" s="24">
        <v>4.3678160919540003</v>
      </c>
      <c r="N722" s="24">
        <v>2.0689655172410002</v>
      </c>
      <c r="O722" s="24">
        <v>1.609195402299</v>
      </c>
      <c r="P722" s="24">
        <v>30.804597701149</v>
      </c>
      <c r="Q722" s="69">
        <v>2.2988505747130001</v>
      </c>
    </row>
    <row r="724" spans="2:17" x14ac:dyDescent="0.2">
      <c r="B724" s="34" t="str">
        <f xml:space="preserve"> HYPERLINK("#'目次'!B23", "[17]")</f>
        <v>[17]</v>
      </c>
      <c r="C724" s="27" t="s">
        <v>188</v>
      </c>
    </row>
    <row r="727" spans="2:17" x14ac:dyDescent="0.2">
      <c r="C727" s="27" t="s">
        <v>13</v>
      </c>
    </row>
    <row r="728" spans="2:17" ht="84" x14ac:dyDescent="0.2">
      <c r="D728" s="97"/>
      <c r="E728" s="98"/>
      <c r="F728" s="98"/>
      <c r="G728" s="38" t="s">
        <v>14</v>
      </c>
      <c r="H728" s="36" t="s">
        <v>189</v>
      </c>
      <c r="I728" s="4" t="s">
        <v>190</v>
      </c>
      <c r="J728" s="4" t="s">
        <v>191</v>
      </c>
      <c r="K728" s="4" t="s">
        <v>192</v>
      </c>
      <c r="L728" s="4" t="s">
        <v>193</v>
      </c>
      <c r="M728" s="4" t="s">
        <v>194</v>
      </c>
      <c r="N728" s="4" t="s">
        <v>22</v>
      </c>
      <c r="O728" s="35" t="s">
        <v>24</v>
      </c>
    </row>
    <row r="729" spans="2:17" x14ac:dyDescent="0.2">
      <c r="D729" s="99"/>
      <c r="E729" s="100"/>
      <c r="F729" s="100"/>
      <c r="G729" s="40"/>
      <c r="H729" s="42"/>
      <c r="I729" s="8"/>
      <c r="J729" s="8"/>
      <c r="K729" s="8"/>
      <c r="L729" s="8"/>
      <c r="M729" s="8"/>
      <c r="N729" s="8"/>
      <c r="O729" s="39"/>
    </row>
    <row r="730" spans="2:17" x14ac:dyDescent="0.2">
      <c r="D730" s="59"/>
      <c r="E730" s="63" t="s">
        <v>14</v>
      </c>
      <c r="F730" s="65"/>
      <c r="G730" s="37">
        <v>7000</v>
      </c>
      <c r="H730" s="16">
        <v>94</v>
      </c>
      <c r="I730" s="16">
        <v>52</v>
      </c>
      <c r="J730" s="16">
        <v>893</v>
      </c>
      <c r="K730" s="16">
        <v>91</v>
      </c>
      <c r="L730" s="16">
        <v>427</v>
      </c>
      <c r="M730" s="16">
        <v>5007</v>
      </c>
      <c r="N730" s="16">
        <v>300</v>
      </c>
      <c r="O730" s="57">
        <v>136</v>
      </c>
    </row>
    <row r="731" spans="2:17" x14ac:dyDescent="0.2">
      <c r="D731" s="54"/>
      <c r="E731" s="52"/>
      <c r="F731" s="60"/>
      <c r="G731" s="11">
        <v>100</v>
      </c>
      <c r="H731" s="2">
        <v>1.342857142857</v>
      </c>
      <c r="I731" s="2">
        <v>0.742857142857</v>
      </c>
      <c r="J731" s="2">
        <v>12.757142857143</v>
      </c>
      <c r="K731" s="2">
        <v>1.3</v>
      </c>
      <c r="L731" s="2">
        <v>6.1</v>
      </c>
      <c r="M731" s="2">
        <v>71.528571428570999</v>
      </c>
      <c r="N731" s="2">
        <v>4.2857142857139996</v>
      </c>
      <c r="O731" s="18">
        <v>1.9428571428570001</v>
      </c>
    </row>
    <row r="732" spans="2:17" x14ac:dyDescent="0.2">
      <c r="D732" s="101" t="s">
        <v>25</v>
      </c>
      <c r="E732" s="26" t="s">
        <v>26</v>
      </c>
      <c r="F732" s="25"/>
      <c r="G732" s="28">
        <v>308</v>
      </c>
      <c r="H732" s="30">
        <v>5</v>
      </c>
      <c r="I732" s="3">
        <v>2</v>
      </c>
      <c r="J732" s="3">
        <v>13</v>
      </c>
      <c r="K732" s="3">
        <v>3</v>
      </c>
      <c r="L732" s="3">
        <v>19</v>
      </c>
      <c r="M732" s="3">
        <v>243</v>
      </c>
      <c r="N732" s="3">
        <v>19</v>
      </c>
      <c r="O732" s="32">
        <v>4</v>
      </c>
    </row>
    <row r="733" spans="2:17" x14ac:dyDescent="0.2">
      <c r="D733" s="102"/>
      <c r="E733" s="13"/>
      <c r="F733" s="14"/>
      <c r="G733" s="11">
        <v>100</v>
      </c>
      <c r="H733" s="15">
        <v>1.6233766233769999</v>
      </c>
      <c r="I733" s="2">
        <v>0.64935064935099995</v>
      </c>
      <c r="J733" s="2">
        <v>4.2207792207789998</v>
      </c>
      <c r="K733" s="2">
        <v>0.974025974026</v>
      </c>
      <c r="L733" s="2">
        <v>6.1688311688309998</v>
      </c>
      <c r="M733" s="2">
        <v>78.896103896103995</v>
      </c>
      <c r="N733" s="2">
        <v>6.1688311688309998</v>
      </c>
      <c r="O733" s="18">
        <v>1.298701298701</v>
      </c>
    </row>
    <row r="734" spans="2:17" x14ac:dyDescent="0.2">
      <c r="D734" s="102"/>
      <c r="E734" s="5" t="s">
        <v>27</v>
      </c>
      <c r="F734" s="6"/>
      <c r="G734" s="7">
        <v>504</v>
      </c>
      <c r="H734" s="10">
        <v>8</v>
      </c>
      <c r="I734" s="1">
        <v>1</v>
      </c>
      <c r="J734" s="1">
        <v>46</v>
      </c>
      <c r="K734" s="1">
        <v>7</v>
      </c>
      <c r="L734" s="1">
        <v>27</v>
      </c>
      <c r="M734" s="1">
        <v>385</v>
      </c>
      <c r="N734" s="1">
        <v>20</v>
      </c>
      <c r="O734" s="17">
        <v>10</v>
      </c>
    </row>
    <row r="735" spans="2:17" x14ac:dyDescent="0.2">
      <c r="D735" s="102"/>
      <c r="E735" s="13"/>
      <c r="F735" s="14"/>
      <c r="G735" s="11">
        <v>100</v>
      </c>
      <c r="H735" s="15">
        <v>1.587301587302</v>
      </c>
      <c r="I735" s="2">
        <v>0.19841269841299999</v>
      </c>
      <c r="J735" s="2">
        <v>9.1269841269840004</v>
      </c>
      <c r="K735" s="2">
        <v>1.3888888888890001</v>
      </c>
      <c r="L735" s="2">
        <v>5.3571428571429998</v>
      </c>
      <c r="M735" s="2">
        <v>76.388888888888999</v>
      </c>
      <c r="N735" s="2">
        <v>3.9682539682539999</v>
      </c>
      <c r="O735" s="18">
        <v>1.9841269841269999</v>
      </c>
    </row>
    <row r="736" spans="2:17" x14ac:dyDescent="0.2">
      <c r="D736" s="102"/>
      <c r="E736" s="5" t="s">
        <v>28</v>
      </c>
      <c r="F736" s="6"/>
      <c r="G736" s="7">
        <v>1554</v>
      </c>
      <c r="H736" s="10">
        <v>30</v>
      </c>
      <c r="I736" s="1">
        <v>14</v>
      </c>
      <c r="J736" s="1">
        <v>232</v>
      </c>
      <c r="K736" s="1">
        <v>19</v>
      </c>
      <c r="L736" s="1">
        <v>106</v>
      </c>
      <c r="M736" s="1">
        <v>1040</v>
      </c>
      <c r="N736" s="1">
        <v>84</v>
      </c>
      <c r="O736" s="17">
        <v>29</v>
      </c>
    </row>
    <row r="737" spans="4:15" x14ac:dyDescent="0.2">
      <c r="D737" s="102"/>
      <c r="E737" s="13"/>
      <c r="F737" s="14"/>
      <c r="G737" s="11">
        <v>100</v>
      </c>
      <c r="H737" s="15">
        <v>1.9305019305019999</v>
      </c>
      <c r="I737" s="2">
        <v>0.90090090090099995</v>
      </c>
      <c r="J737" s="2">
        <v>14.929214929215</v>
      </c>
      <c r="K737" s="2">
        <v>1.222651222651</v>
      </c>
      <c r="L737" s="2">
        <v>6.8211068211069996</v>
      </c>
      <c r="M737" s="2">
        <v>66.924066924067006</v>
      </c>
      <c r="N737" s="2">
        <v>5.4054054054050003</v>
      </c>
      <c r="O737" s="18">
        <v>1.866151866152</v>
      </c>
    </row>
    <row r="738" spans="4:15" x14ac:dyDescent="0.2">
      <c r="D738" s="102"/>
      <c r="E738" s="5" t="s">
        <v>29</v>
      </c>
      <c r="F738" s="6"/>
      <c r="G738" s="7">
        <v>840</v>
      </c>
      <c r="H738" s="10">
        <v>14</v>
      </c>
      <c r="I738" s="1">
        <v>7</v>
      </c>
      <c r="J738" s="1">
        <v>134</v>
      </c>
      <c r="K738" s="1">
        <v>15</v>
      </c>
      <c r="L738" s="1">
        <v>71</v>
      </c>
      <c r="M738" s="1">
        <v>549</v>
      </c>
      <c r="N738" s="1">
        <v>36</v>
      </c>
      <c r="O738" s="17">
        <v>14</v>
      </c>
    </row>
    <row r="739" spans="4:15" x14ac:dyDescent="0.2">
      <c r="D739" s="102"/>
      <c r="E739" s="13"/>
      <c r="F739" s="14"/>
      <c r="G739" s="11">
        <v>100</v>
      </c>
      <c r="H739" s="15">
        <v>1.666666666667</v>
      </c>
      <c r="I739" s="2">
        <v>0.83333333333299997</v>
      </c>
      <c r="J739" s="2">
        <v>15.952380952381001</v>
      </c>
      <c r="K739" s="2">
        <v>1.785714285714</v>
      </c>
      <c r="L739" s="2">
        <v>8.4523809523810005</v>
      </c>
      <c r="M739" s="2">
        <v>65.357142857143003</v>
      </c>
      <c r="N739" s="2">
        <v>4.2857142857139996</v>
      </c>
      <c r="O739" s="18">
        <v>1.666666666667</v>
      </c>
    </row>
    <row r="740" spans="4:15" x14ac:dyDescent="0.2">
      <c r="D740" s="102"/>
      <c r="E740" s="5" t="s">
        <v>30</v>
      </c>
      <c r="F740" s="6"/>
      <c r="G740" s="7">
        <v>280</v>
      </c>
      <c r="H740" s="10">
        <v>1</v>
      </c>
      <c r="I740" s="1">
        <v>3</v>
      </c>
      <c r="J740" s="1">
        <v>23</v>
      </c>
      <c r="K740" s="1">
        <v>4</v>
      </c>
      <c r="L740" s="1">
        <v>21</v>
      </c>
      <c r="M740" s="1">
        <v>199</v>
      </c>
      <c r="N740" s="1">
        <v>13</v>
      </c>
      <c r="O740" s="17">
        <v>16</v>
      </c>
    </row>
    <row r="741" spans="4:15" x14ac:dyDescent="0.2">
      <c r="D741" s="102"/>
      <c r="E741" s="13"/>
      <c r="F741" s="14"/>
      <c r="G741" s="11">
        <v>100</v>
      </c>
      <c r="H741" s="15">
        <v>0.35714285714299998</v>
      </c>
      <c r="I741" s="2">
        <v>1.0714285714289999</v>
      </c>
      <c r="J741" s="2">
        <v>8.2142857142859995</v>
      </c>
      <c r="K741" s="2">
        <v>1.4285714285710001</v>
      </c>
      <c r="L741" s="2">
        <v>7.5</v>
      </c>
      <c r="M741" s="2">
        <v>71.071428571428996</v>
      </c>
      <c r="N741" s="2">
        <v>4.6428571428570002</v>
      </c>
      <c r="O741" s="18">
        <v>5.7142857142860004</v>
      </c>
    </row>
    <row r="742" spans="4:15" x14ac:dyDescent="0.2">
      <c r="D742" s="102"/>
      <c r="E742" s="5" t="s">
        <v>31</v>
      </c>
      <c r="F742" s="6"/>
      <c r="G742" s="7">
        <v>154</v>
      </c>
      <c r="H742" s="10">
        <v>2</v>
      </c>
      <c r="I742" s="1">
        <v>1</v>
      </c>
      <c r="J742" s="1">
        <v>23</v>
      </c>
      <c r="K742" s="1">
        <v>3</v>
      </c>
      <c r="L742" s="1">
        <v>7</v>
      </c>
      <c r="M742" s="1">
        <v>113</v>
      </c>
      <c r="N742" s="1">
        <v>3</v>
      </c>
      <c r="O742" s="17">
        <v>2</v>
      </c>
    </row>
    <row r="743" spans="4:15" x14ac:dyDescent="0.2">
      <c r="D743" s="102"/>
      <c r="E743" s="13"/>
      <c r="F743" s="14"/>
      <c r="G743" s="11">
        <v>100</v>
      </c>
      <c r="H743" s="15">
        <v>1.298701298701</v>
      </c>
      <c r="I743" s="2">
        <v>0.64935064935099995</v>
      </c>
      <c r="J743" s="2">
        <v>14.935064935065</v>
      </c>
      <c r="K743" s="2">
        <v>1.948051948052</v>
      </c>
      <c r="L743" s="2">
        <v>4.5454545454549997</v>
      </c>
      <c r="M743" s="2">
        <v>73.376623376623002</v>
      </c>
      <c r="N743" s="2">
        <v>1.948051948052</v>
      </c>
      <c r="O743" s="18">
        <v>1.298701298701</v>
      </c>
    </row>
    <row r="744" spans="4:15" x14ac:dyDescent="0.2">
      <c r="D744" s="102"/>
      <c r="E744" s="5" t="s">
        <v>32</v>
      </c>
      <c r="F744" s="6"/>
      <c r="G744" s="7">
        <v>826</v>
      </c>
      <c r="H744" s="10">
        <v>9</v>
      </c>
      <c r="I744" s="1">
        <v>6</v>
      </c>
      <c r="J744" s="1">
        <v>113</v>
      </c>
      <c r="K744" s="1">
        <v>11</v>
      </c>
      <c r="L744" s="1">
        <v>43</v>
      </c>
      <c r="M744" s="1">
        <v>605</v>
      </c>
      <c r="N744" s="1">
        <v>31</v>
      </c>
      <c r="O744" s="17">
        <v>8</v>
      </c>
    </row>
    <row r="745" spans="4:15" x14ac:dyDescent="0.2">
      <c r="D745" s="102"/>
      <c r="E745" s="13"/>
      <c r="F745" s="14"/>
      <c r="G745" s="11">
        <v>100</v>
      </c>
      <c r="H745" s="15">
        <v>1.0895883777240001</v>
      </c>
      <c r="I745" s="2">
        <v>0.72639225181599998</v>
      </c>
      <c r="J745" s="2">
        <v>13.680387409201</v>
      </c>
      <c r="K745" s="2">
        <v>1.331719128329</v>
      </c>
      <c r="L745" s="2">
        <v>5.2058111380150001</v>
      </c>
      <c r="M745" s="2">
        <v>73.244552058110997</v>
      </c>
      <c r="N745" s="2">
        <v>3.7530266343830001</v>
      </c>
      <c r="O745" s="18">
        <v>0.96852300242099998</v>
      </c>
    </row>
    <row r="746" spans="4:15" x14ac:dyDescent="0.2">
      <c r="D746" s="102"/>
      <c r="E746" s="5" t="s">
        <v>33</v>
      </c>
      <c r="F746" s="6"/>
      <c r="G746" s="7">
        <v>672</v>
      </c>
      <c r="H746" s="10">
        <v>3</v>
      </c>
      <c r="I746" s="1">
        <v>2</v>
      </c>
      <c r="J746" s="1">
        <v>101</v>
      </c>
      <c r="K746" s="1">
        <v>7</v>
      </c>
      <c r="L746" s="1">
        <v>38</v>
      </c>
      <c r="M746" s="1">
        <v>486</v>
      </c>
      <c r="N746" s="1">
        <v>24</v>
      </c>
      <c r="O746" s="17">
        <v>11</v>
      </c>
    </row>
    <row r="747" spans="4:15" x14ac:dyDescent="0.2">
      <c r="D747" s="102"/>
      <c r="E747" s="13"/>
      <c r="F747" s="14"/>
      <c r="G747" s="11">
        <v>100</v>
      </c>
      <c r="H747" s="15">
        <v>0.446428571429</v>
      </c>
      <c r="I747" s="2">
        <v>0.29761904761899999</v>
      </c>
      <c r="J747" s="2">
        <v>15.029761904761999</v>
      </c>
      <c r="K747" s="2">
        <v>1.041666666667</v>
      </c>
      <c r="L747" s="2">
        <v>5.6547619047620001</v>
      </c>
      <c r="M747" s="2">
        <v>72.321428571428996</v>
      </c>
      <c r="N747" s="2">
        <v>3.5714285714290002</v>
      </c>
      <c r="O747" s="18">
        <v>1.6369047619049999</v>
      </c>
    </row>
    <row r="748" spans="4:15" x14ac:dyDescent="0.2">
      <c r="D748" s="102"/>
      <c r="E748" s="5" t="s">
        <v>34</v>
      </c>
      <c r="F748" s="6"/>
      <c r="G748" s="7">
        <v>462</v>
      </c>
      <c r="H748" s="10">
        <v>5</v>
      </c>
      <c r="I748" s="1">
        <v>4</v>
      </c>
      <c r="J748" s="1">
        <v>64</v>
      </c>
      <c r="K748" s="1">
        <v>10</v>
      </c>
      <c r="L748" s="1">
        <v>31</v>
      </c>
      <c r="M748" s="1">
        <v>327</v>
      </c>
      <c r="N748" s="1">
        <v>20</v>
      </c>
      <c r="O748" s="17">
        <v>1</v>
      </c>
    </row>
    <row r="749" spans="4:15" x14ac:dyDescent="0.2">
      <c r="D749" s="102"/>
      <c r="E749" s="13"/>
      <c r="F749" s="14"/>
      <c r="G749" s="11">
        <v>100</v>
      </c>
      <c r="H749" s="15">
        <v>1.0822510822510001</v>
      </c>
      <c r="I749" s="2">
        <v>0.86580086580100002</v>
      </c>
      <c r="J749" s="2">
        <v>13.852813852814</v>
      </c>
      <c r="K749" s="2">
        <v>2.1645021645020002</v>
      </c>
      <c r="L749" s="2">
        <v>6.7099567099569999</v>
      </c>
      <c r="M749" s="2">
        <v>70.779220779221006</v>
      </c>
      <c r="N749" s="2">
        <v>4.3290043290040003</v>
      </c>
      <c r="O749" s="18">
        <v>0.21645021645000001</v>
      </c>
    </row>
    <row r="750" spans="4:15" x14ac:dyDescent="0.2">
      <c r="D750" s="102"/>
      <c r="E750" s="5" t="s">
        <v>35</v>
      </c>
      <c r="F750" s="6"/>
      <c r="G750" s="7">
        <v>406</v>
      </c>
      <c r="H750" s="10">
        <v>4</v>
      </c>
      <c r="I750" s="1">
        <v>1</v>
      </c>
      <c r="J750" s="1">
        <v>55</v>
      </c>
      <c r="K750" s="1">
        <v>5</v>
      </c>
      <c r="L750" s="1">
        <v>23</v>
      </c>
      <c r="M750" s="1">
        <v>290</v>
      </c>
      <c r="N750" s="1">
        <v>16</v>
      </c>
      <c r="O750" s="17">
        <v>12</v>
      </c>
    </row>
    <row r="751" spans="4:15" x14ac:dyDescent="0.2">
      <c r="D751" s="102"/>
      <c r="E751" s="13"/>
      <c r="F751" s="14"/>
      <c r="G751" s="11">
        <v>100</v>
      </c>
      <c r="H751" s="15">
        <v>0.98522167487699996</v>
      </c>
      <c r="I751" s="2">
        <v>0.246305418719</v>
      </c>
      <c r="J751" s="2">
        <v>13.546798029556999</v>
      </c>
      <c r="K751" s="2">
        <v>1.2315270935960001</v>
      </c>
      <c r="L751" s="2">
        <v>5.6650246305419998</v>
      </c>
      <c r="M751" s="2">
        <v>71.428571428571004</v>
      </c>
      <c r="N751" s="2">
        <v>3.9408866995070002</v>
      </c>
      <c r="O751" s="18">
        <v>2.9556650246310001</v>
      </c>
    </row>
    <row r="752" spans="4:15" x14ac:dyDescent="0.2">
      <c r="D752" s="102"/>
      <c r="E752" s="5" t="s">
        <v>36</v>
      </c>
      <c r="F752" s="6"/>
      <c r="G752" s="7">
        <v>210</v>
      </c>
      <c r="H752" s="10">
        <v>4</v>
      </c>
      <c r="I752" s="1">
        <v>4</v>
      </c>
      <c r="J752" s="1">
        <v>22</v>
      </c>
      <c r="K752" s="1">
        <v>1</v>
      </c>
      <c r="L752" s="1">
        <v>9</v>
      </c>
      <c r="M752" s="1">
        <v>154</v>
      </c>
      <c r="N752" s="1">
        <v>6</v>
      </c>
      <c r="O752" s="17">
        <v>10</v>
      </c>
    </row>
    <row r="753" spans="4:15" x14ac:dyDescent="0.2">
      <c r="D753" s="102"/>
      <c r="E753" s="13"/>
      <c r="F753" s="14"/>
      <c r="G753" s="11">
        <v>100</v>
      </c>
      <c r="H753" s="15">
        <v>1.9047619047619999</v>
      </c>
      <c r="I753" s="2">
        <v>1.9047619047619999</v>
      </c>
      <c r="J753" s="2">
        <v>10.47619047619</v>
      </c>
      <c r="K753" s="2">
        <v>0.47619047618999999</v>
      </c>
      <c r="L753" s="2">
        <v>4.2857142857139996</v>
      </c>
      <c r="M753" s="2">
        <v>73.333333333333002</v>
      </c>
      <c r="N753" s="2">
        <v>2.8571428571430002</v>
      </c>
      <c r="O753" s="18">
        <v>4.7619047619049999</v>
      </c>
    </row>
    <row r="754" spans="4:15" x14ac:dyDescent="0.2">
      <c r="D754" s="102"/>
      <c r="E754" s="5" t="s">
        <v>37</v>
      </c>
      <c r="F754" s="6"/>
      <c r="G754" s="7">
        <v>714</v>
      </c>
      <c r="H754" s="10">
        <v>8</v>
      </c>
      <c r="I754" s="1">
        <v>7</v>
      </c>
      <c r="J754" s="1">
        <v>62</v>
      </c>
      <c r="K754" s="1">
        <v>5</v>
      </c>
      <c r="L754" s="1">
        <v>25</v>
      </c>
      <c r="M754" s="1">
        <v>562</v>
      </c>
      <c r="N754" s="1">
        <v>26</v>
      </c>
      <c r="O754" s="17">
        <v>19</v>
      </c>
    </row>
    <row r="755" spans="4:15" x14ac:dyDescent="0.2">
      <c r="D755" s="102"/>
      <c r="E755" s="13"/>
      <c r="F755" s="14"/>
      <c r="G755" s="11">
        <v>100</v>
      </c>
      <c r="H755" s="15">
        <v>1.120448179272</v>
      </c>
      <c r="I755" s="2">
        <v>0.98039215686299996</v>
      </c>
      <c r="J755" s="2">
        <v>8.6834733893559992</v>
      </c>
      <c r="K755" s="2">
        <v>0.70028011204499996</v>
      </c>
      <c r="L755" s="2">
        <v>3.5014005602239999</v>
      </c>
      <c r="M755" s="2">
        <v>78.711484593837994</v>
      </c>
      <c r="N755" s="2">
        <v>3.6414565826329999</v>
      </c>
      <c r="O755" s="18">
        <v>2.6610644257699998</v>
      </c>
    </row>
    <row r="756" spans="4:15" x14ac:dyDescent="0.2">
      <c r="D756" s="102"/>
      <c r="E756" s="5" t="s">
        <v>38</v>
      </c>
      <c r="F756" s="6"/>
      <c r="G756" s="7">
        <v>70</v>
      </c>
      <c r="H756" s="10">
        <v>1</v>
      </c>
      <c r="I756" s="1">
        <v>0</v>
      </c>
      <c r="J756" s="1">
        <v>5</v>
      </c>
      <c r="K756" s="1">
        <v>1</v>
      </c>
      <c r="L756" s="1">
        <v>7</v>
      </c>
      <c r="M756" s="1">
        <v>54</v>
      </c>
      <c r="N756" s="1">
        <v>2</v>
      </c>
      <c r="O756" s="17">
        <v>0</v>
      </c>
    </row>
    <row r="757" spans="4:15" x14ac:dyDescent="0.2">
      <c r="D757" s="102"/>
      <c r="E757" s="13"/>
      <c r="F757" s="14"/>
      <c r="G757" s="11">
        <v>100</v>
      </c>
      <c r="H757" s="15">
        <v>1.4285714285710001</v>
      </c>
      <c r="I757" s="9">
        <v>0</v>
      </c>
      <c r="J757" s="2">
        <v>7.1428571428570002</v>
      </c>
      <c r="K757" s="2">
        <v>1.4285714285710001</v>
      </c>
      <c r="L757" s="2">
        <v>10</v>
      </c>
      <c r="M757" s="2">
        <v>77.142857142856997</v>
      </c>
      <c r="N757" s="2">
        <v>2.8571428571430002</v>
      </c>
      <c r="O757" s="29">
        <v>0</v>
      </c>
    </row>
    <row r="758" spans="4:15" x14ac:dyDescent="0.2">
      <c r="D758" s="101" t="s">
        <v>39</v>
      </c>
      <c r="E758" s="26" t="s">
        <v>40</v>
      </c>
      <c r="F758" s="25"/>
      <c r="G758" s="28">
        <v>2044</v>
      </c>
      <c r="H758" s="30">
        <v>27</v>
      </c>
      <c r="I758" s="3">
        <v>16</v>
      </c>
      <c r="J758" s="3">
        <v>318</v>
      </c>
      <c r="K758" s="3">
        <v>35</v>
      </c>
      <c r="L758" s="3">
        <v>148</v>
      </c>
      <c r="M758" s="3">
        <v>1384</v>
      </c>
      <c r="N758" s="3">
        <v>85</v>
      </c>
      <c r="O758" s="32">
        <v>31</v>
      </c>
    </row>
    <row r="759" spans="4:15" x14ac:dyDescent="0.2">
      <c r="D759" s="102"/>
      <c r="E759" s="13"/>
      <c r="F759" s="14"/>
      <c r="G759" s="11">
        <v>100</v>
      </c>
      <c r="H759" s="15">
        <v>1.3209393346380001</v>
      </c>
      <c r="I759" s="2">
        <v>0.78277886497100002</v>
      </c>
      <c r="J759" s="2">
        <v>15.557729941291999</v>
      </c>
      <c r="K759" s="2">
        <v>1.7123287671230001</v>
      </c>
      <c r="L759" s="2">
        <v>7.2407045009779996</v>
      </c>
      <c r="M759" s="2">
        <v>67.710371819960997</v>
      </c>
      <c r="N759" s="2">
        <v>4.1585127201569998</v>
      </c>
      <c r="O759" s="18">
        <v>1.5166340508809999</v>
      </c>
    </row>
    <row r="760" spans="4:15" x14ac:dyDescent="0.2">
      <c r="D760" s="102"/>
      <c r="E760" s="5" t="s">
        <v>41</v>
      </c>
      <c r="F760" s="6"/>
      <c r="G760" s="7">
        <v>2156</v>
      </c>
      <c r="H760" s="10">
        <v>31</v>
      </c>
      <c r="I760" s="1">
        <v>14</v>
      </c>
      <c r="J760" s="1">
        <v>274</v>
      </c>
      <c r="K760" s="1">
        <v>24</v>
      </c>
      <c r="L760" s="1">
        <v>129</v>
      </c>
      <c r="M760" s="1">
        <v>1552</v>
      </c>
      <c r="N760" s="1">
        <v>95</v>
      </c>
      <c r="O760" s="17">
        <v>37</v>
      </c>
    </row>
    <row r="761" spans="4:15" x14ac:dyDescent="0.2">
      <c r="D761" s="102"/>
      <c r="E761" s="13"/>
      <c r="F761" s="14"/>
      <c r="G761" s="11">
        <v>100</v>
      </c>
      <c r="H761" s="15">
        <v>1.437847866419</v>
      </c>
      <c r="I761" s="2">
        <v>0.64935064935099995</v>
      </c>
      <c r="J761" s="2">
        <v>12.708719851576999</v>
      </c>
      <c r="K761" s="2">
        <v>1.1131725417439999</v>
      </c>
      <c r="L761" s="2">
        <v>5.9833024118739999</v>
      </c>
      <c r="M761" s="2">
        <v>71.985157699442993</v>
      </c>
      <c r="N761" s="2">
        <v>4.4063079777369998</v>
      </c>
      <c r="O761" s="18">
        <v>1.7161410018550001</v>
      </c>
    </row>
    <row r="762" spans="4:15" x14ac:dyDescent="0.2">
      <c r="D762" s="102"/>
      <c r="E762" s="5" t="s">
        <v>42</v>
      </c>
      <c r="F762" s="6"/>
      <c r="G762" s="7">
        <v>1680</v>
      </c>
      <c r="H762" s="10">
        <v>14</v>
      </c>
      <c r="I762" s="1">
        <v>14</v>
      </c>
      <c r="J762" s="1">
        <v>201</v>
      </c>
      <c r="K762" s="1">
        <v>20</v>
      </c>
      <c r="L762" s="1">
        <v>103</v>
      </c>
      <c r="M762" s="1">
        <v>1238</v>
      </c>
      <c r="N762" s="1">
        <v>61</v>
      </c>
      <c r="O762" s="17">
        <v>29</v>
      </c>
    </row>
    <row r="763" spans="4:15" x14ac:dyDescent="0.2">
      <c r="D763" s="102"/>
      <c r="E763" s="13"/>
      <c r="F763" s="14"/>
      <c r="G763" s="11">
        <v>100</v>
      </c>
      <c r="H763" s="15">
        <v>0.83333333333299997</v>
      </c>
      <c r="I763" s="2">
        <v>0.83333333333299997</v>
      </c>
      <c r="J763" s="2">
        <v>11.964285714286</v>
      </c>
      <c r="K763" s="2">
        <v>1.190476190476</v>
      </c>
      <c r="L763" s="2">
        <v>6.1309523809520003</v>
      </c>
      <c r="M763" s="2">
        <v>73.690476190476005</v>
      </c>
      <c r="N763" s="2">
        <v>3.6309523809519999</v>
      </c>
      <c r="O763" s="18">
        <v>1.72619047619</v>
      </c>
    </row>
    <row r="764" spans="4:15" x14ac:dyDescent="0.2">
      <c r="D764" s="102"/>
      <c r="E764" s="5" t="s">
        <v>43</v>
      </c>
      <c r="F764" s="6"/>
      <c r="G764" s="7">
        <v>518</v>
      </c>
      <c r="H764" s="10">
        <v>7</v>
      </c>
      <c r="I764" s="1">
        <v>0</v>
      </c>
      <c r="J764" s="1">
        <v>41</v>
      </c>
      <c r="K764" s="1">
        <v>4</v>
      </c>
      <c r="L764" s="1">
        <v>15</v>
      </c>
      <c r="M764" s="1">
        <v>403</v>
      </c>
      <c r="N764" s="1">
        <v>27</v>
      </c>
      <c r="O764" s="17">
        <v>21</v>
      </c>
    </row>
    <row r="765" spans="4:15" x14ac:dyDescent="0.2">
      <c r="D765" s="102"/>
      <c r="E765" s="13"/>
      <c r="F765" s="14"/>
      <c r="G765" s="11">
        <v>100</v>
      </c>
      <c r="H765" s="15">
        <v>1.351351351351</v>
      </c>
      <c r="I765" s="9">
        <v>0</v>
      </c>
      <c r="J765" s="2">
        <v>7.915057915058</v>
      </c>
      <c r="K765" s="2">
        <v>0.77220077220100003</v>
      </c>
      <c r="L765" s="2">
        <v>2.8957528957530001</v>
      </c>
      <c r="M765" s="2">
        <v>77.799227799228007</v>
      </c>
      <c r="N765" s="2">
        <v>5.2123552123549999</v>
      </c>
      <c r="O765" s="18">
        <v>4.0540540540540002</v>
      </c>
    </row>
    <row r="766" spans="4:15" x14ac:dyDescent="0.2">
      <c r="D766" s="102"/>
      <c r="E766" s="5" t="s">
        <v>44</v>
      </c>
      <c r="F766" s="6"/>
      <c r="G766" s="7">
        <v>602</v>
      </c>
      <c r="H766" s="10">
        <v>15</v>
      </c>
      <c r="I766" s="1">
        <v>8</v>
      </c>
      <c r="J766" s="1">
        <v>59</v>
      </c>
      <c r="K766" s="1">
        <v>8</v>
      </c>
      <c r="L766" s="1">
        <v>32</v>
      </c>
      <c r="M766" s="1">
        <v>430</v>
      </c>
      <c r="N766" s="1">
        <v>32</v>
      </c>
      <c r="O766" s="17">
        <v>18</v>
      </c>
    </row>
    <row r="767" spans="4:15" x14ac:dyDescent="0.2">
      <c r="D767" s="103"/>
      <c r="E767" s="54"/>
      <c r="F767" s="52"/>
      <c r="G767" s="61">
        <v>100</v>
      </c>
      <c r="H767" s="66">
        <v>2.491694352159</v>
      </c>
      <c r="I767" s="24">
        <v>1.3289036544849999</v>
      </c>
      <c r="J767" s="24">
        <v>9.8006644518270001</v>
      </c>
      <c r="K767" s="24">
        <v>1.3289036544849999</v>
      </c>
      <c r="L767" s="24">
        <v>5.3156146179399997</v>
      </c>
      <c r="M767" s="24">
        <v>71.428571428571004</v>
      </c>
      <c r="N767" s="24">
        <v>5.3156146179399997</v>
      </c>
      <c r="O767" s="69">
        <v>2.9900332225909998</v>
      </c>
    </row>
    <row r="769" spans="2:11" x14ac:dyDescent="0.2">
      <c r="B769" s="34" t="str">
        <f xml:space="preserve"> HYPERLINK("#'目次'!B24", "[18]")</f>
        <v>[18]</v>
      </c>
      <c r="C769" s="27" t="s">
        <v>197</v>
      </c>
    </row>
    <row r="772" spans="2:11" x14ac:dyDescent="0.2">
      <c r="C772" s="27" t="s">
        <v>13</v>
      </c>
    </row>
    <row r="773" spans="2:11" ht="36" x14ac:dyDescent="0.2">
      <c r="D773" s="97"/>
      <c r="E773" s="98"/>
      <c r="F773" s="98"/>
      <c r="G773" s="38" t="s">
        <v>14</v>
      </c>
      <c r="H773" s="36" t="s">
        <v>198</v>
      </c>
      <c r="I773" s="4" t="s">
        <v>199</v>
      </c>
      <c r="J773" s="4" t="s">
        <v>200</v>
      </c>
      <c r="K773" s="35" t="s">
        <v>24</v>
      </c>
    </row>
    <row r="774" spans="2:11" x14ac:dyDescent="0.2">
      <c r="D774" s="99"/>
      <c r="E774" s="100"/>
      <c r="F774" s="100"/>
      <c r="G774" s="40"/>
      <c r="H774" s="42"/>
      <c r="I774" s="8"/>
      <c r="J774" s="8"/>
      <c r="K774" s="39"/>
    </row>
    <row r="775" spans="2:11" x14ac:dyDescent="0.2">
      <c r="D775" s="59"/>
      <c r="E775" s="63" t="s">
        <v>14</v>
      </c>
      <c r="F775" s="65"/>
      <c r="G775" s="37">
        <v>7000</v>
      </c>
      <c r="H775" s="16">
        <v>450</v>
      </c>
      <c r="I775" s="16">
        <v>890</v>
      </c>
      <c r="J775" s="16">
        <v>5655</v>
      </c>
      <c r="K775" s="57">
        <v>5</v>
      </c>
    </row>
    <row r="776" spans="2:11" x14ac:dyDescent="0.2">
      <c r="D776" s="54"/>
      <c r="E776" s="52"/>
      <c r="F776" s="60"/>
      <c r="G776" s="11">
        <v>100</v>
      </c>
      <c r="H776" s="2">
        <v>6.4285714285709998</v>
      </c>
      <c r="I776" s="2">
        <v>12.714285714286</v>
      </c>
      <c r="J776" s="2">
        <v>80.785714285713993</v>
      </c>
      <c r="K776" s="18">
        <v>7.1428571428999998E-2</v>
      </c>
    </row>
    <row r="777" spans="2:11" x14ac:dyDescent="0.2">
      <c r="D777" s="101" t="s">
        <v>25</v>
      </c>
      <c r="E777" s="26" t="s">
        <v>26</v>
      </c>
      <c r="F777" s="25"/>
      <c r="G777" s="28">
        <v>308</v>
      </c>
      <c r="H777" s="30">
        <v>16</v>
      </c>
      <c r="I777" s="3">
        <v>40</v>
      </c>
      <c r="J777" s="3">
        <v>252</v>
      </c>
      <c r="K777" s="32">
        <v>0</v>
      </c>
    </row>
    <row r="778" spans="2:11" x14ac:dyDescent="0.2">
      <c r="D778" s="102"/>
      <c r="E778" s="13"/>
      <c r="F778" s="14"/>
      <c r="G778" s="11">
        <v>100</v>
      </c>
      <c r="H778" s="15">
        <v>5.1948051948050002</v>
      </c>
      <c r="I778" s="2">
        <v>12.987012987012999</v>
      </c>
      <c r="J778" s="2">
        <v>81.818181818181998</v>
      </c>
      <c r="K778" s="29">
        <v>0</v>
      </c>
    </row>
    <row r="779" spans="2:11" x14ac:dyDescent="0.2">
      <c r="D779" s="102"/>
      <c r="E779" s="5" t="s">
        <v>27</v>
      </c>
      <c r="F779" s="6"/>
      <c r="G779" s="7">
        <v>504</v>
      </c>
      <c r="H779" s="10">
        <v>28</v>
      </c>
      <c r="I779" s="1">
        <v>83</v>
      </c>
      <c r="J779" s="1">
        <v>393</v>
      </c>
      <c r="K779" s="17">
        <v>0</v>
      </c>
    </row>
    <row r="780" spans="2:11" x14ac:dyDescent="0.2">
      <c r="D780" s="102"/>
      <c r="E780" s="13"/>
      <c r="F780" s="14"/>
      <c r="G780" s="11">
        <v>100</v>
      </c>
      <c r="H780" s="15">
        <v>5.5555555555560003</v>
      </c>
      <c r="I780" s="2">
        <v>16.468253968254</v>
      </c>
      <c r="J780" s="2">
        <v>77.976190476189998</v>
      </c>
      <c r="K780" s="29">
        <v>0</v>
      </c>
    </row>
    <row r="781" spans="2:11" x14ac:dyDescent="0.2">
      <c r="D781" s="102"/>
      <c r="E781" s="5" t="s">
        <v>28</v>
      </c>
      <c r="F781" s="6"/>
      <c r="G781" s="7">
        <v>1554</v>
      </c>
      <c r="H781" s="10">
        <v>108</v>
      </c>
      <c r="I781" s="1">
        <v>189</v>
      </c>
      <c r="J781" s="1">
        <v>1255</v>
      </c>
      <c r="K781" s="17">
        <v>2</v>
      </c>
    </row>
    <row r="782" spans="2:11" x14ac:dyDescent="0.2">
      <c r="D782" s="102"/>
      <c r="E782" s="13"/>
      <c r="F782" s="14"/>
      <c r="G782" s="11">
        <v>100</v>
      </c>
      <c r="H782" s="15">
        <v>6.9498069498069999</v>
      </c>
      <c r="I782" s="2">
        <v>12.162162162162</v>
      </c>
      <c r="J782" s="2">
        <v>80.759330759330993</v>
      </c>
      <c r="K782" s="18">
        <v>0.1287001287</v>
      </c>
    </row>
    <row r="783" spans="2:11" x14ac:dyDescent="0.2">
      <c r="D783" s="102"/>
      <c r="E783" s="5" t="s">
        <v>29</v>
      </c>
      <c r="F783" s="6"/>
      <c r="G783" s="7">
        <v>840</v>
      </c>
      <c r="H783" s="10">
        <v>47</v>
      </c>
      <c r="I783" s="1">
        <v>115</v>
      </c>
      <c r="J783" s="1">
        <v>678</v>
      </c>
      <c r="K783" s="17">
        <v>0</v>
      </c>
    </row>
    <row r="784" spans="2:11" x14ac:dyDescent="0.2">
      <c r="D784" s="102"/>
      <c r="E784" s="13"/>
      <c r="F784" s="14"/>
      <c r="G784" s="11">
        <v>100</v>
      </c>
      <c r="H784" s="15">
        <v>5.5952380952379999</v>
      </c>
      <c r="I784" s="2">
        <v>13.690476190476</v>
      </c>
      <c r="J784" s="2">
        <v>80.714285714286007</v>
      </c>
      <c r="K784" s="29">
        <v>0</v>
      </c>
    </row>
    <row r="785" spans="4:11" x14ac:dyDescent="0.2">
      <c r="D785" s="102"/>
      <c r="E785" s="5" t="s">
        <v>30</v>
      </c>
      <c r="F785" s="6"/>
      <c r="G785" s="7">
        <v>280</v>
      </c>
      <c r="H785" s="10">
        <v>22</v>
      </c>
      <c r="I785" s="1">
        <v>38</v>
      </c>
      <c r="J785" s="1">
        <v>220</v>
      </c>
      <c r="K785" s="17">
        <v>0</v>
      </c>
    </row>
    <row r="786" spans="4:11" x14ac:dyDescent="0.2">
      <c r="D786" s="102"/>
      <c r="E786" s="13"/>
      <c r="F786" s="14"/>
      <c r="G786" s="11">
        <v>100</v>
      </c>
      <c r="H786" s="15">
        <v>7.8571428571429998</v>
      </c>
      <c r="I786" s="2">
        <v>13.571428571428999</v>
      </c>
      <c r="J786" s="2">
        <v>78.571428571428996</v>
      </c>
      <c r="K786" s="29">
        <v>0</v>
      </c>
    </row>
    <row r="787" spans="4:11" x14ac:dyDescent="0.2">
      <c r="D787" s="102"/>
      <c r="E787" s="5" t="s">
        <v>31</v>
      </c>
      <c r="F787" s="6"/>
      <c r="G787" s="7">
        <v>154</v>
      </c>
      <c r="H787" s="10">
        <v>14</v>
      </c>
      <c r="I787" s="1">
        <v>16</v>
      </c>
      <c r="J787" s="1">
        <v>124</v>
      </c>
      <c r="K787" s="17">
        <v>0</v>
      </c>
    </row>
    <row r="788" spans="4:11" x14ac:dyDescent="0.2">
      <c r="D788" s="102"/>
      <c r="E788" s="13"/>
      <c r="F788" s="14"/>
      <c r="G788" s="11">
        <v>100</v>
      </c>
      <c r="H788" s="15">
        <v>9.0909090909089993</v>
      </c>
      <c r="I788" s="2">
        <v>10.38961038961</v>
      </c>
      <c r="J788" s="2">
        <v>80.519480519480993</v>
      </c>
      <c r="K788" s="29">
        <v>0</v>
      </c>
    </row>
    <row r="789" spans="4:11" x14ac:dyDescent="0.2">
      <c r="D789" s="102"/>
      <c r="E789" s="5" t="s">
        <v>32</v>
      </c>
      <c r="F789" s="6"/>
      <c r="G789" s="7">
        <v>826</v>
      </c>
      <c r="H789" s="10">
        <v>59</v>
      </c>
      <c r="I789" s="1">
        <v>120</v>
      </c>
      <c r="J789" s="1">
        <v>647</v>
      </c>
      <c r="K789" s="17">
        <v>0</v>
      </c>
    </row>
    <row r="790" spans="4:11" x14ac:dyDescent="0.2">
      <c r="D790" s="102"/>
      <c r="E790" s="13"/>
      <c r="F790" s="14"/>
      <c r="G790" s="11">
        <v>100</v>
      </c>
      <c r="H790" s="15">
        <v>7.1428571428570002</v>
      </c>
      <c r="I790" s="2">
        <v>14.52784503632</v>
      </c>
      <c r="J790" s="2">
        <v>78.329297820823001</v>
      </c>
      <c r="K790" s="29">
        <v>0</v>
      </c>
    </row>
    <row r="791" spans="4:11" x14ac:dyDescent="0.2">
      <c r="D791" s="102"/>
      <c r="E791" s="5" t="s">
        <v>33</v>
      </c>
      <c r="F791" s="6"/>
      <c r="G791" s="7">
        <v>672</v>
      </c>
      <c r="H791" s="10">
        <v>41</v>
      </c>
      <c r="I791" s="1">
        <v>70</v>
      </c>
      <c r="J791" s="1">
        <v>560</v>
      </c>
      <c r="K791" s="17">
        <v>1</v>
      </c>
    </row>
    <row r="792" spans="4:11" x14ac:dyDescent="0.2">
      <c r="D792" s="102"/>
      <c r="E792" s="13"/>
      <c r="F792" s="14"/>
      <c r="G792" s="11">
        <v>100</v>
      </c>
      <c r="H792" s="15">
        <v>6.1011904761900002</v>
      </c>
      <c r="I792" s="2">
        <v>10.416666666667</v>
      </c>
      <c r="J792" s="2">
        <v>83.333333333333002</v>
      </c>
      <c r="K792" s="18">
        <v>0.14880952381000001</v>
      </c>
    </row>
    <row r="793" spans="4:11" x14ac:dyDescent="0.2">
      <c r="D793" s="102"/>
      <c r="E793" s="5" t="s">
        <v>34</v>
      </c>
      <c r="F793" s="6"/>
      <c r="G793" s="7">
        <v>462</v>
      </c>
      <c r="H793" s="10">
        <v>26</v>
      </c>
      <c r="I793" s="1">
        <v>52</v>
      </c>
      <c r="J793" s="1">
        <v>384</v>
      </c>
      <c r="K793" s="17">
        <v>0</v>
      </c>
    </row>
    <row r="794" spans="4:11" x14ac:dyDescent="0.2">
      <c r="D794" s="102"/>
      <c r="E794" s="13"/>
      <c r="F794" s="14"/>
      <c r="G794" s="11">
        <v>100</v>
      </c>
      <c r="H794" s="15">
        <v>5.6277056277059998</v>
      </c>
      <c r="I794" s="2">
        <v>11.255411255411</v>
      </c>
      <c r="J794" s="2">
        <v>83.116883116883002</v>
      </c>
      <c r="K794" s="29">
        <v>0</v>
      </c>
    </row>
    <row r="795" spans="4:11" x14ac:dyDescent="0.2">
      <c r="D795" s="102"/>
      <c r="E795" s="5" t="s">
        <v>35</v>
      </c>
      <c r="F795" s="6"/>
      <c r="G795" s="7">
        <v>406</v>
      </c>
      <c r="H795" s="10">
        <v>30</v>
      </c>
      <c r="I795" s="1">
        <v>46</v>
      </c>
      <c r="J795" s="1">
        <v>330</v>
      </c>
      <c r="K795" s="17">
        <v>0</v>
      </c>
    </row>
    <row r="796" spans="4:11" x14ac:dyDescent="0.2">
      <c r="D796" s="102"/>
      <c r="E796" s="13"/>
      <c r="F796" s="14"/>
      <c r="G796" s="11">
        <v>100</v>
      </c>
      <c r="H796" s="15">
        <v>7.3891625615759997</v>
      </c>
      <c r="I796" s="2">
        <v>11.330049261084</v>
      </c>
      <c r="J796" s="2">
        <v>81.28078817734</v>
      </c>
      <c r="K796" s="29">
        <v>0</v>
      </c>
    </row>
    <row r="797" spans="4:11" x14ac:dyDescent="0.2">
      <c r="D797" s="102"/>
      <c r="E797" s="5" t="s">
        <v>36</v>
      </c>
      <c r="F797" s="6"/>
      <c r="G797" s="7">
        <v>210</v>
      </c>
      <c r="H797" s="10">
        <v>21</v>
      </c>
      <c r="I797" s="1">
        <v>28</v>
      </c>
      <c r="J797" s="1">
        <v>159</v>
      </c>
      <c r="K797" s="17">
        <v>2</v>
      </c>
    </row>
    <row r="798" spans="4:11" x14ac:dyDescent="0.2">
      <c r="D798" s="102"/>
      <c r="E798" s="13"/>
      <c r="F798" s="14"/>
      <c r="G798" s="11">
        <v>100</v>
      </c>
      <c r="H798" s="15">
        <v>10</v>
      </c>
      <c r="I798" s="2">
        <v>13.333333333333</v>
      </c>
      <c r="J798" s="2">
        <v>75.714285714286007</v>
      </c>
      <c r="K798" s="18">
        <v>0.95238095238099996</v>
      </c>
    </row>
    <row r="799" spans="4:11" x14ac:dyDescent="0.2">
      <c r="D799" s="102"/>
      <c r="E799" s="5" t="s">
        <v>37</v>
      </c>
      <c r="F799" s="6"/>
      <c r="G799" s="7">
        <v>714</v>
      </c>
      <c r="H799" s="10">
        <v>35</v>
      </c>
      <c r="I799" s="1">
        <v>85</v>
      </c>
      <c r="J799" s="1">
        <v>594</v>
      </c>
      <c r="K799" s="17">
        <v>0</v>
      </c>
    </row>
    <row r="800" spans="4:11" x14ac:dyDescent="0.2">
      <c r="D800" s="102"/>
      <c r="E800" s="13"/>
      <c r="F800" s="14"/>
      <c r="G800" s="11">
        <v>100</v>
      </c>
      <c r="H800" s="15">
        <v>4.9019607843140003</v>
      </c>
      <c r="I800" s="2">
        <v>11.904761904761999</v>
      </c>
      <c r="J800" s="2">
        <v>83.193277310924003</v>
      </c>
      <c r="K800" s="29">
        <v>0</v>
      </c>
    </row>
    <row r="801" spans="2:11" x14ac:dyDescent="0.2">
      <c r="D801" s="102"/>
      <c r="E801" s="5" t="s">
        <v>38</v>
      </c>
      <c r="F801" s="6"/>
      <c r="G801" s="7">
        <v>70</v>
      </c>
      <c r="H801" s="10">
        <v>3</v>
      </c>
      <c r="I801" s="1">
        <v>8</v>
      </c>
      <c r="J801" s="1">
        <v>59</v>
      </c>
      <c r="K801" s="17">
        <v>0</v>
      </c>
    </row>
    <row r="802" spans="2:11" x14ac:dyDescent="0.2">
      <c r="D802" s="102"/>
      <c r="E802" s="13"/>
      <c r="F802" s="14"/>
      <c r="G802" s="11">
        <v>100</v>
      </c>
      <c r="H802" s="15">
        <v>4.2857142857139996</v>
      </c>
      <c r="I802" s="2">
        <v>11.428571428571001</v>
      </c>
      <c r="J802" s="2">
        <v>84.285714285713993</v>
      </c>
      <c r="K802" s="29">
        <v>0</v>
      </c>
    </row>
    <row r="803" spans="2:11" x14ac:dyDescent="0.2">
      <c r="D803" s="101" t="s">
        <v>39</v>
      </c>
      <c r="E803" s="26" t="s">
        <v>40</v>
      </c>
      <c r="F803" s="25"/>
      <c r="G803" s="28">
        <v>2044</v>
      </c>
      <c r="H803" s="30">
        <v>134</v>
      </c>
      <c r="I803" s="3">
        <v>278</v>
      </c>
      <c r="J803" s="3">
        <v>1632</v>
      </c>
      <c r="K803" s="32">
        <v>0</v>
      </c>
    </row>
    <row r="804" spans="2:11" x14ac:dyDescent="0.2">
      <c r="D804" s="102"/>
      <c r="E804" s="13"/>
      <c r="F804" s="14"/>
      <c r="G804" s="11">
        <v>100</v>
      </c>
      <c r="H804" s="15">
        <v>6.5557729941289997</v>
      </c>
      <c r="I804" s="2">
        <v>13.600782778865</v>
      </c>
      <c r="J804" s="2">
        <v>79.843444227006003</v>
      </c>
      <c r="K804" s="29">
        <v>0</v>
      </c>
    </row>
    <row r="805" spans="2:11" x14ac:dyDescent="0.2">
      <c r="D805" s="102"/>
      <c r="E805" s="5" t="s">
        <v>41</v>
      </c>
      <c r="F805" s="6"/>
      <c r="G805" s="7">
        <v>2156</v>
      </c>
      <c r="H805" s="10">
        <v>152</v>
      </c>
      <c r="I805" s="1">
        <v>275</v>
      </c>
      <c r="J805" s="1">
        <v>1727</v>
      </c>
      <c r="K805" s="17">
        <v>2</v>
      </c>
    </row>
    <row r="806" spans="2:11" x14ac:dyDescent="0.2">
      <c r="D806" s="102"/>
      <c r="E806" s="13"/>
      <c r="F806" s="14"/>
      <c r="G806" s="11">
        <v>100</v>
      </c>
      <c r="H806" s="15">
        <v>7.0500927643780003</v>
      </c>
      <c r="I806" s="2">
        <v>12.755102040816</v>
      </c>
      <c r="J806" s="2">
        <v>80.102040816327005</v>
      </c>
      <c r="K806" s="18">
        <v>9.2764378479000001E-2</v>
      </c>
    </row>
    <row r="807" spans="2:11" x14ac:dyDescent="0.2">
      <c r="D807" s="102"/>
      <c r="E807" s="5" t="s">
        <v>42</v>
      </c>
      <c r="F807" s="6"/>
      <c r="G807" s="7">
        <v>1680</v>
      </c>
      <c r="H807" s="10">
        <v>102</v>
      </c>
      <c r="I807" s="1">
        <v>207</v>
      </c>
      <c r="J807" s="1">
        <v>1369</v>
      </c>
      <c r="K807" s="17">
        <v>2</v>
      </c>
    </row>
    <row r="808" spans="2:11" x14ac:dyDescent="0.2">
      <c r="D808" s="102"/>
      <c r="E808" s="13"/>
      <c r="F808" s="14"/>
      <c r="G808" s="11">
        <v>100</v>
      </c>
      <c r="H808" s="15">
        <v>6.0714285714290002</v>
      </c>
      <c r="I808" s="2">
        <v>12.321428571428999</v>
      </c>
      <c r="J808" s="2">
        <v>81.488095238094999</v>
      </c>
      <c r="K808" s="18">
        <v>0.119047619048</v>
      </c>
    </row>
    <row r="809" spans="2:11" x14ac:dyDescent="0.2">
      <c r="D809" s="102"/>
      <c r="E809" s="5" t="s">
        <v>43</v>
      </c>
      <c r="F809" s="6"/>
      <c r="G809" s="7">
        <v>518</v>
      </c>
      <c r="H809" s="10">
        <v>28</v>
      </c>
      <c r="I809" s="1">
        <v>44</v>
      </c>
      <c r="J809" s="1">
        <v>446</v>
      </c>
      <c r="K809" s="17">
        <v>0</v>
      </c>
    </row>
    <row r="810" spans="2:11" x14ac:dyDescent="0.2">
      <c r="D810" s="102"/>
      <c r="E810" s="13"/>
      <c r="F810" s="14"/>
      <c r="G810" s="11">
        <v>100</v>
      </c>
      <c r="H810" s="15">
        <v>5.4054054054050003</v>
      </c>
      <c r="I810" s="2">
        <v>8.4942084942079994</v>
      </c>
      <c r="J810" s="2">
        <v>86.100386100386004</v>
      </c>
      <c r="K810" s="29">
        <v>0</v>
      </c>
    </row>
    <row r="811" spans="2:11" x14ac:dyDescent="0.2">
      <c r="D811" s="102"/>
      <c r="E811" s="5" t="s">
        <v>44</v>
      </c>
      <c r="F811" s="6"/>
      <c r="G811" s="7">
        <v>602</v>
      </c>
      <c r="H811" s="10">
        <v>34</v>
      </c>
      <c r="I811" s="1">
        <v>86</v>
      </c>
      <c r="J811" s="1">
        <v>481</v>
      </c>
      <c r="K811" s="17">
        <v>1</v>
      </c>
    </row>
    <row r="812" spans="2:11" x14ac:dyDescent="0.2">
      <c r="D812" s="103"/>
      <c r="E812" s="54"/>
      <c r="F812" s="52"/>
      <c r="G812" s="61">
        <v>100</v>
      </c>
      <c r="H812" s="66">
        <v>5.6478405315610001</v>
      </c>
      <c r="I812" s="24">
        <v>14.285714285714</v>
      </c>
      <c r="J812" s="24">
        <v>79.900332225913999</v>
      </c>
      <c r="K812" s="69">
        <v>0.166112956811</v>
      </c>
    </row>
    <row r="814" spans="2:11" x14ac:dyDescent="0.2">
      <c r="B814" s="34" t="str">
        <f xml:space="preserve"> HYPERLINK("#'目次'!B25", "[19]")</f>
        <v>[19]</v>
      </c>
      <c r="C814" s="27" t="s">
        <v>203</v>
      </c>
    </row>
    <row r="817" spans="3:16" x14ac:dyDescent="0.2">
      <c r="C817" s="27" t="s">
        <v>13</v>
      </c>
    </row>
    <row r="818" spans="3:16" ht="24" x14ac:dyDescent="0.2">
      <c r="D818" s="97"/>
      <c r="E818" s="98"/>
      <c r="F818" s="98"/>
      <c r="G818" s="38" t="s">
        <v>14</v>
      </c>
      <c r="H818" s="36" t="s">
        <v>204</v>
      </c>
      <c r="I818" s="4" t="s">
        <v>205</v>
      </c>
      <c r="J818" s="4" t="s">
        <v>206</v>
      </c>
      <c r="K818" s="4" t="s">
        <v>207</v>
      </c>
      <c r="L818" s="4" t="s">
        <v>208</v>
      </c>
      <c r="M818" s="4" t="s">
        <v>209</v>
      </c>
      <c r="N818" s="4" t="s">
        <v>22</v>
      </c>
      <c r="O818" s="4" t="s">
        <v>210</v>
      </c>
      <c r="P818" s="35" t="s">
        <v>24</v>
      </c>
    </row>
    <row r="819" spans="3:16" x14ac:dyDescent="0.2">
      <c r="D819" s="99"/>
      <c r="E819" s="100"/>
      <c r="F819" s="100"/>
      <c r="G819" s="40"/>
      <c r="H819" s="42"/>
      <c r="I819" s="8"/>
      <c r="J819" s="8"/>
      <c r="K819" s="8"/>
      <c r="L819" s="8"/>
      <c r="M819" s="8"/>
      <c r="N819" s="8"/>
      <c r="O819" s="8"/>
      <c r="P819" s="39"/>
    </row>
    <row r="820" spans="3:16" x14ac:dyDescent="0.2">
      <c r="D820" s="59"/>
      <c r="E820" s="63" t="s">
        <v>14</v>
      </c>
      <c r="F820" s="65"/>
      <c r="G820" s="37">
        <v>7000</v>
      </c>
      <c r="H820" s="16">
        <v>74</v>
      </c>
      <c r="I820" s="16">
        <v>976</v>
      </c>
      <c r="J820" s="16">
        <v>1696</v>
      </c>
      <c r="K820" s="16">
        <v>1712</v>
      </c>
      <c r="L820" s="16">
        <v>511</v>
      </c>
      <c r="M820" s="16">
        <v>929</v>
      </c>
      <c r="N820" s="16">
        <v>57</v>
      </c>
      <c r="O820" s="16">
        <v>1019</v>
      </c>
      <c r="P820" s="57">
        <v>26</v>
      </c>
    </row>
    <row r="821" spans="3:16" x14ac:dyDescent="0.2">
      <c r="D821" s="54"/>
      <c r="E821" s="52"/>
      <c r="F821" s="60"/>
      <c r="G821" s="11">
        <v>100</v>
      </c>
      <c r="H821" s="2">
        <v>1.0571428571429999</v>
      </c>
      <c r="I821" s="2">
        <v>13.942857142856999</v>
      </c>
      <c r="J821" s="2">
        <v>24.228571428571001</v>
      </c>
      <c r="K821" s="2">
        <v>24.457142857143001</v>
      </c>
      <c r="L821" s="2">
        <v>7.3</v>
      </c>
      <c r="M821" s="2">
        <v>13.271428571429</v>
      </c>
      <c r="N821" s="2">
        <v>0.81428571428600005</v>
      </c>
      <c r="O821" s="2">
        <v>14.557142857143001</v>
      </c>
      <c r="P821" s="18">
        <v>0.37142857142899999</v>
      </c>
    </row>
    <row r="822" spans="3:16" x14ac:dyDescent="0.2">
      <c r="D822" s="101" t="s">
        <v>25</v>
      </c>
      <c r="E822" s="26" t="s">
        <v>26</v>
      </c>
      <c r="F822" s="25"/>
      <c r="G822" s="28">
        <v>308</v>
      </c>
      <c r="H822" s="30">
        <v>4</v>
      </c>
      <c r="I822" s="3">
        <v>37</v>
      </c>
      <c r="J822" s="3">
        <v>89</v>
      </c>
      <c r="K822" s="3">
        <v>70</v>
      </c>
      <c r="L822" s="3">
        <v>25</v>
      </c>
      <c r="M822" s="3">
        <v>26</v>
      </c>
      <c r="N822" s="3">
        <v>1</v>
      </c>
      <c r="O822" s="3">
        <v>56</v>
      </c>
      <c r="P822" s="32">
        <v>0</v>
      </c>
    </row>
    <row r="823" spans="3:16" x14ac:dyDescent="0.2">
      <c r="D823" s="102"/>
      <c r="E823" s="13"/>
      <c r="F823" s="14"/>
      <c r="G823" s="11">
        <v>100</v>
      </c>
      <c r="H823" s="15">
        <v>1.298701298701</v>
      </c>
      <c r="I823" s="2">
        <v>12.012987012987001</v>
      </c>
      <c r="J823" s="2">
        <v>28.896103896104002</v>
      </c>
      <c r="K823" s="2">
        <v>22.727272727273</v>
      </c>
      <c r="L823" s="2">
        <v>8.1168831168830007</v>
      </c>
      <c r="M823" s="2">
        <v>8.4415584415579996</v>
      </c>
      <c r="N823" s="2">
        <v>0.32467532467499999</v>
      </c>
      <c r="O823" s="2">
        <v>18.181818181817999</v>
      </c>
      <c r="P823" s="29">
        <v>0</v>
      </c>
    </row>
    <row r="824" spans="3:16" x14ac:dyDescent="0.2">
      <c r="D824" s="102"/>
      <c r="E824" s="5" t="s">
        <v>27</v>
      </c>
      <c r="F824" s="6"/>
      <c r="G824" s="7">
        <v>504</v>
      </c>
      <c r="H824" s="10">
        <v>3</v>
      </c>
      <c r="I824" s="1">
        <v>68</v>
      </c>
      <c r="J824" s="1">
        <v>103</v>
      </c>
      <c r="K824" s="1">
        <v>116</v>
      </c>
      <c r="L824" s="1">
        <v>35</v>
      </c>
      <c r="M824" s="1">
        <v>72</v>
      </c>
      <c r="N824" s="1">
        <v>2</v>
      </c>
      <c r="O824" s="1">
        <v>105</v>
      </c>
      <c r="P824" s="17">
        <v>0</v>
      </c>
    </row>
    <row r="825" spans="3:16" x14ac:dyDescent="0.2">
      <c r="D825" s="102"/>
      <c r="E825" s="13"/>
      <c r="F825" s="14"/>
      <c r="G825" s="11">
        <v>100</v>
      </c>
      <c r="H825" s="15">
        <v>0.59523809523799998</v>
      </c>
      <c r="I825" s="2">
        <v>13.492063492063</v>
      </c>
      <c r="J825" s="2">
        <v>20.436507936508001</v>
      </c>
      <c r="K825" s="2">
        <v>23.015873015873002</v>
      </c>
      <c r="L825" s="2">
        <v>6.9444444444439997</v>
      </c>
      <c r="M825" s="2">
        <v>14.285714285714</v>
      </c>
      <c r="N825" s="2">
        <v>0.39682539682500001</v>
      </c>
      <c r="O825" s="2">
        <v>20.833333333333002</v>
      </c>
      <c r="P825" s="29">
        <v>0</v>
      </c>
    </row>
    <row r="826" spans="3:16" x14ac:dyDescent="0.2">
      <c r="D826" s="102"/>
      <c r="E826" s="5" t="s">
        <v>28</v>
      </c>
      <c r="F826" s="6"/>
      <c r="G826" s="7">
        <v>1554</v>
      </c>
      <c r="H826" s="10">
        <v>19</v>
      </c>
      <c r="I826" s="1">
        <v>239</v>
      </c>
      <c r="J826" s="1">
        <v>371</v>
      </c>
      <c r="K826" s="1">
        <v>408</v>
      </c>
      <c r="L826" s="1">
        <v>117</v>
      </c>
      <c r="M826" s="1">
        <v>197</v>
      </c>
      <c r="N826" s="1">
        <v>20</v>
      </c>
      <c r="O826" s="1">
        <v>177</v>
      </c>
      <c r="P826" s="17">
        <v>6</v>
      </c>
    </row>
    <row r="827" spans="3:16" x14ac:dyDescent="0.2">
      <c r="D827" s="102"/>
      <c r="E827" s="13"/>
      <c r="F827" s="14"/>
      <c r="G827" s="11">
        <v>100</v>
      </c>
      <c r="H827" s="15">
        <v>1.222651222651</v>
      </c>
      <c r="I827" s="2">
        <v>15.379665379664999</v>
      </c>
      <c r="J827" s="2">
        <v>23.873873873874</v>
      </c>
      <c r="K827" s="2">
        <v>26.254826254826</v>
      </c>
      <c r="L827" s="2">
        <v>7.5289575289580002</v>
      </c>
      <c r="M827" s="2">
        <v>12.676962676963001</v>
      </c>
      <c r="N827" s="2">
        <v>1.2870012870009999</v>
      </c>
      <c r="O827" s="2">
        <v>11.389961389961</v>
      </c>
      <c r="P827" s="18">
        <v>0.38610038610000003</v>
      </c>
    </row>
    <row r="828" spans="3:16" x14ac:dyDescent="0.2">
      <c r="D828" s="102"/>
      <c r="E828" s="5" t="s">
        <v>29</v>
      </c>
      <c r="F828" s="6"/>
      <c r="G828" s="7">
        <v>840</v>
      </c>
      <c r="H828" s="10">
        <v>4</v>
      </c>
      <c r="I828" s="1">
        <v>131</v>
      </c>
      <c r="J828" s="1">
        <v>223</v>
      </c>
      <c r="K828" s="1">
        <v>205</v>
      </c>
      <c r="L828" s="1">
        <v>59</v>
      </c>
      <c r="M828" s="1">
        <v>131</v>
      </c>
      <c r="N828" s="1">
        <v>2</v>
      </c>
      <c r="O828" s="1">
        <v>85</v>
      </c>
      <c r="P828" s="17">
        <v>0</v>
      </c>
    </row>
    <row r="829" spans="3:16" x14ac:dyDescent="0.2">
      <c r="D829" s="102"/>
      <c r="E829" s="13"/>
      <c r="F829" s="14"/>
      <c r="G829" s="11">
        <v>100</v>
      </c>
      <c r="H829" s="15">
        <v>0.47619047618999999</v>
      </c>
      <c r="I829" s="2">
        <v>15.595238095238001</v>
      </c>
      <c r="J829" s="2">
        <v>26.547619047619001</v>
      </c>
      <c r="K829" s="2">
        <v>24.404761904762001</v>
      </c>
      <c r="L829" s="2">
        <v>7.0238095238099998</v>
      </c>
      <c r="M829" s="2">
        <v>15.595238095238001</v>
      </c>
      <c r="N829" s="2">
        <v>0.23809523809499999</v>
      </c>
      <c r="O829" s="2">
        <v>10.119047619048001</v>
      </c>
      <c r="P829" s="29">
        <v>0</v>
      </c>
    </row>
    <row r="830" spans="3:16" x14ac:dyDescent="0.2">
      <c r="D830" s="102"/>
      <c r="E830" s="5" t="s">
        <v>30</v>
      </c>
      <c r="F830" s="6"/>
      <c r="G830" s="7">
        <v>280</v>
      </c>
      <c r="H830" s="10">
        <v>3</v>
      </c>
      <c r="I830" s="1">
        <v>42</v>
      </c>
      <c r="J830" s="1">
        <v>70</v>
      </c>
      <c r="K830" s="1">
        <v>76</v>
      </c>
      <c r="L830" s="1">
        <v>15</v>
      </c>
      <c r="M830" s="1">
        <v>31</v>
      </c>
      <c r="N830" s="1">
        <v>6</v>
      </c>
      <c r="O830" s="1">
        <v>36</v>
      </c>
      <c r="P830" s="17">
        <v>1</v>
      </c>
    </row>
    <row r="831" spans="3:16" x14ac:dyDescent="0.2">
      <c r="D831" s="102"/>
      <c r="E831" s="13"/>
      <c r="F831" s="14"/>
      <c r="G831" s="11">
        <v>100</v>
      </c>
      <c r="H831" s="15">
        <v>1.0714285714289999</v>
      </c>
      <c r="I831" s="2">
        <v>15</v>
      </c>
      <c r="J831" s="2">
        <v>25</v>
      </c>
      <c r="K831" s="2">
        <v>27.142857142857</v>
      </c>
      <c r="L831" s="2">
        <v>5.3571428571429998</v>
      </c>
      <c r="M831" s="2">
        <v>11.071428571428999</v>
      </c>
      <c r="N831" s="2">
        <v>2.1428571428569998</v>
      </c>
      <c r="O831" s="2">
        <v>12.857142857143</v>
      </c>
      <c r="P831" s="18">
        <v>0.35714285714299998</v>
      </c>
    </row>
    <row r="832" spans="3:16" x14ac:dyDescent="0.2">
      <c r="D832" s="102"/>
      <c r="E832" s="5" t="s">
        <v>31</v>
      </c>
      <c r="F832" s="6"/>
      <c r="G832" s="7">
        <v>154</v>
      </c>
      <c r="H832" s="10">
        <v>0</v>
      </c>
      <c r="I832" s="1">
        <v>13</v>
      </c>
      <c r="J832" s="1">
        <v>38</v>
      </c>
      <c r="K832" s="1">
        <v>50</v>
      </c>
      <c r="L832" s="1">
        <v>11</v>
      </c>
      <c r="M832" s="1">
        <v>15</v>
      </c>
      <c r="N832" s="1">
        <v>1</v>
      </c>
      <c r="O832" s="1">
        <v>24</v>
      </c>
      <c r="P832" s="17">
        <v>2</v>
      </c>
    </row>
    <row r="833" spans="4:16" x14ac:dyDescent="0.2">
      <c r="D833" s="102"/>
      <c r="E833" s="13"/>
      <c r="F833" s="14"/>
      <c r="G833" s="11">
        <v>100</v>
      </c>
      <c r="H833" s="70">
        <v>0</v>
      </c>
      <c r="I833" s="2">
        <v>8.4415584415579996</v>
      </c>
      <c r="J833" s="2">
        <v>24.675324675325001</v>
      </c>
      <c r="K833" s="2">
        <v>32.467532467532003</v>
      </c>
      <c r="L833" s="2">
        <v>7.1428571428570002</v>
      </c>
      <c r="M833" s="2">
        <v>9.7402597402600009</v>
      </c>
      <c r="N833" s="2">
        <v>0.64935064935099995</v>
      </c>
      <c r="O833" s="2">
        <v>15.584415584416</v>
      </c>
      <c r="P833" s="18">
        <v>1.298701298701</v>
      </c>
    </row>
    <row r="834" spans="4:16" x14ac:dyDescent="0.2">
      <c r="D834" s="102"/>
      <c r="E834" s="5" t="s">
        <v>32</v>
      </c>
      <c r="F834" s="6"/>
      <c r="G834" s="7">
        <v>826</v>
      </c>
      <c r="H834" s="10">
        <v>13</v>
      </c>
      <c r="I834" s="1">
        <v>108</v>
      </c>
      <c r="J834" s="1">
        <v>219</v>
      </c>
      <c r="K834" s="1">
        <v>206</v>
      </c>
      <c r="L834" s="1">
        <v>61</v>
      </c>
      <c r="M834" s="1">
        <v>122</v>
      </c>
      <c r="N834" s="1">
        <v>4</v>
      </c>
      <c r="O834" s="1">
        <v>91</v>
      </c>
      <c r="P834" s="17">
        <v>2</v>
      </c>
    </row>
    <row r="835" spans="4:16" x14ac:dyDescent="0.2">
      <c r="D835" s="102"/>
      <c r="E835" s="13"/>
      <c r="F835" s="14"/>
      <c r="G835" s="11">
        <v>100</v>
      </c>
      <c r="H835" s="15">
        <v>1.5738498789349999</v>
      </c>
      <c r="I835" s="2">
        <v>13.075060532687999</v>
      </c>
      <c r="J835" s="2">
        <v>26.513317191283001</v>
      </c>
      <c r="K835" s="2">
        <v>24.939467312348999</v>
      </c>
      <c r="L835" s="2">
        <v>7.3849878934620001</v>
      </c>
      <c r="M835" s="2">
        <v>14.769975786925</v>
      </c>
      <c r="N835" s="2">
        <v>0.48426150121099998</v>
      </c>
      <c r="O835" s="2">
        <v>11.016949152542001</v>
      </c>
      <c r="P835" s="18">
        <v>0.242130750605</v>
      </c>
    </row>
    <row r="836" spans="4:16" x14ac:dyDescent="0.2">
      <c r="D836" s="102"/>
      <c r="E836" s="5" t="s">
        <v>33</v>
      </c>
      <c r="F836" s="6"/>
      <c r="G836" s="7">
        <v>672</v>
      </c>
      <c r="H836" s="10">
        <v>9</v>
      </c>
      <c r="I836" s="1">
        <v>82</v>
      </c>
      <c r="J836" s="1">
        <v>143</v>
      </c>
      <c r="K836" s="1">
        <v>152</v>
      </c>
      <c r="L836" s="1">
        <v>58</v>
      </c>
      <c r="M836" s="1">
        <v>90</v>
      </c>
      <c r="N836" s="1">
        <v>3</v>
      </c>
      <c r="O836" s="1">
        <v>132</v>
      </c>
      <c r="P836" s="17">
        <v>3</v>
      </c>
    </row>
    <row r="837" spans="4:16" x14ac:dyDescent="0.2">
      <c r="D837" s="102"/>
      <c r="E837" s="13"/>
      <c r="F837" s="14"/>
      <c r="G837" s="11">
        <v>100</v>
      </c>
      <c r="H837" s="15">
        <v>1.339285714286</v>
      </c>
      <c r="I837" s="2">
        <v>12.202380952381001</v>
      </c>
      <c r="J837" s="2">
        <v>21.279761904762001</v>
      </c>
      <c r="K837" s="2">
        <v>22.619047619048001</v>
      </c>
      <c r="L837" s="2">
        <v>8.6309523809519995</v>
      </c>
      <c r="M837" s="2">
        <v>13.392857142857</v>
      </c>
      <c r="N837" s="2">
        <v>0.446428571429</v>
      </c>
      <c r="O837" s="2">
        <v>19.642857142857</v>
      </c>
      <c r="P837" s="18">
        <v>0.446428571429</v>
      </c>
    </row>
    <row r="838" spans="4:16" x14ac:dyDescent="0.2">
      <c r="D838" s="102"/>
      <c r="E838" s="5" t="s">
        <v>34</v>
      </c>
      <c r="F838" s="6"/>
      <c r="G838" s="7">
        <v>462</v>
      </c>
      <c r="H838" s="10">
        <v>1</v>
      </c>
      <c r="I838" s="1">
        <v>59</v>
      </c>
      <c r="J838" s="1">
        <v>106</v>
      </c>
      <c r="K838" s="1">
        <v>118</v>
      </c>
      <c r="L838" s="1">
        <v>43</v>
      </c>
      <c r="M838" s="1">
        <v>70</v>
      </c>
      <c r="N838" s="1">
        <v>1</v>
      </c>
      <c r="O838" s="1">
        <v>64</v>
      </c>
      <c r="P838" s="17">
        <v>0</v>
      </c>
    </row>
    <row r="839" spans="4:16" x14ac:dyDescent="0.2">
      <c r="D839" s="102"/>
      <c r="E839" s="13"/>
      <c r="F839" s="14"/>
      <c r="G839" s="11">
        <v>100</v>
      </c>
      <c r="H839" s="15">
        <v>0.21645021645000001</v>
      </c>
      <c r="I839" s="2">
        <v>12.770562770563</v>
      </c>
      <c r="J839" s="2">
        <v>22.943722943722999</v>
      </c>
      <c r="K839" s="2">
        <v>25.541125541126</v>
      </c>
      <c r="L839" s="2">
        <v>9.3073593073590004</v>
      </c>
      <c r="M839" s="2">
        <v>15.151515151515</v>
      </c>
      <c r="N839" s="2">
        <v>0.21645021645000001</v>
      </c>
      <c r="O839" s="2">
        <v>13.852813852814</v>
      </c>
      <c r="P839" s="29">
        <v>0</v>
      </c>
    </row>
    <row r="840" spans="4:16" x14ac:dyDescent="0.2">
      <c r="D840" s="102"/>
      <c r="E840" s="5" t="s">
        <v>35</v>
      </c>
      <c r="F840" s="6"/>
      <c r="G840" s="7">
        <v>406</v>
      </c>
      <c r="H840" s="10">
        <v>3</v>
      </c>
      <c r="I840" s="1">
        <v>53</v>
      </c>
      <c r="J840" s="1">
        <v>108</v>
      </c>
      <c r="K840" s="1">
        <v>100</v>
      </c>
      <c r="L840" s="1">
        <v>28</v>
      </c>
      <c r="M840" s="1">
        <v>57</v>
      </c>
      <c r="N840" s="1">
        <v>3</v>
      </c>
      <c r="O840" s="1">
        <v>49</v>
      </c>
      <c r="P840" s="17">
        <v>5</v>
      </c>
    </row>
    <row r="841" spans="4:16" x14ac:dyDescent="0.2">
      <c r="D841" s="102"/>
      <c r="E841" s="13"/>
      <c r="F841" s="14"/>
      <c r="G841" s="11">
        <v>100</v>
      </c>
      <c r="H841" s="15">
        <v>0.73891625615800005</v>
      </c>
      <c r="I841" s="2">
        <v>13.054187192118</v>
      </c>
      <c r="J841" s="2">
        <v>26.600985221675</v>
      </c>
      <c r="K841" s="2">
        <v>24.630541871921</v>
      </c>
      <c r="L841" s="2">
        <v>6.8965517241379999</v>
      </c>
      <c r="M841" s="2">
        <v>14.039408866995</v>
      </c>
      <c r="N841" s="2">
        <v>0.73891625615800005</v>
      </c>
      <c r="O841" s="2">
        <v>12.068965517241001</v>
      </c>
      <c r="P841" s="18">
        <v>1.2315270935960001</v>
      </c>
    </row>
    <row r="842" spans="4:16" x14ac:dyDescent="0.2">
      <c r="D842" s="102"/>
      <c r="E842" s="5" t="s">
        <v>36</v>
      </c>
      <c r="F842" s="6"/>
      <c r="G842" s="7">
        <v>210</v>
      </c>
      <c r="H842" s="10">
        <v>0</v>
      </c>
      <c r="I842" s="1">
        <v>30</v>
      </c>
      <c r="J842" s="1">
        <v>34</v>
      </c>
      <c r="K842" s="1">
        <v>42</v>
      </c>
      <c r="L842" s="1">
        <v>22</v>
      </c>
      <c r="M842" s="1">
        <v>25</v>
      </c>
      <c r="N842" s="1">
        <v>4</v>
      </c>
      <c r="O842" s="1">
        <v>50</v>
      </c>
      <c r="P842" s="17">
        <v>3</v>
      </c>
    </row>
    <row r="843" spans="4:16" x14ac:dyDescent="0.2">
      <c r="D843" s="102"/>
      <c r="E843" s="13"/>
      <c r="F843" s="14"/>
      <c r="G843" s="11">
        <v>100</v>
      </c>
      <c r="H843" s="70">
        <v>0</v>
      </c>
      <c r="I843" s="2">
        <v>14.285714285714</v>
      </c>
      <c r="J843" s="2">
        <v>16.190476190476002</v>
      </c>
      <c r="K843" s="2">
        <v>20</v>
      </c>
      <c r="L843" s="2">
        <v>10.47619047619</v>
      </c>
      <c r="M843" s="2">
        <v>11.904761904761999</v>
      </c>
      <c r="N843" s="2">
        <v>1.9047619047619999</v>
      </c>
      <c r="O843" s="2">
        <v>23.809523809523998</v>
      </c>
      <c r="P843" s="18">
        <v>1.4285714285710001</v>
      </c>
    </row>
    <row r="844" spans="4:16" x14ac:dyDescent="0.2">
      <c r="D844" s="102"/>
      <c r="E844" s="5" t="s">
        <v>37</v>
      </c>
      <c r="F844" s="6"/>
      <c r="G844" s="7">
        <v>714</v>
      </c>
      <c r="H844" s="10">
        <v>13</v>
      </c>
      <c r="I844" s="1">
        <v>104</v>
      </c>
      <c r="J844" s="1">
        <v>166</v>
      </c>
      <c r="K844" s="1">
        <v>158</v>
      </c>
      <c r="L844" s="1">
        <v>31</v>
      </c>
      <c r="M844" s="1">
        <v>84</v>
      </c>
      <c r="N844" s="1">
        <v>8</v>
      </c>
      <c r="O844" s="1">
        <v>146</v>
      </c>
      <c r="P844" s="17">
        <v>4</v>
      </c>
    </row>
    <row r="845" spans="4:16" x14ac:dyDescent="0.2">
      <c r="D845" s="102"/>
      <c r="E845" s="13"/>
      <c r="F845" s="14"/>
      <c r="G845" s="11">
        <v>100</v>
      </c>
      <c r="H845" s="15">
        <v>1.820728291317</v>
      </c>
      <c r="I845" s="2">
        <v>14.565826330531999</v>
      </c>
      <c r="J845" s="2">
        <v>23.249299719888</v>
      </c>
      <c r="K845" s="2">
        <v>22.128851540616001</v>
      </c>
      <c r="L845" s="2">
        <v>4.3417366946779996</v>
      </c>
      <c r="M845" s="2">
        <v>11.764705882353001</v>
      </c>
      <c r="N845" s="2">
        <v>1.120448179272</v>
      </c>
      <c r="O845" s="2">
        <v>20.448179271709002</v>
      </c>
      <c r="P845" s="18">
        <v>0.56022408963600001</v>
      </c>
    </row>
    <row r="846" spans="4:16" x14ac:dyDescent="0.2">
      <c r="D846" s="102"/>
      <c r="E846" s="5" t="s">
        <v>38</v>
      </c>
      <c r="F846" s="6"/>
      <c r="G846" s="7">
        <v>70</v>
      </c>
      <c r="H846" s="10">
        <v>2</v>
      </c>
      <c r="I846" s="1">
        <v>10</v>
      </c>
      <c r="J846" s="1">
        <v>26</v>
      </c>
      <c r="K846" s="1">
        <v>11</v>
      </c>
      <c r="L846" s="1">
        <v>6</v>
      </c>
      <c r="M846" s="1">
        <v>9</v>
      </c>
      <c r="N846" s="1">
        <v>2</v>
      </c>
      <c r="O846" s="1">
        <v>4</v>
      </c>
      <c r="P846" s="17">
        <v>0</v>
      </c>
    </row>
    <row r="847" spans="4:16" x14ac:dyDescent="0.2">
      <c r="D847" s="102"/>
      <c r="E847" s="13"/>
      <c r="F847" s="14"/>
      <c r="G847" s="11">
        <v>100</v>
      </c>
      <c r="H847" s="15">
        <v>2.8571428571430002</v>
      </c>
      <c r="I847" s="2">
        <v>14.285714285714</v>
      </c>
      <c r="J847" s="2">
        <v>37.142857142856997</v>
      </c>
      <c r="K847" s="2">
        <v>15.714285714286</v>
      </c>
      <c r="L847" s="2">
        <v>8.5714285714289993</v>
      </c>
      <c r="M847" s="2">
        <v>12.857142857143</v>
      </c>
      <c r="N847" s="2">
        <v>2.8571428571430002</v>
      </c>
      <c r="O847" s="2">
        <v>5.7142857142860004</v>
      </c>
      <c r="P847" s="29">
        <v>0</v>
      </c>
    </row>
    <row r="848" spans="4:16" x14ac:dyDescent="0.2">
      <c r="D848" s="101" t="s">
        <v>39</v>
      </c>
      <c r="E848" s="26" t="s">
        <v>40</v>
      </c>
      <c r="F848" s="25"/>
      <c r="G848" s="28">
        <v>2044</v>
      </c>
      <c r="H848" s="30">
        <v>16</v>
      </c>
      <c r="I848" s="3">
        <v>303</v>
      </c>
      <c r="J848" s="3">
        <v>514</v>
      </c>
      <c r="K848" s="3">
        <v>508</v>
      </c>
      <c r="L848" s="3">
        <v>155</v>
      </c>
      <c r="M848" s="3">
        <v>303</v>
      </c>
      <c r="N848" s="3">
        <v>17</v>
      </c>
      <c r="O848" s="3">
        <v>227</v>
      </c>
      <c r="P848" s="32">
        <v>1</v>
      </c>
    </row>
    <row r="849" spans="2:19" x14ac:dyDescent="0.2">
      <c r="D849" s="102"/>
      <c r="E849" s="13"/>
      <c r="F849" s="14"/>
      <c r="G849" s="11">
        <v>100</v>
      </c>
      <c r="H849" s="15">
        <v>0.78277886497100002</v>
      </c>
      <c r="I849" s="2">
        <v>14.823874755382001</v>
      </c>
      <c r="J849" s="2">
        <v>25.146771037181999</v>
      </c>
      <c r="K849" s="2">
        <v>24.853228962818001</v>
      </c>
      <c r="L849" s="2">
        <v>7.583170254403</v>
      </c>
      <c r="M849" s="2">
        <v>14.823874755382001</v>
      </c>
      <c r="N849" s="2">
        <v>0.83170254403099997</v>
      </c>
      <c r="O849" s="2">
        <v>11.105675146771</v>
      </c>
      <c r="P849" s="18">
        <v>4.8923679061000001E-2</v>
      </c>
    </row>
    <row r="850" spans="2:19" x14ac:dyDescent="0.2">
      <c r="D850" s="102"/>
      <c r="E850" s="5" t="s">
        <v>41</v>
      </c>
      <c r="F850" s="6"/>
      <c r="G850" s="7">
        <v>2156</v>
      </c>
      <c r="H850" s="10">
        <v>25</v>
      </c>
      <c r="I850" s="1">
        <v>297</v>
      </c>
      <c r="J850" s="1">
        <v>575</v>
      </c>
      <c r="K850" s="1">
        <v>526</v>
      </c>
      <c r="L850" s="1">
        <v>168</v>
      </c>
      <c r="M850" s="1">
        <v>255</v>
      </c>
      <c r="N850" s="1">
        <v>17</v>
      </c>
      <c r="O850" s="1">
        <v>284</v>
      </c>
      <c r="P850" s="17">
        <v>9</v>
      </c>
    </row>
    <row r="851" spans="2:19" x14ac:dyDescent="0.2">
      <c r="D851" s="102"/>
      <c r="E851" s="13"/>
      <c r="F851" s="14"/>
      <c r="G851" s="11">
        <v>100</v>
      </c>
      <c r="H851" s="15">
        <v>1.1595547309830001</v>
      </c>
      <c r="I851" s="2">
        <v>13.775510204082</v>
      </c>
      <c r="J851" s="2">
        <v>26.669758812615999</v>
      </c>
      <c r="K851" s="2">
        <v>24.397031539888999</v>
      </c>
      <c r="L851" s="2">
        <v>7.792207792208</v>
      </c>
      <c r="M851" s="2">
        <v>11.827458256030001</v>
      </c>
      <c r="N851" s="2">
        <v>0.788497217069</v>
      </c>
      <c r="O851" s="2">
        <v>13.172541743969999</v>
      </c>
      <c r="P851" s="18">
        <v>0.41743970315399997</v>
      </c>
    </row>
    <row r="852" spans="2:19" x14ac:dyDescent="0.2">
      <c r="D852" s="102"/>
      <c r="E852" s="5" t="s">
        <v>42</v>
      </c>
      <c r="F852" s="6"/>
      <c r="G852" s="7">
        <v>1680</v>
      </c>
      <c r="H852" s="10">
        <v>21</v>
      </c>
      <c r="I852" s="1">
        <v>232</v>
      </c>
      <c r="J852" s="1">
        <v>370</v>
      </c>
      <c r="K852" s="1">
        <v>421</v>
      </c>
      <c r="L852" s="1">
        <v>120</v>
      </c>
      <c r="M852" s="1">
        <v>238</v>
      </c>
      <c r="N852" s="1">
        <v>15</v>
      </c>
      <c r="O852" s="1">
        <v>259</v>
      </c>
      <c r="P852" s="17">
        <v>4</v>
      </c>
    </row>
    <row r="853" spans="2:19" x14ac:dyDescent="0.2">
      <c r="D853" s="102"/>
      <c r="E853" s="13"/>
      <c r="F853" s="14"/>
      <c r="G853" s="11">
        <v>100</v>
      </c>
      <c r="H853" s="15">
        <v>1.25</v>
      </c>
      <c r="I853" s="2">
        <v>13.809523809524</v>
      </c>
      <c r="J853" s="2">
        <v>22.023809523810002</v>
      </c>
      <c r="K853" s="2">
        <v>25.059523809523998</v>
      </c>
      <c r="L853" s="2">
        <v>7.1428571428570002</v>
      </c>
      <c r="M853" s="2">
        <v>14.166666666667</v>
      </c>
      <c r="N853" s="2">
        <v>0.89285714285700002</v>
      </c>
      <c r="O853" s="2">
        <v>15.416666666667</v>
      </c>
      <c r="P853" s="18">
        <v>0.23809523809499999</v>
      </c>
    </row>
    <row r="854" spans="2:19" x14ac:dyDescent="0.2">
      <c r="D854" s="102"/>
      <c r="E854" s="5" t="s">
        <v>43</v>
      </c>
      <c r="F854" s="6"/>
      <c r="G854" s="7">
        <v>518</v>
      </c>
      <c r="H854" s="10">
        <v>7</v>
      </c>
      <c r="I854" s="1">
        <v>65</v>
      </c>
      <c r="J854" s="1">
        <v>105</v>
      </c>
      <c r="K854" s="1">
        <v>111</v>
      </c>
      <c r="L854" s="1">
        <v>32</v>
      </c>
      <c r="M854" s="1">
        <v>59</v>
      </c>
      <c r="N854" s="1">
        <v>4</v>
      </c>
      <c r="O854" s="1">
        <v>131</v>
      </c>
      <c r="P854" s="17">
        <v>4</v>
      </c>
    </row>
    <row r="855" spans="2:19" x14ac:dyDescent="0.2">
      <c r="D855" s="102"/>
      <c r="E855" s="13"/>
      <c r="F855" s="14"/>
      <c r="G855" s="11">
        <v>100</v>
      </c>
      <c r="H855" s="15">
        <v>1.351351351351</v>
      </c>
      <c r="I855" s="2">
        <v>12.548262548263001</v>
      </c>
      <c r="J855" s="2">
        <v>20.27027027027</v>
      </c>
      <c r="K855" s="2">
        <v>21.428571428571001</v>
      </c>
      <c r="L855" s="2">
        <v>6.1776061776060001</v>
      </c>
      <c r="M855" s="2">
        <v>11.389961389961</v>
      </c>
      <c r="N855" s="2">
        <v>0.77220077220100003</v>
      </c>
      <c r="O855" s="2">
        <v>25.289575289575001</v>
      </c>
      <c r="P855" s="18">
        <v>0.77220077220100003</v>
      </c>
    </row>
    <row r="856" spans="2:19" x14ac:dyDescent="0.2">
      <c r="D856" s="102"/>
      <c r="E856" s="5" t="s">
        <v>44</v>
      </c>
      <c r="F856" s="6"/>
      <c r="G856" s="7">
        <v>602</v>
      </c>
      <c r="H856" s="10">
        <v>5</v>
      </c>
      <c r="I856" s="1">
        <v>79</v>
      </c>
      <c r="J856" s="1">
        <v>132</v>
      </c>
      <c r="K856" s="1">
        <v>146</v>
      </c>
      <c r="L856" s="1">
        <v>36</v>
      </c>
      <c r="M856" s="1">
        <v>74</v>
      </c>
      <c r="N856" s="1">
        <v>4</v>
      </c>
      <c r="O856" s="1">
        <v>118</v>
      </c>
      <c r="P856" s="17">
        <v>8</v>
      </c>
    </row>
    <row r="857" spans="2:19" x14ac:dyDescent="0.2">
      <c r="D857" s="103"/>
      <c r="E857" s="54"/>
      <c r="F857" s="52"/>
      <c r="G857" s="61">
        <v>100</v>
      </c>
      <c r="H857" s="66">
        <v>0.83056478405300005</v>
      </c>
      <c r="I857" s="24">
        <v>13.122923588040001</v>
      </c>
      <c r="J857" s="24">
        <v>21.926910299003001</v>
      </c>
      <c r="K857" s="24">
        <v>24.252491694351999</v>
      </c>
      <c r="L857" s="24">
        <v>5.9800664451829997</v>
      </c>
      <c r="M857" s="24">
        <v>12.292358803987</v>
      </c>
      <c r="N857" s="24">
        <v>0.664451827243</v>
      </c>
      <c r="O857" s="24">
        <v>19.601328903654</v>
      </c>
      <c r="P857" s="69">
        <v>1.3289036544849999</v>
      </c>
    </row>
    <row r="859" spans="2:19" x14ac:dyDescent="0.2">
      <c r="B859" s="34" t="str">
        <f xml:space="preserve"> HYPERLINK("#'目次'!B26", "[20]")</f>
        <v>[20]</v>
      </c>
      <c r="C859" s="27" t="s">
        <v>213</v>
      </c>
    </row>
    <row r="862" spans="2:19" x14ac:dyDescent="0.2">
      <c r="C862" s="27" t="s">
        <v>13</v>
      </c>
    </row>
    <row r="863" spans="2:19" ht="36" x14ac:dyDescent="0.2">
      <c r="D863" s="97"/>
      <c r="E863" s="98"/>
      <c r="F863" s="98"/>
      <c r="G863" s="38" t="s">
        <v>14</v>
      </c>
      <c r="H863" s="36" t="s">
        <v>214</v>
      </c>
      <c r="I863" s="4" t="s">
        <v>215</v>
      </c>
      <c r="J863" s="4" t="s">
        <v>216</v>
      </c>
      <c r="K863" s="4" t="s">
        <v>217</v>
      </c>
      <c r="L863" s="4" t="s">
        <v>218</v>
      </c>
      <c r="M863" s="4" t="s">
        <v>219</v>
      </c>
      <c r="N863" s="4" t="s">
        <v>220</v>
      </c>
      <c r="O863" s="4" t="s">
        <v>180</v>
      </c>
      <c r="P863" s="4" t="s">
        <v>221</v>
      </c>
      <c r="Q863" s="4" t="s">
        <v>222</v>
      </c>
      <c r="R863" s="4" t="s">
        <v>22</v>
      </c>
      <c r="S863" s="35" t="s">
        <v>24</v>
      </c>
    </row>
    <row r="864" spans="2:19" x14ac:dyDescent="0.2">
      <c r="D864" s="99"/>
      <c r="E864" s="100"/>
      <c r="F864" s="100"/>
      <c r="G864" s="40"/>
      <c r="H864" s="42"/>
      <c r="I864" s="8"/>
      <c r="J864" s="8"/>
      <c r="K864" s="8"/>
      <c r="L864" s="8"/>
      <c r="M864" s="8"/>
      <c r="N864" s="8"/>
      <c r="O864" s="8"/>
      <c r="P864" s="8"/>
      <c r="Q864" s="8"/>
      <c r="R864" s="8"/>
      <c r="S864" s="39"/>
    </row>
    <row r="865" spans="4:19" x14ac:dyDescent="0.2">
      <c r="D865" s="59"/>
      <c r="E865" s="63" t="s">
        <v>14</v>
      </c>
      <c r="F865" s="65"/>
      <c r="G865" s="37">
        <v>7000</v>
      </c>
      <c r="H865" s="16">
        <v>2633</v>
      </c>
      <c r="I865" s="16">
        <v>1447</v>
      </c>
      <c r="J865" s="16">
        <v>721</v>
      </c>
      <c r="K865" s="16">
        <v>193</v>
      </c>
      <c r="L865" s="16">
        <v>262</v>
      </c>
      <c r="M865" s="16">
        <v>3563</v>
      </c>
      <c r="N865" s="16">
        <v>1905</v>
      </c>
      <c r="O865" s="16">
        <v>2151</v>
      </c>
      <c r="P865" s="16">
        <v>2144</v>
      </c>
      <c r="Q865" s="16">
        <v>733</v>
      </c>
      <c r="R865" s="16">
        <v>144</v>
      </c>
      <c r="S865" s="57">
        <v>31</v>
      </c>
    </row>
    <row r="866" spans="4:19" x14ac:dyDescent="0.2">
      <c r="D866" s="54"/>
      <c r="E866" s="52"/>
      <c r="F866" s="60"/>
      <c r="G866" s="11">
        <v>100</v>
      </c>
      <c r="H866" s="2">
        <v>37.614285714285998</v>
      </c>
      <c r="I866" s="2">
        <v>20.671428571429001</v>
      </c>
      <c r="J866" s="2">
        <v>10.3</v>
      </c>
      <c r="K866" s="2">
        <v>2.7571428571430001</v>
      </c>
      <c r="L866" s="2">
        <v>3.7428571428569999</v>
      </c>
      <c r="M866" s="2">
        <v>50.9</v>
      </c>
      <c r="N866" s="2">
        <v>27.214285714286</v>
      </c>
      <c r="O866" s="2">
        <v>30.728571428571001</v>
      </c>
      <c r="P866" s="2">
        <v>30.628571428571</v>
      </c>
      <c r="Q866" s="2">
        <v>10.471428571429</v>
      </c>
      <c r="R866" s="2">
        <v>2.0571428571429999</v>
      </c>
      <c r="S866" s="18">
        <v>0.44285714285700001</v>
      </c>
    </row>
    <row r="867" spans="4:19" x14ac:dyDescent="0.2">
      <c r="D867" s="101" t="s">
        <v>25</v>
      </c>
      <c r="E867" s="26" t="s">
        <v>26</v>
      </c>
      <c r="F867" s="25"/>
      <c r="G867" s="28">
        <v>308</v>
      </c>
      <c r="H867" s="30">
        <v>113</v>
      </c>
      <c r="I867" s="3">
        <v>64</v>
      </c>
      <c r="J867" s="3">
        <v>24</v>
      </c>
      <c r="K867" s="3">
        <v>13</v>
      </c>
      <c r="L867" s="3">
        <v>9</v>
      </c>
      <c r="M867" s="3">
        <v>164</v>
      </c>
      <c r="N867" s="3">
        <v>86</v>
      </c>
      <c r="O867" s="3">
        <v>91</v>
      </c>
      <c r="P867" s="3">
        <v>107</v>
      </c>
      <c r="Q867" s="3">
        <v>36</v>
      </c>
      <c r="R867" s="3">
        <v>10</v>
      </c>
      <c r="S867" s="32">
        <v>1</v>
      </c>
    </row>
    <row r="868" spans="4:19" x14ac:dyDescent="0.2">
      <c r="D868" s="102"/>
      <c r="E868" s="13"/>
      <c r="F868" s="14"/>
      <c r="G868" s="11">
        <v>100</v>
      </c>
      <c r="H868" s="15">
        <v>36.688311688311998</v>
      </c>
      <c r="I868" s="2">
        <v>20.779220779220999</v>
      </c>
      <c r="J868" s="2">
        <v>7.792207792208</v>
      </c>
      <c r="K868" s="2">
        <v>4.2207792207789998</v>
      </c>
      <c r="L868" s="2">
        <v>2.922077922078</v>
      </c>
      <c r="M868" s="2">
        <v>53.246753246753002</v>
      </c>
      <c r="N868" s="2">
        <v>27.922077922078</v>
      </c>
      <c r="O868" s="2">
        <v>29.545454545455001</v>
      </c>
      <c r="P868" s="2">
        <v>34.740259740260001</v>
      </c>
      <c r="Q868" s="2">
        <v>11.688311688312</v>
      </c>
      <c r="R868" s="2">
        <v>3.2467532467529998</v>
      </c>
      <c r="S868" s="18">
        <v>0.32467532467499999</v>
      </c>
    </row>
    <row r="869" spans="4:19" x14ac:dyDescent="0.2">
      <c r="D869" s="102"/>
      <c r="E869" s="5" t="s">
        <v>27</v>
      </c>
      <c r="F869" s="6"/>
      <c r="G869" s="7">
        <v>504</v>
      </c>
      <c r="H869" s="10">
        <v>164</v>
      </c>
      <c r="I869" s="1">
        <v>79</v>
      </c>
      <c r="J869" s="1">
        <v>40</v>
      </c>
      <c r="K869" s="1">
        <v>21</v>
      </c>
      <c r="L869" s="1">
        <v>11</v>
      </c>
      <c r="M869" s="1">
        <v>227</v>
      </c>
      <c r="N869" s="1">
        <v>171</v>
      </c>
      <c r="O869" s="1">
        <v>173</v>
      </c>
      <c r="P869" s="1">
        <v>143</v>
      </c>
      <c r="Q869" s="1">
        <v>57</v>
      </c>
      <c r="R869" s="1">
        <v>12</v>
      </c>
      <c r="S869" s="17">
        <v>0</v>
      </c>
    </row>
    <row r="870" spans="4:19" x14ac:dyDescent="0.2">
      <c r="D870" s="102"/>
      <c r="E870" s="13"/>
      <c r="F870" s="14"/>
      <c r="G870" s="11">
        <v>100</v>
      </c>
      <c r="H870" s="15">
        <v>32.539682539683</v>
      </c>
      <c r="I870" s="2">
        <v>15.674603174603</v>
      </c>
      <c r="J870" s="2">
        <v>7.9365079365079998</v>
      </c>
      <c r="K870" s="2">
        <v>4.166666666667</v>
      </c>
      <c r="L870" s="2">
        <v>2.1825396825399999</v>
      </c>
      <c r="M870" s="2">
        <v>45.039682539683</v>
      </c>
      <c r="N870" s="2">
        <v>33.928571428570997</v>
      </c>
      <c r="O870" s="2">
        <v>34.325396825397</v>
      </c>
      <c r="P870" s="2">
        <v>28.373015873016001</v>
      </c>
      <c r="Q870" s="2">
        <v>11.309523809524</v>
      </c>
      <c r="R870" s="2">
        <v>2.3809523809519999</v>
      </c>
      <c r="S870" s="29">
        <v>0</v>
      </c>
    </row>
    <row r="871" spans="4:19" x14ac:dyDescent="0.2">
      <c r="D871" s="102"/>
      <c r="E871" s="5" t="s">
        <v>28</v>
      </c>
      <c r="F871" s="6"/>
      <c r="G871" s="7">
        <v>1554</v>
      </c>
      <c r="H871" s="10">
        <v>622</v>
      </c>
      <c r="I871" s="1">
        <v>373</v>
      </c>
      <c r="J871" s="1">
        <v>182</v>
      </c>
      <c r="K871" s="1">
        <v>44</v>
      </c>
      <c r="L871" s="1">
        <v>69</v>
      </c>
      <c r="M871" s="1">
        <v>799</v>
      </c>
      <c r="N871" s="1">
        <v>435</v>
      </c>
      <c r="O871" s="1">
        <v>487</v>
      </c>
      <c r="P871" s="1">
        <v>501</v>
      </c>
      <c r="Q871" s="1">
        <v>155</v>
      </c>
      <c r="R871" s="1">
        <v>33</v>
      </c>
      <c r="S871" s="17">
        <v>8</v>
      </c>
    </row>
    <row r="872" spans="4:19" x14ac:dyDescent="0.2">
      <c r="D872" s="102"/>
      <c r="E872" s="13"/>
      <c r="F872" s="14"/>
      <c r="G872" s="11">
        <v>100</v>
      </c>
      <c r="H872" s="15">
        <v>40.025740025739999</v>
      </c>
      <c r="I872" s="2">
        <v>24.002574002574001</v>
      </c>
      <c r="J872" s="2">
        <v>11.711711711712001</v>
      </c>
      <c r="K872" s="2">
        <v>2.831402831403</v>
      </c>
      <c r="L872" s="2">
        <v>4.4401544401540001</v>
      </c>
      <c r="M872" s="2">
        <v>51.415701415701001</v>
      </c>
      <c r="N872" s="2">
        <v>27.992277992278002</v>
      </c>
      <c r="O872" s="2">
        <v>31.338481338480999</v>
      </c>
      <c r="P872" s="2">
        <v>32.239382239382003</v>
      </c>
      <c r="Q872" s="2">
        <v>9.9742599742600007</v>
      </c>
      <c r="R872" s="2">
        <v>2.1235521235519998</v>
      </c>
      <c r="S872" s="18">
        <v>0.51480051480099998</v>
      </c>
    </row>
    <row r="873" spans="4:19" x14ac:dyDescent="0.2">
      <c r="D873" s="102"/>
      <c r="E873" s="5" t="s">
        <v>29</v>
      </c>
      <c r="F873" s="6"/>
      <c r="G873" s="7">
        <v>840</v>
      </c>
      <c r="H873" s="10">
        <v>371</v>
      </c>
      <c r="I873" s="1">
        <v>194</v>
      </c>
      <c r="J873" s="1">
        <v>113</v>
      </c>
      <c r="K873" s="1">
        <v>30</v>
      </c>
      <c r="L873" s="1">
        <v>43</v>
      </c>
      <c r="M873" s="1">
        <v>452</v>
      </c>
      <c r="N873" s="1">
        <v>238</v>
      </c>
      <c r="O873" s="1">
        <v>291</v>
      </c>
      <c r="P873" s="1">
        <v>270</v>
      </c>
      <c r="Q873" s="1">
        <v>100</v>
      </c>
      <c r="R873" s="1">
        <v>12</v>
      </c>
      <c r="S873" s="17">
        <v>3</v>
      </c>
    </row>
    <row r="874" spans="4:19" x14ac:dyDescent="0.2">
      <c r="D874" s="102"/>
      <c r="E874" s="13"/>
      <c r="F874" s="14"/>
      <c r="G874" s="11">
        <v>100</v>
      </c>
      <c r="H874" s="15">
        <v>44.166666666666998</v>
      </c>
      <c r="I874" s="2">
        <v>23.095238095237999</v>
      </c>
      <c r="J874" s="2">
        <v>13.452380952381001</v>
      </c>
      <c r="K874" s="2">
        <v>3.5714285714290002</v>
      </c>
      <c r="L874" s="2">
        <v>5.1190476190479997</v>
      </c>
      <c r="M874" s="2">
        <v>53.809523809524002</v>
      </c>
      <c r="N874" s="2">
        <v>28.333333333333002</v>
      </c>
      <c r="O874" s="2">
        <v>34.642857142856997</v>
      </c>
      <c r="P874" s="2">
        <v>32.142857142856997</v>
      </c>
      <c r="Q874" s="2">
        <v>11.904761904761999</v>
      </c>
      <c r="R874" s="2">
        <v>1.4285714285710001</v>
      </c>
      <c r="S874" s="18">
        <v>0.35714285714299998</v>
      </c>
    </row>
    <row r="875" spans="4:19" x14ac:dyDescent="0.2">
      <c r="D875" s="102"/>
      <c r="E875" s="5" t="s">
        <v>30</v>
      </c>
      <c r="F875" s="6"/>
      <c r="G875" s="7">
        <v>280</v>
      </c>
      <c r="H875" s="10">
        <v>106</v>
      </c>
      <c r="I875" s="1">
        <v>48</v>
      </c>
      <c r="J875" s="1">
        <v>25</v>
      </c>
      <c r="K875" s="1">
        <v>5</v>
      </c>
      <c r="L875" s="1">
        <v>7</v>
      </c>
      <c r="M875" s="1">
        <v>150</v>
      </c>
      <c r="N875" s="1">
        <v>85</v>
      </c>
      <c r="O875" s="1">
        <v>92</v>
      </c>
      <c r="P875" s="1">
        <v>89</v>
      </c>
      <c r="Q875" s="1">
        <v>34</v>
      </c>
      <c r="R875" s="1">
        <v>13</v>
      </c>
      <c r="S875" s="17">
        <v>1</v>
      </c>
    </row>
    <row r="876" spans="4:19" x14ac:dyDescent="0.2">
      <c r="D876" s="102"/>
      <c r="E876" s="13"/>
      <c r="F876" s="14"/>
      <c r="G876" s="11">
        <v>100</v>
      </c>
      <c r="H876" s="15">
        <v>37.857142857143003</v>
      </c>
      <c r="I876" s="2">
        <v>17.142857142857</v>
      </c>
      <c r="J876" s="2">
        <v>8.9285714285710007</v>
      </c>
      <c r="K876" s="2">
        <v>1.785714285714</v>
      </c>
      <c r="L876" s="2">
        <v>2.5</v>
      </c>
      <c r="M876" s="2">
        <v>53.571428571429003</v>
      </c>
      <c r="N876" s="2">
        <v>30.357142857143</v>
      </c>
      <c r="O876" s="2">
        <v>32.857142857143003</v>
      </c>
      <c r="P876" s="2">
        <v>31.785714285714</v>
      </c>
      <c r="Q876" s="2">
        <v>12.142857142857</v>
      </c>
      <c r="R876" s="2">
        <v>4.6428571428570002</v>
      </c>
      <c r="S876" s="18">
        <v>0.35714285714299998</v>
      </c>
    </row>
    <row r="877" spans="4:19" x14ac:dyDescent="0.2">
      <c r="D877" s="102"/>
      <c r="E877" s="5" t="s">
        <v>31</v>
      </c>
      <c r="F877" s="6"/>
      <c r="G877" s="7">
        <v>154</v>
      </c>
      <c r="H877" s="10">
        <v>56</v>
      </c>
      <c r="I877" s="1">
        <v>38</v>
      </c>
      <c r="J877" s="1">
        <v>16</v>
      </c>
      <c r="K877" s="1">
        <v>3</v>
      </c>
      <c r="L877" s="1">
        <v>4</v>
      </c>
      <c r="M877" s="1">
        <v>74</v>
      </c>
      <c r="N877" s="1">
        <v>37</v>
      </c>
      <c r="O877" s="1">
        <v>53</v>
      </c>
      <c r="P877" s="1">
        <v>43</v>
      </c>
      <c r="Q877" s="1">
        <v>28</v>
      </c>
      <c r="R877" s="1">
        <v>0</v>
      </c>
      <c r="S877" s="17">
        <v>1</v>
      </c>
    </row>
    <row r="878" spans="4:19" x14ac:dyDescent="0.2">
      <c r="D878" s="102"/>
      <c r="E878" s="13"/>
      <c r="F878" s="14"/>
      <c r="G878" s="11">
        <v>100</v>
      </c>
      <c r="H878" s="15">
        <v>36.363636363635997</v>
      </c>
      <c r="I878" s="2">
        <v>24.675324675325001</v>
      </c>
      <c r="J878" s="2">
        <v>10.38961038961</v>
      </c>
      <c r="K878" s="2">
        <v>1.948051948052</v>
      </c>
      <c r="L878" s="2">
        <v>2.5974025974030002</v>
      </c>
      <c r="M878" s="2">
        <v>48.051948051948003</v>
      </c>
      <c r="N878" s="2">
        <v>24.025974025974001</v>
      </c>
      <c r="O878" s="2">
        <v>34.415584415584</v>
      </c>
      <c r="P878" s="2">
        <v>27.922077922078</v>
      </c>
      <c r="Q878" s="2">
        <v>18.181818181817999</v>
      </c>
      <c r="R878" s="9">
        <v>0</v>
      </c>
      <c r="S878" s="18">
        <v>0.64935064935099995</v>
      </c>
    </row>
    <row r="879" spans="4:19" x14ac:dyDescent="0.2">
      <c r="D879" s="102"/>
      <c r="E879" s="5" t="s">
        <v>32</v>
      </c>
      <c r="F879" s="6"/>
      <c r="G879" s="7">
        <v>826</v>
      </c>
      <c r="H879" s="10">
        <v>311</v>
      </c>
      <c r="I879" s="1">
        <v>180</v>
      </c>
      <c r="J879" s="1">
        <v>79</v>
      </c>
      <c r="K879" s="1">
        <v>21</v>
      </c>
      <c r="L879" s="1">
        <v>30</v>
      </c>
      <c r="M879" s="1">
        <v>415</v>
      </c>
      <c r="N879" s="1">
        <v>218</v>
      </c>
      <c r="O879" s="1">
        <v>251</v>
      </c>
      <c r="P879" s="1">
        <v>279</v>
      </c>
      <c r="Q879" s="1">
        <v>76</v>
      </c>
      <c r="R879" s="1">
        <v>12</v>
      </c>
      <c r="S879" s="17">
        <v>0</v>
      </c>
    </row>
    <row r="880" spans="4:19" x14ac:dyDescent="0.2">
      <c r="D880" s="102"/>
      <c r="E880" s="13"/>
      <c r="F880" s="14"/>
      <c r="G880" s="11">
        <v>100</v>
      </c>
      <c r="H880" s="15">
        <v>37.651331719128002</v>
      </c>
      <c r="I880" s="2">
        <v>21.791767554479001</v>
      </c>
      <c r="J880" s="2">
        <v>9.5641646489099994</v>
      </c>
      <c r="K880" s="2">
        <v>2.542372881356</v>
      </c>
      <c r="L880" s="2">
        <v>3.6319612590800001</v>
      </c>
      <c r="M880" s="2">
        <v>50.242130750605</v>
      </c>
      <c r="N880" s="2">
        <v>26.392251815980998</v>
      </c>
      <c r="O880" s="2">
        <v>30.387409200969</v>
      </c>
      <c r="P880" s="2">
        <v>33.777239709443002</v>
      </c>
      <c r="Q880" s="2">
        <v>9.2009685230020004</v>
      </c>
      <c r="R880" s="2">
        <v>1.452784503632</v>
      </c>
      <c r="S880" s="29">
        <v>0</v>
      </c>
    </row>
    <row r="881" spans="4:19" x14ac:dyDescent="0.2">
      <c r="D881" s="102"/>
      <c r="E881" s="5" t="s">
        <v>33</v>
      </c>
      <c r="F881" s="6"/>
      <c r="G881" s="7">
        <v>672</v>
      </c>
      <c r="H881" s="10">
        <v>217</v>
      </c>
      <c r="I881" s="1">
        <v>134</v>
      </c>
      <c r="J881" s="1">
        <v>68</v>
      </c>
      <c r="K881" s="1">
        <v>18</v>
      </c>
      <c r="L881" s="1">
        <v>30</v>
      </c>
      <c r="M881" s="1">
        <v>335</v>
      </c>
      <c r="N881" s="1">
        <v>149</v>
      </c>
      <c r="O881" s="1">
        <v>206</v>
      </c>
      <c r="P881" s="1">
        <v>199</v>
      </c>
      <c r="Q881" s="1">
        <v>74</v>
      </c>
      <c r="R881" s="1">
        <v>10</v>
      </c>
      <c r="S881" s="17">
        <v>4</v>
      </c>
    </row>
    <row r="882" spans="4:19" x14ac:dyDescent="0.2">
      <c r="D882" s="102"/>
      <c r="E882" s="13"/>
      <c r="F882" s="14"/>
      <c r="G882" s="11">
        <v>100</v>
      </c>
      <c r="H882" s="15">
        <v>32.291666666666998</v>
      </c>
      <c r="I882" s="2">
        <v>19.940476190476002</v>
      </c>
      <c r="J882" s="2">
        <v>10.119047619048001</v>
      </c>
      <c r="K882" s="2">
        <v>2.6785714285709998</v>
      </c>
      <c r="L882" s="2">
        <v>4.4642857142860004</v>
      </c>
      <c r="M882" s="2">
        <v>49.851190476189998</v>
      </c>
      <c r="N882" s="2">
        <v>22.172619047619001</v>
      </c>
      <c r="O882" s="2">
        <v>30.654761904762001</v>
      </c>
      <c r="P882" s="2">
        <v>29.613095238094999</v>
      </c>
      <c r="Q882" s="2">
        <v>11.011904761905001</v>
      </c>
      <c r="R882" s="2">
        <v>1.4880952380950001</v>
      </c>
      <c r="S882" s="18">
        <v>0.59523809523799998</v>
      </c>
    </row>
    <row r="883" spans="4:19" x14ac:dyDescent="0.2">
      <c r="D883" s="102"/>
      <c r="E883" s="5" t="s">
        <v>34</v>
      </c>
      <c r="F883" s="6"/>
      <c r="G883" s="7">
        <v>462</v>
      </c>
      <c r="H883" s="10">
        <v>172</v>
      </c>
      <c r="I883" s="1">
        <v>89</v>
      </c>
      <c r="J883" s="1">
        <v>48</v>
      </c>
      <c r="K883" s="1">
        <v>10</v>
      </c>
      <c r="L883" s="1">
        <v>14</v>
      </c>
      <c r="M883" s="1">
        <v>245</v>
      </c>
      <c r="N883" s="1">
        <v>111</v>
      </c>
      <c r="O883" s="1">
        <v>126</v>
      </c>
      <c r="P883" s="1">
        <v>142</v>
      </c>
      <c r="Q883" s="1">
        <v>40</v>
      </c>
      <c r="R883" s="1">
        <v>3</v>
      </c>
      <c r="S883" s="17">
        <v>1</v>
      </c>
    </row>
    <row r="884" spans="4:19" x14ac:dyDescent="0.2">
      <c r="D884" s="102"/>
      <c r="E884" s="13"/>
      <c r="F884" s="14"/>
      <c r="G884" s="11">
        <v>100</v>
      </c>
      <c r="H884" s="15">
        <v>37.229437229437004</v>
      </c>
      <c r="I884" s="2">
        <v>19.264069264069001</v>
      </c>
      <c r="J884" s="2">
        <v>10.38961038961</v>
      </c>
      <c r="K884" s="2">
        <v>2.1645021645020002</v>
      </c>
      <c r="L884" s="2">
        <v>3.0303030303030001</v>
      </c>
      <c r="M884" s="2">
        <v>53.030303030303003</v>
      </c>
      <c r="N884" s="2">
        <v>24.025974025974001</v>
      </c>
      <c r="O884" s="2">
        <v>27.272727272727</v>
      </c>
      <c r="P884" s="2">
        <v>30.735930735930999</v>
      </c>
      <c r="Q884" s="2">
        <v>8.6580086580090008</v>
      </c>
      <c r="R884" s="2">
        <v>0.64935064935099995</v>
      </c>
      <c r="S884" s="18">
        <v>0.21645021645000001</v>
      </c>
    </row>
    <row r="885" spans="4:19" x14ac:dyDescent="0.2">
      <c r="D885" s="102"/>
      <c r="E885" s="5" t="s">
        <v>35</v>
      </c>
      <c r="F885" s="6"/>
      <c r="G885" s="7">
        <v>406</v>
      </c>
      <c r="H885" s="10">
        <v>159</v>
      </c>
      <c r="I885" s="1">
        <v>85</v>
      </c>
      <c r="J885" s="1">
        <v>37</v>
      </c>
      <c r="K885" s="1">
        <v>6</v>
      </c>
      <c r="L885" s="1">
        <v>14</v>
      </c>
      <c r="M885" s="1">
        <v>198</v>
      </c>
      <c r="N885" s="1">
        <v>100</v>
      </c>
      <c r="O885" s="1">
        <v>107</v>
      </c>
      <c r="P885" s="1">
        <v>123</v>
      </c>
      <c r="Q885" s="1">
        <v>35</v>
      </c>
      <c r="R885" s="1">
        <v>12</v>
      </c>
      <c r="S885" s="17">
        <v>4</v>
      </c>
    </row>
    <row r="886" spans="4:19" x14ac:dyDescent="0.2">
      <c r="D886" s="102"/>
      <c r="E886" s="13"/>
      <c r="F886" s="14"/>
      <c r="G886" s="11">
        <v>100</v>
      </c>
      <c r="H886" s="15">
        <v>39.162561576355003</v>
      </c>
      <c r="I886" s="2">
        <v>20.935960591133</v>
      </c>
      <c r="J886" s="2">
        <v>9.1133004926109997</v>
      </c>
      <c r="K886" s="2">
        <v>1.477832512315</v>
      </c>
      <c r="L886" s="2">
        <v>3.4482758620689999</v>
      </c>
      <c r="M886" s="2">
        <v>48.768472906404</v>
      </c>
      <c r="N886" s="2">
        <v>24.630541871921</v>
      </c>
      <c r="O886" s="2">
        <v>26.354679802955999</v>
      </c>
      <c r="P886" s="2">
        <v>30.295566502463</v>
      </c>
      <c r="Q886" s="2">
        <v>8.6206896551720007</v>
      </c>
      <c r="R886" s="2">
        <v>2.9556650246310001</v>
      </c>
      <c r="S886" s="18">
        <v>0.98522167487699996</v>
      </c>
    </row>
    <row r="887" spans="4:19" x14ac:dyDescent="0.2">
      <c r="D887" s="102"/>
      <c r="E887" s="5" t="s">
        <v>36</v>
      </c>
      <c r="F887" s="6"/>
      <c r="G887" s="7">
        <v>210</v>
      </c>
      <c r="H887" s="10">
        <v>73</v>
      </c>
      <c r="I887" s="1">
        <v>30</v>
      </c>
      <c r="J887" s="1">
        <v>16</v>
      </c>
      <c r="K887" s="1">
        <v>4</v>
      </c>
      <c r="L887" s="1">
        <v>5</v>
      </c>
      <c r="M887" s="1">
        <v>91</v>
      </c>
      <c r="N887" s="1">
        <v>49</v>
      </c>
      <c r="O887" s="1">
        <v>44</v>
      </c>
      <c r="P887" s="1">
        <v>54</v>
      </c>
      <c r="Q887" s="1">
        <v>26</v>
      </c>
      <c r="R887" s="1">
        <v>7</v>
      </c>
      <c r="S887" s="17">
        <v>4</v>
      </c>
    </row>
    <row r="888" spans="4:19" x14ac:dyDescent="0.2">
      <c r="D888" s="102"/>
      <c r="E888" s="13"/>
      <c r="F888" s="14"/>
      <c r="G888" s="11">
        <v>100</v>
      </c>
      <c r="H888" s="15">
        <v>34.761904761905001</v>
      </c>
      <c r="I888" s="2">
        <v>14.285714285714</v>
      </c>
      <c r="J888" s="2">
        <v>7.6190476190479997</v>
      </c>
      <c r="K888" s="2">
        <v>1.9047619047619999</v>
      </c>
      <c r="L888" s="2">
        <v>2.3809523809519999</v>
      </c>
      <c r="M888" s="2">
        <v>43.333333333333002</v>
      </c>
      <c r="N888" s="2">
        <v>23.333333333333002</v>
      </c>
      <c r="O888" s="2">
        <v>20.952380952380999</v>
      </c>
      <c r="P888" s="2">
        <v>25.714285714286</v>
      </c>
      <c r="Q888" s="2">
        <v>12.380952380951999</v>
      </c>
      <c r="R888" s="2">
        <v>3.333333333333</v>
      </c>
      <c r="S888" s="18">
        <v>1.9047619047619999</v>
      </c>
    </row>
    <row r="889" spans="4:19" x14ac:dyDescent="0.2">
      <c r="D889" s="102"/>
      <c r="E889" s="5" t="s">
        <v>37</v>
      </c>
      <c r="F889" s="6"/>
      <c r="G889" s="7">
        <v>714</v>
      </c>
      <c r="H889" s="10">
        <v>245</v>
      </c>
      <c r="I889" s="1">
        <v>118</v>
      </c>
      <c r="J889" s="1">
        <v>62</v>
      </c>
      <c r="K889" s="1">
        <v>15</v>
      </c>
      <c r="L889" s="1">
        <v>23</v>
      </c>
      <c r="M889" s="1">
        <v>374</v>
      </c>
      <c r="N889" s="1">
        <v>201</v>
      </c>
      <c r="O889" s="1">
        <v>203</v>
      </c>
      <c r="P889" s="1">
        <v>177</v>
      </c>
      <c r="Q889" s="1">
        <v>62</v>
      </c>
      <c r="R889" s="1">
        <v>20</v>
      </c>
      <c r="S889" s="17">
        <v>4</v>
      </c>
    </row>
    <row r="890" spans="4:19" x14ac:dyDescent="0.2">
      <c r="D890" s="102"/>
      <c r="E890" s="13"/>
      <c r="F890" s="14"/>
      <c r="G890" s="11">
        <v>100</v>
      </c>
      <c r="H890" s="15">
        <v>34.313725490195999</v>
      </c>
      <c r="I890" s="2">
        <v>16.526610644258</v>
      </c>
      <c r="J890" s="2">
        <v>8.6834733893559992</v>
      </c>
      <c r="K890" s="2">
        <v>2.100840336134</v>
      </c>
      <c r="L890" s="2">
        <v>3.221288515406</v>
      </c>
      <c r="M890" s="2">
        <v>52.380952380952003</v>
      </c>
      <c r="N890" s="2">
        <v>28.151260504202</v>
      </c>
      <c r="O890" s="2">
        <v>28.431372549020001</v>
      </c>
      <c r="P890" s="2">
        <v>24.789915966386999</v>
      </c>
      <c r="Q890" s="2">
        <v>8.6834733893559992</v>
      </c>
      <c r="R890" s="2">
        <v>2.8011204481790002</v>
      </c>
      <c r="S890" s="18">
        <v>0.56022408963600001</v>
      </c>
    </row>
    <row r="891" spans="4:19" x14ac:dyDescent="0.2">
      <c r="D891" s="102"/>
      <c r="E891" s="5" t="s">
        <v>38</v>
      </c>
      <c r="F891" s="6"/>
      <c r="G891" s="7">
        <v>70</v>
      </c>
      <c r="H891" s="10">
        <v>24</v>
      </c>
      <c r="I891" s="1">
        <v>15</v>
      </c>
      <c r="J891" s="1">
        <v>11</v>
      </c>
      <c r="K891" s="1">
        <v>3</v>
      </c>
      <c r="L891" s="1">
        <v>3</v>
      </c>
      <c r="M891" s="1">
        <v>39</v>
      </c>
      <c r="N891" s="1">
        <v>25</v>
      </c>
      <c r="O891" s="1">
        <v>27</v>
      </c>
      <c r="P891" s="1">
        <v>17</v>
      </c>
      <c r="Q891" s="1">
        <v>10</v>
      </c>
      <c r="R891" s="1">
        <v>0</v>
      </c>
      <c r="S891" s="17">
        <v>0</v>
      </c>
    </row>
    <row r="892" spans="4:19" x14ac:dyDescent="0.2">
      <c r="D892" s="102"/>
      <c r="E892" s="13"/>
      <c r="F892" s="14"/>
      <c r="G892" s="11">
        <v>100</v>
      </c>
      <c r="H892" s="15">
        <v>34.285714285714</v>
      </c>
      <c r="I892" s="2">
        <v>21.428571428571001</v>
      </c>
      <c r="J892" s="2">
        <v>15.714285714286</v>
      </c>
      <c r="K892" s="2">
        <v>4.2857142857139996</v>
      </c>
      <c r="L892" s="2">
        <v>4.2857142857139996</v>
      </c>
      <c r="M892" s="2">
        <v>55.714285714286</v>
      </c>
      <c r="N892" s="2">
        <v>35.714285714286</v>
      </c>
      <c r="O892" s="2">
        <v>38.571428571429003</v>
      </c>
      <c r="P892" s="2">
        <v>24.285714285714</v>
      </c>
      <c r="Q892" s="2">
        <v>14.285714285714</v>
      </c>
      <c r="R892" s="9">
        <v>0</v>
      </c>
      <c r="S892" s="29">
        <v>0</v>
      </c>
    </row>
    <row r="893" spans="4:19" x14ac:dyDescent="0.2">
      <c r="D893" s="101" t="s">
        <v>39</v>
      </c>
      <c r="E893" s="26" t="s">
        <v>40</v>
      </c>
      <c r="F893" s="25"/>
      <c r="G893" s="28">
        <v>2044</v>
      </c>
      <c r="H893" s="30">
        <v>879</v>
      </c>
      <c r="I893" s="3">
        <v>484</v>
      </c>
      <c r="J893" s="3">
        <v>245</v>
      </c>
      <c r="K893" s="3">
        <v>62</v>
      </c>
      <c r="L893" s="3">
        <v>95</v>
      </c>
      <c r="M893" s="3">
        <v>1098</v>
      </c>
      <c r="N893" s="3">
        <v>559</v>
      </c>
      <c r="O893" s="3">
        <v>621</v>
      </c>
      <c r="P893" s="3">
        <v>655</v>
      </c>
      <c r="Q893" s="3">
        <v>228</v>
      </c>
      <c r="R893" s="3">
        <v>32</v>
      </c>
      <c r="S893" s="32">
        <v>6</v>
      </c>
    </row>
    <row r="894" spans="4:19" x14ac:dyDescent="0.2">
      <c r="D894" s="102"/>
      <c r="E894" s="13"/>
      <c r="F894" s="14"/>
      <c r="G894" s="11">
        <v>100</v>
      </c>
      <c r="H894" s="15">
        <v>43.003913894325002</v>
      </c>
      <c r="I894" s="2">
        <v>23.679060665362002</v>
      </c>
      <c r="J894" s="2">
        <v>11.986301369863</v>
      </c>
      <c r="K894" s="2">
        <v>3.0332681017610001</v>
      </c>
      <c r="L894" s="2">
        <v>4.647749510763</v>
      </c>
      <c r="M894" s="2">
        <v>53.718199608611002</v>
      </c>
      <c r="N894" s="2">
        <v>27.348336594911999</v>
      </c>
      <c r="O894" s="2">
        <v>30.381604696673001</v>
      </c>
      <c r="P894" s="2">
        <v>32.045009784736003</v>
      </c>
      <c r="Q894" s="2">
        <v>11.154598825832</v>
      </c>
      <c r="R894" s="2">
        <v>1.565557729941</v>
      </c>
      <c r="S894" s="18">
        <v>0.29354207436399998</v>
      </c>
    </row>
    <row r="895" spans="4:19" x14ac:dyDescent="0.2">
      <c r="D895" s="102"/>
      <c r="E895" s="5" t="s">
        <v>41</v>
      </c>
      <c r="F895" s="6"/>
      <c r="G895" s="7">
        <v>2156</v>
      </c>
      <c r="H895" s="10">
        <v>799</v>
      </c>
      <c r="I895" s="1">
        <v>466</v>
      </c>
      <c r="J895" s="1">
        <v>223</v>
      </c>
      <c r="K895" s="1">
        <v>62</v>
      </c>
      <c r="L895" s="1">
        <v>82</v>
      </c>
      <c r="M895" s="1">
        <v>1107</v>
      </c>
      <c r="N895" s="1">
        <v>588</v>
      </c>
      <c r="O895" s="1">
        <v>661</v>
      </c>
      <c r="P895" s="1">
        <v>686</v>
      </c>
      <c r="Q895" s="1">
        <v>219</v>
      </c>
      <c r="R895" s="1">
        <v>39</v>
      </c>
      <c r="S895" s="17">
        <v>9</v>
      </c>
    </row>
    <row r="896" spans="4:19" x14ac:dyDescent="0.2">
      <c r="D896" s="102"/>
      <c r="E896" s="13"/>
      <c r="F896" s="14"/>
      <c r="G896" s="11">
        <v>100</v>
      </c>
      <c r="H896" s="15">
        <v>37.059369202226002</v>
      </c>
      <c r="I896" s="2">
        <v>21.614100185529001</v>
      </c>
      <c r="J896" s="2">
        <v>10.343228200371</v>
      </c>
      <c r="K896" s="2">
        <v>2.875695732839</v>
      </c>
      <c r="L896" s="2">
        <v>3.803339517625</v>
      </c>
      <c r="M896" s="2">
        <v>51.345083487940997</v>
      </c>
      <c r="N896" s="2">
        <v>27.272727272727</v>
      </c>
      <c r="O896" s="2">
        <v>30.658627087199001</v>
      </c>
      <c r="P896" s="2">
        <v>31.818181818182001</v>
      </c>
      <c r="Q896" s="2">
        <v>10.157699443414</v>
      </c>
      <c r="R896" s="2">
        <v>1.8089053803340001</v>
      </c>
      <c r="S896" s="18">
        <v>0.41743970315399997</v>
      </c>
    </row>
    <row r="897" spans="2:19" x14ac:dyDescent="0.2">
      <c r="D897" s="102"/>
      <c r="E897" s="5" t="s">
        <v>42</v>
      </c>
      <c r="F897" s="6"/>
      <c r="G897" s="7">
        <v>1680</v>
      </c>
      <c r="H897" s="10">
        <v>624</v>
      </c>
      <c r="I897" s="1">
        <v>327</v>
      </c>
      <c r="J897" s="1">
        <v>157</v>
      </c>
      <c r="K897" s="1">
        <v>41</v>
      </c>
      <c r="L897" s="1">
        <v>56</v>
      </c>
      <c r="M897" s="1">
        <v>837</v>
      </c>
      <c r="N897" s="1">
        <v>461</v>
      </c>
      <c r="O897" s="1">
        <v>528</v>
      </c>
      <c r="P897" s="1">
        <v>485</v>
      </c>
      <c r="Q897" s="1">
        <v>169</v>
      </c>
      <c r="R897" s="1">
        <v>34</v>
      </c>
      <c r="S897" s="17">
        <v>7</v>
      </c>
    </row>
    <row r="898" spans="2:19" x14ac:dyDescent="0.2">
      <c r="D898" s="102"/>
      <c r="E898" s="13"/>
      <c r="F898" s="14"/>
      <c r="G898" s="11">
        <v>100</v>
      </c>
      <c r="H898" s="15">
        <v>37.142857142856997</v>
      </c>
      <c r="I898" s="2">
        <v>19.464285714286</v>
      </c>
      <c r="J898" s="2">
        <v>9.3452380952380008</v>
      </c>
      <c r="K898" s="2">
        <v>2.4404761904760002</v>
      </c>
      <c r="L898" s="2">
        <v>3.333333333333</v>
      </c>
      <c r="M898" s="2">
        <v>49.821428571429003</v>
      </c>
      <c r="N898" s="2">
        <v>27.440476190476002</v>
      </c>
      <c r="O898" s="2">
        <v>31.428571428571001</v>
      </c>
      <c r="P898" s="2">
        <v>28.869047619048001</v>
      </c>
      <c r="Q898" s="2">
        <v>10.059523809524</v>
      </c>
      <c r="R898" s="2">
        <v>2.0238095238099998</v>
      </c>
      <c r="S898" s="18">
        <v>0.41666666666699997</v>
      </c>
    </row>
    <row r="899" spans="2:19" x14ac:dyDescent="0.2">
      <c r="D899" s="102"/>
      <c r="E899" s="5" t="s">
        <v>43</v>
      </c>
      <c r="F899" s="6"/>
      <c r="G899" s="7">
        <v>518</v>
      </c>
      <c r="H899" s="10">
        <v>146</v>
      </c>
      <c r="I899" s="1">
        <v>69</v>
      </c>
      <c r="J899" s="1">
        <v>42</v>
      </c>
      <c r="K899" s="1">
        <v>11</v>
      </c>
      <c r="L899" s="1">
        <v>8</v>
      </c>
      <c r="M899" s="1">
        <v>228</v>
      </c>
      <c r="N899" s="1">
        <v>134</v>
      </c>
      <c r="O899" s="1">
        <v>142</v>
      </c>
      <c r="P899" s="1">
        <v>130</v>
      </c>
      <c r="Q899" s="1">
        <v>49</v>
      </c>
      <c r="R899" s="1">
        <v>24</v>
      </c>
      <c r="S899" s="17">
        <v>5</v>
      </c>
    </row>
    <row r="900" spans="2:19" x14ac:dyDescent="0.2">
      <c r="D900" s="102"/>
      <c r="E900" s="13"/>
      <c r="F900" s="14"/>
      <c r="G900" s="11">
        <v>100</v>
      </c>
      <c r="H900" s="15">
        <v>28.185328185328</v>
      </c>
      <c r="I900" s="2">
        <v>13.320463320463</v>
      </c>
      <c r="J900" s="2">
        <v>8.1081081081080004</v>
      </c>
      <c r="K900" s="2">
        <v>2.1235521235519998</v>
      </c>
      <c r="L900" s="2">
        <v>1.5444015444020001</v>
      </c>
      <c r="M900" s="2">
        <v>44.015444015443997</v>
      </c>
      <c r="N900" s="2">
        <v>25.868725868725999</v>
      </c>
      <c r="O900" s="2">
        <v>27.413127413127</v>
      </c>
      <c r="P900" s="2">
        <v>25.096525096524999</v>
      </c>
      <c r="Q900" s="2">
        <v>9.4594594594589996</v>
      </c>
      <c r="R900" s="2">
        <v>4.6332046332049996</v>
      </c>
      <c r="S900" s="18">
        <v>0.96525096525099996</v>
      </c>
    </row>
    <row r="901" spans="2:19" x14ac:dyDescent="0.2">
      <c r="D901" s="102"/>
      <c r="E901" s="5" t="s">
        <v>44</v>
      </c>
      <c r="F901" s="6"/>
      <c r="G901" s="7">
        <v>602</v>
      </c>
      <c r="H901" s="10">
        <v>185</v>
      </c>
      <c r="I901" s="1">
        <v>101</v>
      </c>
      <c r="J901" s="1">
        <v>54</v>
      </c>
      <c r="K901" s="1">
        <v>17</v>
      </c>
      <c r="L901" s="1">
        <v>21</v>
      </c>
      <c r="M901" s="1">
        <v>293</v>
      </c>
      <c r="N901" s="1">
        <v>163</v>
      </c>
      <c r="O901" s="1">
        <v>199</v>
      </c>
      <c r="P901" s="1">
        <v>188</v>
      </c>
      <c r="Q901" s="1">
        <v>68</v>
      </c>
      <c r="R901" s="1">
        <v>15</v>
      </c>
      <c r="S901" s="17">
        <v>4</v>
      </c>
    </row>
    <row r="902" spans="2:19" x14ac:dyDescent="0.2">
      <c r="D902" s="103"/>
      <c r="E902" s="54"/>
      <c r="F902" s="52"/>
      <c r="G902" s="61">
        <v>100</v>
      </c>
      <c r="H902" s="66">
        <v>30.730897009966998</v>
      </c>
      <c r="I902" s="24">
        <v>16.777408637874</v>
      </c>
      <c r="J902" s="24">
        <v>8.9700996677740008</v>
      </c>
      <c r="K902" s="24">
        <v>2.8239202657810001</v>
      </c>
      <c r="L902" s="24">
        <v>3.488372093023</v>
      </c>
      <c r="M902" s="24">
        <v>48.671096345514997</v>
      </c>
      <c r="N902" s="24">
        <v>27.076411960133001</v>
      </c>
      <c r="O902" s="24">
        <v>33.056478405316</v>
      </c>
      <c r="P902" s="24">
        <v>31.229235880398999</v>
      </c>
      <c r="Q902" s="24">
        <v>11.295681063123</v>
      </c>
      <c r="R902" s="24">
        <v>2.491694352159</v>
      </c>
      <c r="S902" s="69">
        <v>0.664451827243</v>
      </c>
    </row>
    <row r="904" spans="2:19" x14ac:dyDescent="0.2">
      <c r="B904" s="34" t="str">
        <f xml:space="preserve"> HYPERLINK("#'目次'!B27", "[21]")</f>
        <v>[21]</v>
      </c>
      <c r="C904" s="27" t="s">
        <v>225</v>
      </c>
    </row>
    <row r="907" spans="2:19" x14ac:dyDescent="0.2">
      <c r="C907" s="27" t="s">
        <v>13</v>
      </c>
    </row>
    <row r="908" spans="2:19" ht="36" x14ac:dyDescent="0.2">
      <c r="D908" s="97"/>
      <c r="E908" s="98"/>
      <c r="F908" s="98"/>
      <c r="G908" s="38" t="s">
        <v>14</v>
      </c>
      <c r="H908" s="36" t="s">
        <v>226</v>
      </c>
      <c r="I908" s="4" t="s">
        <v>227</v>
      </c>
      <c r="J908" s="4" t="s">
        <v>228</v>
      </c>
      <c r="K908" s="4" t="s">
        <v>229</v>
      </c>
      <c r="L908" s="4" t="s">
        <v>230</v>
      </c>
      <c r="M908" s="4" t="s">
        <v>231</v>
      </c>
      <c r="N908" s="4" t="s">
        <v>232</v>
      </c>
      <c r="O908" s="4" t="s">
        <v>22</v>
      </c>
      <c r="P908" s="35" t="s">
        <v>24</v>
      </c>
    </row>
    <row r="909" spans="2:19" x14ac:dyDescent="0.2">
      <c r="D909" s="99"/>
      <c r="E909" s="100"/>
      <c r="F909" s="100"/>
      <c r="G909" s="40"/>
      <c r="H909" s="42"/>
      <c r="I909" s="8"/>
      <c r="J909" s="8"/>
      <c r="K909" s="8"/>
      <c r="L909" s="8"/>
      <c r="M909" s="8"/>
      <c r="N909" s="8"/>
      <c r="O909" s="8"/>
      <c r="P909" s="39"/>
    </row>
    <row r="910" spans="2:19" x14ac:dyDescent="0.2">
      <c r="D910" s="59"/>
      <c r="E910" s="63" t="s">
        <v>14</v>
      </c>
      <c r="F910" s="65"/>
      <c r="G910" s="37">
        <v>7000</v>
      </c>
      <c r="H910" s="16">
        <v>2782</v>
      </c>
      <c r="I910" s="16">
        <v>1744</v>
      </c>
      <c r="J910" s="16">
        <v>3519</v>
      </c>
      <c r="K910" s="16">
        <v>838</v>
      </c>
      <c r="L910" s="16">
        <v>2385</v>
      </c>
      <c r="M910" s="16">
        <v>1745</v>
      </c>
      <c r="N910" s="16">
        <v>2477</v>
      </c>
      <c r="O910" s="16">
        <v>373</v>
      </c>
      <c r="P910" s="57">
        <v>191</v>
      </c>
    </row>
    <row r="911" spans="2:19" x14ac:dyDescent="0.2">
      <c r="D911" s="54"/>
      <c r="E911" s="52"/>
      <c r="F911" s="60"/>
      <c r="G911" s="11">
        <v>100</v>
      </c>
      <c r="H911" s="2">
        <v>39.742857142856998</v>
      </c>
      <c r="I911" s="2">
        <v>24.914285714285999</v>
      </c>
      <c r="J911" s="2">
        <v>50.271428571428999</v>
      </c>
      <c r="K911" s="2">
        <v>11.971428571429</v>
      </c>
      <c r="L911" s="2">
        <v>34.071428571429003</v>
      </c>
      <c r="M911" s="2">
        <v>24.928571428571001</v>
      </c>
      <c r="N911" s="2">
        <v>35.385714285714002</v>
      </c>
      <c r="O911" s="2">
        <v>5.3285714285710002</v>
      </c>
      <c r="P911" s="18">
        <v>2.7285714285710001</v>
      </c>
    </row>
    <row r="912" spans="2:19" x14ac:dyDescent="0.2">
      <c r="D912" s="101" t="s">
        <v>25</v>
      </c>
      <c r="E912" s="26" t="s">
        <v>26</v>
      </c>
      <c r="F912" s="25"/>
      <c r="G912" s="28">
        <v>308</v>
      </c>
      <c r="H912" s="30">
        <v>99</v>
      </c>
      <c r="I912" s="3">
        <v>66</v>
      </c>
      <c r="J912" s="3">
        <v>144</v>
      </c>
      <c r="K912" s="3">
        <v>30</v>
      </c>
      <c r="L912" s="3">
        <v>87</v>
      </c>
      <c r="M912" s="3">
        <v>75</v>
      </c>
      <c r="N912" s="3">
        <v>98</v>
      </c>
      <c r="O912" s="3">
        <v>29</v>
      </c>
      <c r="P912" s="32">
        <v>13</v>
      </c>
    </row>
    <row r="913" spans="4:16" x14ac:dyDescent="0.2">
      <c r="D913" s="102"/>
      <c r="E913" s="13"/>
      <c r="F913" s="14"/>
      <c r="G913" s="11">
        <v>100</v>
      </c>
      <c r="H913" s="15">
        <v>32.142857142856997</v>
      </c>
      <c r="I913" s="2">
        <v>21.428571428571001</v>
      </c>
      <c r="J913" s="2">
        <v>46.753246753246998</v>
      </c>
      <c r="K913" s="2">
        <v>9.7402597402600009</v>
      </c>
      <c r="L913" s="2">
        <v>28.246753246752998</v>
      </c>
      <c r="M913" s="2">
        <v>24.350649350649</v>
      </c>
      <c r="N913" s="2">
        <v>31.818181818182001</v>
      </c>
      <c r="O913" s="2">
        <v>9.4155844155840001</v>
      </c>
      <c r="P913" s="18">
        <v>4.2207792207789998</v>
      </c>
    </row>
    <row r="914" spans="4:16" x14ac:dyDescent="0.2">
      <c r="D914" s="102"/>
      <c r="E914" s="5" t="s">
        <v>27</v>
      </c>
      <c r="F914" s="6"/>
      <c r="G914" s="7">
        <v>504</v>
      </c>
      <c r="H914" s="10">
        <v>201</v>
      </c>
      <c r="I914" s="1">
        <v>122</v>
      </c>
      <c r="J914" s="1">
        <v>239</v>
      </c>
      <c r="K914" s="1">
        <v>55</v>
      </c>
      <c r="L914" s="1">
        <v>185</v>
      </c>
      <c r="M914" s="1">
        <v>127</v>
      </c>
      <c r="N914" s="1">
        <v>170</v>
      </c>
      <c r="O914" s="1">
        <v>33</v>
      </c>
      <c r="P914" s="17">
        <v>7</v>
      </c>
    </row>
    <row r="915" spans="4:16" x14ac:dyDescent="0.2">
      <c r="D915" s="102"/>
      <c r="E915" s="13"/>
      <c r="F915" s="14"/>
      <c r="G915" s="11">
        <v>100</v>
      </c>
      <c r="H915" s="15">
        <v>39.880952380952003</v>
      </c>
      <c r="I915" s="2">
        <v>24.206349206349</v>
      </c>
      <c r="J915" s="2">
        <v>47.420634920635003</v>
      </c>
      <c r="K915" s="2">
        <v>10.912698412697999</v>
      </c>
      <c r="L915" s="2">
        <v>36.706349206349003</v>
      </c>
      <c r="M915" s="2">
        <v>25.198412698413001</v>
      </c>
      <c r="N915" s="2">
        <v>33.730158730158998</v>
      </c>
      <c r="O915" s="2">
        <v>6.5476190476190004</v>
      </c>
      <c r="P915" s="18">
        <v>1.3888888888890001</v>
      </c>
    </row>
    <row r="916" spans="4:16" x14ac:dyDescent="0.2">
      <c r="D916" s="102"/>
      <c r="E916" s="5" t="s">
        <v>28</v>
      </c>
      <c r="F916" s="6"/>
      <c r="G916" s="7">
        <v>1554</v>
      </c>
      <c r="H916" s="10">
        <v>642</v>
      </c>
      <c r="I916" s="1">
        <v>368</v>
      </c>
      <c r="J916" s="1">
        <v>816</v>
      </c>
      <c r="K916" s="1">
        <v>230</v>
      </c>
      <c r="L916" s="1">
        <v>576</v>
      </c>
      <c r="M916" s="1">
        <v>413</v>
      </c>
      <c r="N916" s="1">
        <v>549</v>
      </c>
      <c r="O916" s="1">
        <v>88</v>
      </c>
      <c r="P916" s="17">
        <v>32</v>
      </c>
    </row>
    <row r="917" spans="4:16" x14ac:dyDescent="0.2">
      <c r="D917" s="102"/>
      <c r="E917" s="13"/>
      <c r="F917" s="14"/>
      <c r="G917" s="11">
        <v>100</v>
      </c>
      <c r="H917" s="15">
        <v>41.312741312740997</v>
      </c>
      <c r="I917" s="2">
        <v>23.680823680823998</v>
      </c>
      <c r="J917" s="2">
        <v>52.509652509653002</v>
      </c>
      <c r="K917" s="2">
        <v>14.800514800515</v>
      </c>
      <c r="L917" s="2">
        <v>37.065637065636999</v>
      </c>
      <c r="M917" s="2">
        <v>26.576576576577001</v>
      </c>
      <c r="N917" s="2">
        <v>35.328185328185</v>
      </c>
      <c r="O917" s="2">
        <v>5.662805662806</v>
      </c>
      <c r="P917" s="18">
        <v>2.0592020592020002</v>
      </c>
    </row>
    <row r="918" spans="4:16" x14ac:dyDescent="0.2">
      <c r="D918" s="102"/>
      <c r="E918" s="5" t="s">
        <v>29</v>
      </c>
      <c r="F918" s="6"/>
      <c r="G918" s="7">
        <v>840</v>
      </c>
      <c r="H918" s="10">
        <v>373</v>
      </c>
      <c r="I918" s="1">
        <v>199</v>
      </c>
      <c r="J918" s="1">
        <v>474</v>
      </c>
      <c r="K918" s="1">
        <v>118</v>
      </c>
      <c r="L918" s="1">
        <v>322</v>
      </c>
      <c r="M918" s="1">
        <v>235</v>
      </c>
      <c r="N918" s="1">
        <v>349</v>
      </c>
      <c r="O918" s="1">
        <v>23</v>
      </c>
      <c r="P918" s="17">
        <v>10</v>
      </c>
    </row>
    <row r="919" spans="4:16" x14ac:dyDescent="0.2">
      <c r="D919" s="102"/>
      <c r="E919" s="13"/>
      <c r="F919" s="14"/>
      <c r="G919" s="11">
        <v>100</v>
      </c>
      <c r="H919" s="15">
        <v>44.404761904761997</v>
      </c>
      <c r="I919" s="2">
        <v>23.690476190476002</v>
      </c>
      <c r="J919" s="2">
        <v>56.428571428570997</v>
      </c>
      <c r="K919" s="2">
        <v>14.047619047618999</v>
      </c>
      <c r="L919" s="2">
        <v>38.333333333333002</v>
      </c>
      <c r="M919" s="2">
        <v>27.976190476189998</v>
      </c>
      <c r="N919" s="2">
        <v>41.547619047619001</v>
      </c>
      <c r="O919" s="2">
        <v>2.7380952380950001</v>
      </c>
      <c r="P919" s="18">
        <v>1.190476190476</v>
      </c>
    </row>
    <row r="920" spans="4:16" x14ac:dyDescent="0.2">
      <c r="D920" s="102"/>
      <c r="E920" s="5" t="s">
        <v>30</v>
      </c>
      <c r="F920" s="6"/>
      <c r="G920" s="7">
        <v>280</v>
      </c>
      <c r="H920" s="10">
        <v>114</v>
      </c>
      <c r="I920" s="1">
        <v>74</v>
      </c>
      <c r="J920" s="1">
        <v>146</v>
      </c>
      <c r="K920" s="1">
        <v>23</v>
      </c>
      <c r="L920" s="1">
        <v>94</v>
      </c>
      <c r="M920" s="1">
        <v>68</v>
      </c>
      <c r="N920" s="1">
        <v>114</v>
      </c>
      <c r="O920" s="1">
        <v>24</v>
      </c>
      <c r="P920" s="17">
        <v>6</v>
      </c>
    </row>
    <row r="921" spans="4:16" x14ac:dyDescent="0.2">
      <c r="D921" s="102"/>
      <c r="E921" s="13"/>
      <c r="F921" s="14"/>
      <c r="G921" s="11">
        <v>100</v>
      </c>
      <c r="H921" s="15">
        <v>40.714285714286</v>
      </c>
      <c r="I921" s="2">
        <v>26.428571428571001</v>
      </c>
      <c r="J921" s="2">
        <v>52.142857142856997</v>
      </c>
      <c r="K921" s="2">
        <v>8.2142857142859995</v>
      </c>
      <c r="L921" s="2">
        <v>33.571428571429003</v>
      </c>
      <c r="M921" s="2">
        <v>24.285714285714</v>
      </c>
      <c r="N921" s="2">
        <v>40.714285714286</v>
      </c>
      <c r="O921" s="2">
        <v>8.5714285714289993</v>
      </c>
      <c r="P921" s="18">
        <v>2.1428571428569998</v>
      </c>
    </row>
    <row r="922" spans="4:16" x14ac:dyDescent="0.2">
      <c r="D922" s="102"/>
      <c r="E922" s="5" t="s">
        <v>31</v>
      </c>
      <c r="F922" s="6"/>
      <c r="G922" s="7">
        <v>154</v>
      </c>
      <c r="H922" s="10">
        <v>59</v>
      </c>
      <c r="I922" s="1">
        <v>35</v>
      </c>
      <c r="J922" s="1">
        <v>75</v>
      </c>
      <c r="K922" s="1">
        <v>14</v>
      </c>
      <c r="L922" s="1">
        <v>56</v>
      </c>
      <c r="M922" s="1">
        <v>35</v>
      </c>
      <c r="N922" s="1">
        <v>57</v>
      </c>
      <c r="O922" s="1">
        <v>4</v>
      </c>
      <c r="P922" s="17">
        <v>4</v>
      </c>
    </row>
    <row r="923" spans="4:16" x14ac:dyDescent="0.2">
      <c r="D923" s="102"/>
      <c r="E923" s="13"/>
      <c r="F923" s="14"/>
      <c r="G923" s="11">
        <v>100</v>
      </c>
      <c r="H923" s="15">
        <v>38.311688311688002</v>
      </c>
      <c r="I923" s="2">
        <v>22.727272727273</v>
      </c>
      <c r="J923" s="2">
        <v>48.701298701299002</v>
      </c>
      <c r="K923" s="2">
        <v>9.0909090909089993</v>
      </c>
      <c r="L923" s="2">
        <v>36.363636363635997</v>
      </c>
      <c r="M923" s="2">
        <v>22.727272727273</v>
      </c>
      <c r="N923" s="2">
        <v>37.012987012986997</v>
      </c>
      <c r="O923" s="2">
        <v>2.5974025974030002</v>
      </c>
      <c r="P923" s="18">
        <v>2.5974025974030002</v>
      </c>
    </row>
    <row r="924" spans="4:16" x14ac:dyDescent="0.2">
      <c r="D924" s="102"/>
      <c r="E924" s="5" t="s">
        <v>32</v>
      </c>
      <c r="F924" s="6"/>
      <c r="G924" s="7">
        <v>826</v>
      </c>
      <c r="H924" s="10">
        <v>310</v>
      </c>
      <c r="I924" s="1">
        <v>213</v>
      </c>
      <c r="J924" s="1">
        <v>427</v>
      </c>
      <c r="K924" s="1">
        <v>104</v>
      </c>
      <c r="L924" s="1">
        <v>272</v>
      </c>
      <c r="M924" s="1">
        <v>206</v>
      </c>
      <c r="N924" s="1">
        <v>268</v>
      </c>
      <c r="O924" s="1">
        <v>47</v>
      </c>
      <c r="P924" s="17">
        <v>12</v>
      </c>
    </row>
    <row r="925" spans="4:16" x14ac:dyDescent="0.2">
      <c r="D925" s="102"/>
      <c r="E925" s="13"/>
      <c r="F925" s="14"/>
      <c r="G925" s="11">
        <v>100</v>
      </c>
      <c r="H925" s="15">
        <v>37.530266343826</v>
      </c>
      <c r="I925" s="2">
        <v>25.786924939466999</v>
      </c>
      <c r="J925" s="2">
        <v>51.694915254237003</v>
      </c>
      <c r="K925" s="2">
        <v>12.590799031476999</v>
      </c>
      <c r="L925" s="2">
        <v>32.929782082324003</v>
      </c>
      <c r="M925" s="2">
        <v>24.939467312348999</v>
      </c>
      <c r="N925" s="2">
        <v>32.445520581114003</v>
      </c>
      <c r="O925" s="2">
        <v>5.6900726392249998</v>
      </c>
      <c r="P925" s="18">
        <v>1.452784503632</v>
      </c>
    </row>
    <row r="926" spans="4:16" x14ac:dyDescent="0.2">
      <c r="D926" s="102"/>
      <c r="E926" s="5" t="s">
        <v>33</v>
      </c>
      <c r="F926" s="6"/>
      <c r="G926" s="7">
        <v>672</v>
      </c>
      <c r="H926" s="10">
        <v>285</v>
      </c>
      <c r="I926" s="1">
        <v>178</v>
      </c>
      <c r="J926" s="1">
        <v>300</v>
      </c>
      <c r="K926" s="1">
        <v>83</v>
      </c>
      <c r="L926" s="1">
        <v>197</v>
      </c>
      <c r="M926" s="1">
        <v>137</v>
      </c>
      <c r="N926" s="1">
        <v>237</v>
      </c>
      <c r="O926" s="1">
        <v>20</v>
      </c>
      <c r="P926" s="17">
        <v>26</v>
      </c>
    </row>
    <row r="927" spans="4:16" x14ac:dyDescent="0.2">
      <c r="D927" s="102"/>
      <c r="E927" s="13"/>
      <c r="F927" s="14"/>
      <c r="G927" s="11">
        <v>100</v>
      </c>
      <c r="H927" s="15">
        <v>42.410714285714</v>
      </c>
      <c r="I927" s="2">
        <v>26.488095238094999</v>
      </c>
      <c r="J927" s="2">
        <v>44.642857142856997</v>
      </c>
      <c r="K927" s="2">
        <v>12.35119047619</v>
      </c>
      <c r="L927" s="2">
        <v>29.315476190476002</v>
      </c>
      <c r="M927" s="2">
        <v>20.386904761905001</v>
      </c>
      <c r="N927" s="2">
        <v>35.267857142856997</v>
      </c>
      <c r="O927" s="2">
        <v>2.9761904761900002</v>
      </c>
      <c r="P927" s="18">
        <v>3.8690476190480001</v>
      </c>
    </row>
    <row r="928" spans="4:16" x14ac:dyDescent="0.2">
      <c r="D928" s="102"/>
      <c r="E928" s="5" t="s">
        <v>34</v>
      </c>
      <c r="F928" s="6"/>
      <c r="G928" s="7">
        <v>462</v>
      </c>
      <c r="H928" s="10">
        <v>182</v>
      </c>
      <c r="I928" s="1">
        <v>117</v>
      </c>
      <c r="J928" s="1">
        <v>244</v>
      </c>
      <c r="K928" s="1">
        <v>46</v>
      </c>
      <c r="L928" s="1">
        <v>162</v>
      </c>
      <c r="M928" s="1">
        <v>127</v>
      </c>
      <c r="N928" s="1">
        <v>170</v>
      </c>
      <c r="O928" s="1">
        <v>8</v>
      </c>
      <c r="P928" s="17">
        <v>9</v>
      </c>
    </row>
    <row r="929" spans="4:16" x14ac:dyDescent="0.2">
      <c r="D929" s="102"/>
      <c r="E929" s="13"/>
      <c r="F929" s="14"/>
      <c r="G929" s="11">
        <v>100</v>
      </c>
      <c r="H929" s="15">
        <v>39.393939393939</v>
      </c>
      <c r="I929" s="2">
        <v>25.324675324674999</v>
      </c>
      <c r="J929" s="2">
        <v>52.813852813853003</v>
      </c>
      <c r="K929" s="2">
        <v>9.9567099567100001</v>
      </c>
      <c r="L929" s="2">
        <v>35.064935064935</v>
      </c>
      <c r="M929" s="2">
        <v>27.489177489176999</v>
      </c>
      <c r="N929" s="2">
        <v>36.796536796536998</v>
      </c>
      <c r="O929" s="2">
        <v>1.731601731602</v>
      </c>
      <c r="P929" s="18">
        <v>1.948051948052</v>
      </c>
    </row>
    <row r="930" spans="4:16" x14ac:dyDescent="0.2">
      <c r="D930" s="102"/>
      <c r="E930" s="5" t="s">
        <v>35</v>
      </c>
      <c r="F930" s="6"/>
      <c r="G930" s="7">
        <v>406</v>
      </c>
      <c r="H930" s="10">
        <v>143</v>
      </c>
      <c r="I930" s="1">
        <v>103</v>
      </c>
      <c r="J930" s="1">
        <v>200</v>
      </c>
      <c r="K930" s="1">
        <v>40</v>
      </c>
      <c r="L930" s="1">
        <v>140</v>
      </c>
      <c r="M930" s="1">
        <v>88</v>
      </c>
      <c r="N930" s="1">
        <v>140</v>
      </c>
      <c r="O930" s="1">
        <v>31</v>
      </c>
      <c r="P930" s="17">
        <v>20</v>
      </c>
    </row>
    <row r="931" spans="4:16" x14ac:dyDescent="0.2">
      <c r="D931" s="102"/>
      <c r="E931" s="13"/>
      <c r="F931" s="14"/>
      <c r="G931" s="11">
        <v>100</v>
      </c>
      <c r="H931" s="15">
        <v>35.221674876846997</v>
      </c>
      <c r="I931" s="2">
        <v>25.369458128079</v>
      </c>
      <c r="J931" s="2">
        <v>49.261083743842001</v>
      </c>
      <c r="K931" s="2">
        <v>9.8522167487680008</v>
      </c>
      <c r="L931" s="2">
        <v>34.482758620689999</v>
      </c>
      <c r="M931" s="2">
        <v>21.674876847290999</v>
      </c>
      <c r="N931" s="2">
        <v>34.482758620689999</v>
      </c>
      <c r="O931" s="2">
        <v>7.6354679802960002</v>
      </c>
      <c r="P931" s="18">
        <v>4.9261083743840004</v>
      </c>
    </row>
    <row r="932" spans="4:16" x14ac:dyDescent="0.2">
      <c r="D932" s="102"/>
      <c r="E932" s="5" t="s">
        <v>36</v>
      </c>
      <c r="F932" s="6"/>
      <c r="G932" s="7">
        <v>210</v>
      </c>
      <c r="H932" s="10">
        <v>77</v>
      </c>
      <c r="I932" s="1">
        <v>47</v>
      </c>
      <c r="J932" s="1">
        <v>85</v>
      </c>
      <c r="K932" s="1">
        <v>20</v>
      </c>
      <c r="L932" s="1">
        <v>62</v>
      </c>
      <c r="M932" s="1">
        <v>49</v>
      </c>
      <c r="N932" s="1">
        <v>73</v>
      </c>
      <c r="O932" s="1">
        <v>21</v>
      </c>
      <c r="P932" s="17">
        <v>17</v>
      </c>
    </row>
    <row r="933" spans="4:16" x14ac:dyDescent="0.2">
      <c r="D933" s="102"/>
      <c r="E933" s="13"/>
      <c r="F933" s="14"/>
      <c r="G933" s="11">
        <v>100</v>
      </c>
      <c r="H933" s="15">
        <v>36.666666666666998</v>
      </c>
      <c r="I933" s="2">
        <v>22.380952380951999</v>
      </c>
      <c r="J933" s="2">
        <v>40.476190476189998</v>
      </c>
      <c r="K933" s="2">
        <v>9.5238095238099998</v>
      </c>
      <c r="L933" s="2">
        <v>29.523809523810002</v>
      </c>
      <c r="M933" s="2">
        <v>23.333333333333002</v>
      </c>
      <c r="N933" s="2">
        <v>34.761904761905001</v>
      </c>
      <c r="O933" s="2">
        <v>10</v>
      </c>
      <c r="P933" s="18">
        <v>8.0952380952380008</v>
      </c>
    </row>
    <row r="934" spans="4:16" x14ac:dyDescent="0.2">
      <c r="D934" s="102"/>
      <c r="E934" s="5" t="s">
        <v>37</v>
      </c>
      <c r="F934" s="6"/>
      <c r="G934" s="7">
        <v>714</v>
      </c>
      <c r="H934" s="10">
        <v>265</v>
      </c>
      <c r="I934" s="1">
        <v>195</v>
      </c>
      <c r="J934" s="1">
        <v>334</v>
      </c>
      <c r="K934" s="1">
        <v>66</v>
      </c>
      <c r="L934" s="1">
        <v>205</v>
      </c>
      <c r="M934" s="1">
        <v>160</v>
      </c>
      <c r="N934" s="1">
        <v>231</v>
      </c>
      <c r="O934" s="1">
        <v>39</v>
      </c>
      <c r="P934" s="17">
        <v>34</v>
      </c>
    </row>
    <row r="935" spans="4:16" x14ac:dyDescent="0.2">
      <c r="D935" s="102"/>
      <c r="E935" s="13"/>
      <c r="F935" s="14"/>
      <c r="G935" s="11">
        <v>100</v>
      </c>
      <c r="H935" s="15">
        <v>37.114845938374998</v>
      </c>
      <c r="I935" s="2">
        <v>27.310924369748001</v>
      </c>
      <c r="J935" s="2">
        <v>46.778711484593998</v>
      </c>
      <c r="K935" s="2">
        <v>9.2436974789920008</v>
      </c>
      <c r="L935" s="2">
        <v>28.711484593838001</v>
      </c>
      <c r="M935" s="2">
        <v>22.408963585434002</v>
      </c>
      <c r="N935" s="2">
        <v>32.352941176470999</v>
      </c>
      <c r="O935" s="2">
        <v>5.4621848739500001</v>
      </c>
      <c r="P935" s="18">
        <v>4.7619047619049999</v>
      </c>
    </row>
    <row r="936" spans="4:16" x14ac:dyDescent="0.2">
      <c r="D936" s="102"/>
      <c r="E936" s="5" t="s">
        <v>38</v>
      </c>
      <c r="F936" s="6"/>
      <c r="G936" s="7">
        <v>70</v>
      </c>
      <c r="H936" s="10">
        <v>32</v>
      </c>
      <c r="I936" s="1">
        <v>27</v>
      </c>
      <c r="J936" s="1">
        <v>35</v>
      </c>
      <c r="K936" s="1">
        <v>9</v>
      </c>
      <c r="L936" s="1">
        <v>27</v>
      </c>
      <c r="M936" s="1">
        <v>25</v>
      </c>
      <c r="N936" s="1">
        <v>21</v>
      </c>
      <c r="O936" s="1">
        <v>6</v>
      </c>
      <c r="P936" s="17">
        <v>1</v>
      </c>
    </row>
    <row r="937" spans="4:16" x14ac:dyDescent="0.2">
      <c r="D937" s="102"/>
      <c r="E937" s="13"/>
      <c r="F937" s="14"/>
      <c r="G937" s="11">
        <v>100</v>
      </c>
      <c r="H937" s="15">
        <v>45.714285714286</v>
      </c>
      <c r="I937" s="2">
        <v>38.571428571429003</v>
      </c>
      <c r="J937" s="2">
        <v>50</v>
      </c>
      <c r="K937" s="2">
        <v>12.857142857143</v>
      </c>
      <c r="L937" s="2">
        <v>38.571428571429003</v>
      </c>
      <c r="M937" s="2">
        <v>35.714285714286</v>
      </c>
      <c r="N937" s="2">
        <v>30</v>
      </c>
      <c r="O937" s="2">
        <v>8.5714285714289993</v>
      </c>
      <c r="P937" s="18">
        <v>1.4285714285710001</v>
      </c>
    </row>
    <row r="938" spans="4:16" x14ac:dyDescent="0.2">
      <c r="D938" s="101" t="s">
        <v>39</v>
      </c>
      <c r="E938" s="26" t="s">
        <v>40</v>
      </c>
      <c r="F938" s="25"/>
      <c r="G938" s="28">
        <v>2044</v>
      </c>
      <c r="H938" s="30">
        <v>857</v>
      </c>
      <c r="I938" s="3">
        <v>532</v>
      </c>
      <c r="J938" s="3">
        <v>1120</v>
      </c>
      <c r="K938" s="3">
        <v>244</v>
      </c>
      <c r="L938" s="3">
        <v>771</v>
      </c>
      <c r="M938" s="3">
        <v>570</v>
      </c>
      <c r="N938" s="3">
        <v>818</v>
      </c>
      <c r="O938" s="3">
        <v>67</v>
      </c>
      <c r="P938" s="32">
        <v>29</v>
      </c>
    </row>
    <row r="939" spans="4:16" x14ac:dyDescent="0.2">
      <c r="D939" s="102"/>
      <c r="E939" s="13"/>
      <c r="F939" s="14"/>
      <c r="G939" s="11">
        <v>100</v>
      </c>
      <c r="H939" s="15">
        <v>41.927592954989997</v>
      </c>
      <c r="I939" s="2">
        <v>26.027397260274</v>
      </c>
      <c r="J939" s="2">
        <v>54.794520547944998</v>
      </c>
      <c r="K939" s="2">
        <v>11.937377690802</v>
      </c>
      <c r="L939" s="2">
        <v>37.720156555773002</v>
      </c>
      <c r="M939" s="2">
        <v>27.886497064579</v>
      </c>
      <c r="N939" s="2">
        <v>40.019569471624003</v>
      </c>
      <c r="O939" s="2">
        <v>3.2778864970649999</v>
      </c>
      <c r="P939" s="18">
        <v>1.418786692759</v>
      </c>
    </row>
    <row r="940" spans="4:16" x14ac:dyDescent="0.2">
      <c r="D940" s="102"/>
      <c r="E940" s="5" t="s">
        <v>41</v>
      </c>
      <c r="F940" s="6"/>
      <c r="G940" s="7">
        <v>2156</v>
      </c>
      <c r="H940" s="10">
        <v>862</v>
      </c>
      <c r="I940" s="1">
        <v>525</v>
      </c>
      <c r="J940" s="1">
        <v>1053</v>
      </c>
      <c r="K940" s="1">
        <v>269</v>
      </c>
      <c r="L940" s="1">
        <v>770</v>
      </c>
      <c r="M940" s="1">
        <v>552</v>
      </c>
      <c r="N940" s="1">
        <v>768</v>
      </c>
      <c r="O940" s="1">
        <v>106</v>
      </c>
      <c r="P940" s="17">
        <v>48</v>
      </c>
    </row>
    <row r="941" spans="4:16" x14ac:dyDescent="0.2">
      <c r="D941" s="102"/>
      <c r="E941" s="13"/>
      <c r="F941" s="14"/>
      <c r="G941" s="11">
        <v>100</v>
      </c>
      <c r="H941" s="15">
        <v>39.981447124303997</v>
      </c>
      <c r="I941" s="2">
        <v>24.350649350649</v>
      </c>
      <c r="J941" s="2">
        <v>48.840445269017003</v>
      </c>
      <c r="K941" s="2">
        <v>12.47680890538</v>
      </c>
      <c r="L941" s="2">
        <v>35.714285714286</v>
      </c>
      <c r="M941" s="2">
        <v>25.602968460111001</v>
      </c>
      <c r="N941" s="2">
        <v>35.621521335807003</v>
      </c>
      <c r="O941" s="2">
        <v>4.9165120593690004</v>
      </c>
      <c r="P941" s="18">
        <v>2.2263450834879999</v>
      </c>
    </row>
    <row r="942" spans="4:16" x14ac:dyDescent="0.2">
      <c r="D942" s="102"/>
      <c r="E942" s="5" t="s">
        <v>42</v>
      </c>
      <c r="F942" s="6"/>
      <c r="G942" s="7">
        <v>1680</v>
      </c>
      <c r="H942" s="10">
        <v>655</v>
      </c>
      <c r="I942" s="1">
        <v>420</v>
      </c>
      <c r="J942" s="1">
        <v>827</v>
      </c>
      <c r="K942" s="1">
        <v>190</v>
      </c>
      <c r="L942" s="1">
        <v>526</v>
      </c>
      <c r="M942" s="1">
        <v>400</v>
      </c>
      <c r="N942" s="1">
        <v>538</v>
      </c>
      <c r="O942" s="1">
        <v>98</v>
      </c>
      <c r="P942" s="17">
        <v>59</v>
      </c>
    </row>
    <row r="943" spans="4:16" x14ac:dyDescent="0.2">
      <c r="D943" s="102"/>
      <c r="E943" s="13"/>
      <c r="F943" s="14"/>
      <c r="G943" s="11">
        <v>100</v>
      </c>
      <c r="H943" s="15">
        <v>38.988095238094999</v>
      </c>
      <c r="I943" s="2">
        <v>25</v>
      </c>
      <c r="J943" s="2">
        <v>49.226190476189998</v>
      </c>
      <c r="K943" s="2">
        <v>11.309523809524</v>
      </c>
      <c r="L943" s="2">
        <v>31.309523809523998</v>
      </c>
      <c r="M943" s="2">
        <v>23.809523809523998</v>
      </c>
      <c r="N943" s="2">
        <v>32.023809523810002</v>
      </c>
      <c r="O943" s="2">
        <v>5.833333333333</v>
      </c>
      <c r="P943" s="18">
        <v>3.5119047619049999</v>
      </c>
    </row>
    <row r="944" spans="4:16" x14ac:dyDescent="0.2">
      <c r="D944" s="102"/>
      <c r="E944" s="5" t="s">
        <v>43</v>
      </c>
      <c r="F944" s="6"/>
      <c r="G944" s="7">
        <v>518</v>
      </c>
      <c r="H944" s="10">
        <v>175</v>
      </c>
      <c r="I944" s="1">
        <v>116</v>
      </c>
      <c r="J944" s="1">
        <v>222</v>
      </c>
      <c r="K944" s="1">
        <v>53</v>
      </c>
      <c r="L944" s="1">
        <v>138</v>
      </c>
      <c r="M944" s="1">
        <v>93</v>
      </c>
      <c r="N944" s="1">
        <v>160</v>
      </c>
      <c r="O944" s="1">
        <v>50</v>
      </c>
      <c r="P944" s="17">
        <v>25</v>
      </c>
    </row>
    <row r="945" spans="2:16" x14ac:dyDescent="0.2">
      <c r="D945" s="102"/>
      <c r="E945" s="13"/>
      <c r="F945" s="14"/>
      <c r="G945" s="11">
        <v>100</v>
      </c>
      <c r="H945" s="15">
        <v>33.783783783784003</v>
      </c>
      <c r="I945" s="2">
        <v>22.393822393821999</v>
      </c>
      <c r="J945" s="2">
        <v>42.857142857143003</v>
      </c>
      <c r="K945" s="2">
        <v>10.231660231659999</v>
      </c>
      <c r="L945" s="2">
        <v>26.640926640926999</v>
      </c>
      <c r="M945" s="2">
        <v>17.953667953667999</v>
      </c>
      <c r="N945" s="2">
        <v>30.888030888031</v>
      </c>
      <c r="O945" s="2">
        <v>9.65250965251</v>
      </c>
      <c r="P945" s="18">
        <v>4.826254826255</v>
      </c>
    </row>
    <row r="946" spans="2:16" x14ac:dyDescent="0.2">
      <c r="D946" s="102"/>
      <c r="E946" s="5" t="s">
        <v>44</v>
      </c>
      <c r="F946" s="6"/>
      <c r="G946" s="7">
        <v>602</v>
      </c>
      <c r="H946" s="10">
        <v>233</v>
      </c>
      <c r="I946" s="1">
        <v>151</v>
      </c>
      <c r="J946" s="1">
        <v>297</v>
      </c>
      <c r="K946" s="1">
        <v>82</v>
      </c>
      <c r="L946" s="1">
        <v>180</v>
      </c>
      <c r="M946" s="1">
        <v>130</v>
      </c>
      <c r="N946" s="1">
        <v>193</v>
      </c>
      <c r="O946" s="1">
        <v>52</v>
      </c>
      <c r="P946" s="17">
        <v>30</v>
      </c>
    </row>
    <row r="947" spans="2:16" x14ac:dyDescent="0.2">
      <c r="D947" s="103"/>
      <c r="E947" s="54"/>
      <c r="F947" s="52"/>
      <c r="G947" s="61">
        <v>100</v>
      </c>
      <c r="H947" s="66">
        <v>38.704318936877002</v>
      </c>
      <c r="I947" s="24">
        <v>25.083056478404998</v>
      </c>
      <c r="J947" s="24">
        <v>49.335548172757001</v>
      </c>
      <c r="K947" s="24">
        <v>13.621262458472</v>
      </c>
      <c r="L947" s="24">
        <v>29.900332225913999</v>
      </c>
      <c r="M947" s="24">
        <v>21.594684385381999</v>
      </c>
      <c r="N947" s="24">
        <v>32.059800664451998</v>
      </c>
      <c r="O947" s="24">
        <v>8.6378737541530004</v>
      </c>
      <c r="P947" s="69">
        <v>4.9833887043190002</v>
      </c>
    </row>
    <row r="949" spans="2:16" x14ac:dyDescent="0.2">
      <c r="B949" s="34" t="str">
        <f xml:space="preserve"> HYPERLINK("#'目次'!B28", "[22]")</f>
        <v>[22]</v>
      </c>
      <c r="C949" s="27" t="s">
        <v>235</v>
      </c>
    </row>
    <row r="952" spans="2:16" x14ac:dyDescent="0.2">
      <c r="C952" s="27" t="s">
        <v>13</v>
      </c>
    </row>
    <row r="953" spans="2:16" ht="36" x14ac:dyDescent="0.2">
      <c r="D953" s="97"/>
      <c r="E953" s="98"/>
      <c r="F953" s="98"/>
      <c r="G953" s="38" t="s">
        <v>14</v>
      </c>
      <c r="H953" s="36" t="s">
        <v>236</v>
      </c>
      <c r="I953" s="4" t="s">
        <v>237</v>
      </c>
      <c r="J953" s="4" t="s">
        <v>238</v>
      </c>
      <c r="K953" s="35" t="s">
        <v>24</v>
      </c>
    </row>
    <row r="954" spans="2:16" x14ac:dyDescent="0.2">
      <c r="D954" s="99"/>
      <c r="E954" s="100"/>
      <c r="F954" s="100"/>
      <c r="G954" s="40"/>
      <c r="H954" s="42"/>
      <c r="I954" s="8"/>
      <c r="J954" s="8"/>
      <c r="K954" s="39"/>
    </row>
    <row r="955" spans="2:16" x14ac:dyDescent="0.2">
      <c r="D955" s="59"/>
      <c r="E955" s="63" t="s">
        <v>14</v>
      </c>
      <c r="F955" s="65"/>
      <c r="G955" s="37">
        <v>7000</v>
      </c>
      <c r="H955" s="16">
        <v>1039</v>
      </c>
      <c r="I955" s="16">
        <v>1785</v>
      </c>
      <c r="J955" s="16">
        <v>4159</v>
      </c>
      <c r="K955" s="57">
        <v>17</v>
      </c>
    </row>
    <row r="956" spans="2:16" x14ac:dyDescent="0.2">
      <c r="D956" s="54"/>
      <c r="E956" s="52"/>
      <c r="F956" s="60"/>
      <c r="G956" s="11">
        <v>100</v>
      </c>
      <c r="H956" s="2">
        <v>14.842857142857</v>
      </c>
      <c r="I956" s="2">
        <v>25.5</v>
      </c>
      <c r="J956" s="2">
        <v>59.414285714286002</v>
      </c>
      <c r="K956" s="18">
        <v>0.242857142857</v>
      </c>
    </row>
    <row r="957" spans="2:16" x14ac:dyDescent="0.2">
      <c r="D957" s="101" t="s">
        <v>25</v>
      </c>
      <c r="E957" s="26" t="s">
        <v>26</v>
      </c>
      <c r="F957" s="25"/>
      <c r="G957" s="28">
        <v>308</v>
      </c>
      <c r="H957" s="30">
        <v>30</v>
      </c>
      <c r="I957" s="3">
        <v>67</v>
      </c>
      <c r="J957" s="3">
        <v>211</v>
      </c>
      <c r="K957" s="32">
        <v>0</v>
      </c>
    </row>
    <row r="958" spans="2:16" x14ac:dyDescent="0.2">
      <c r="D958" s="102"/>
      <c r="E958" s="13"/>
      <c r="F958" s="14"/>
      <c r="G958" s="11">
        <v>100</v>
      </c>
      <c r="H958" s="15">
        <v>9.7402597402600009</v>
      </c>
      <c r="I958" s="2">
        <v>21.753246753247002</v>
      </c>
      <c r="J958" s="2">
        <v>68.506493506493996</v>
      </c>
      <c r="K958" s="29">
        <v>0</v>
      </c>
    </row>
    <row r="959" spans="2:16" x14ac:dyDescent="0.2">
      <c r="D959" s="102"/>
      <c r="E959" s="5" t="s">
        <v>27</v>
      </c>
      <c r="F959" s="6"/>
      <c r="G959" s="7">
        <v>504</v>
      </c>
      <c r="H959" s="10">
        <v>70</v>
      </c>
      <c r="I959" s="1">
        <v>119</v>
      </c>
      <c r="J959" s="1">
        <v>314</v>
      </c>
      <c r="K959" s="17">
        <v>1</v>
      </c>
    </row>
    <row r="960" spans="2:16" x14ac:dyDescent="0.2">
      <c r="D960" s="102"/>
      <c r="E960" s="13"/>
      <c r="F960" s="14"/>
      <c r="G960" s="11">
        <v>100</v>
      </c>
      <c r="H960" s="15">
        <v>13.888888888888999</v>
      </c>
      <c r="I960" s="2">
        <v>23.611111111111001</v>
      </c>
      <c r="J960" s="2">
        <v>62.301587301586999</v>
      </c>
      <c r="K960" s="18">
        <v>0.19841269841299999</v>
      </c>
    </row>
    <row r="961" spans="4:11" x14ac:dyDescent="0.2">
      <c r="D961" s="102"/>
      <c r="E961" s="5" t="s">
        <v>28</v>
      </c>
      <c r="F961" s="6"/>
      <c r="G961" s="7">
        <v>1554</v>
      </c>
      <c r="H961" s="10">
        <v>240</v>
      </c>
      <c r="I961" s="1">
        <v>427</v>
      </c>
      <c r="J961" s="1">
        <v>881</v>
      </c>
      <c r="K961" s="17">
        <v>6</v>
      </c>
    </row>
    <row r="962" spans="4:11" x14ac:dyDescent="0.2">
      <c r="D962" s="102"/>
      <c r="E962" s="13"/>
      <c r="F962" s="14"/>
      <c r="G962" s="11">
        <v>100</v>
      </c>
      <c r="H962" s="15">
        <v>15.444015444014999</v>
      </c>
      <c r="I962" s="2">
        <v>27.477477477476999</v>
      </c>
      <c r="J962" s="2">
        <v>56.692406692406998</v>
      </c>
      <c r="K962" s="18">
        <v>0.38610038610000003</v>
      </c>
    </row>
    <row r="963" spans="4:11" x14ac:dyDescent="0.2">
      <c r="D963" s="102"/>
      <c r="E963" s="5" t="s">
        <v>29</v>
      </c>
      <c r="F963" s="6"/>
      <c r="G963" s="7">
        <v>840</v>
      </c>
      <c r="H963" s="10">
        <v>160</v>
      </c>
      <c r="I963" s="1">
        <v>242</v>
      </c>
      <c r="J963" s="1">
        <v>438</v>
      </c>
      <c r="K963" s="17">
        <v>0</v>
      </c>
    </row>
    <row r="964" spans="4:11" x14ac:dyDescent="0.2">
      <c r="D964" s="102"/>
      <c r="E964" s="13"/>
      <c r="F964" s="14"/>
      <c r="G964" s="11">
        <v>100</v>
      </c>
      <c r="H964" s="15">
        <v>19.047619047619001</v>
      </c>
      <c r="I964" s="2">
        <v>28.809523809523998</v>
      </c>
      <c r="J964" s="2">
        <v>52.142857142856997</v>
      </c>
      <c r="K964" s="29">
        <v>0</v>
      </c>
    </row>
    <row r="965" spans="4:11" x14ac:dyDescent="0.2">
      <c r="D965" s="102"/>
      <c r="E965" s="5" t="s">
        <v>30</v>
      </c>
      <c r="F965" s="6"/>
      <c r="G965" s="7">
        <v>280</v>
      </c>
      <c r="H965" s="10">
        <v>36</v>
      </c>
      <c r="I965" s="1">
        <v>85</v>
      </c>
      <c r="J965" s="1">
        <v>159</v>
      </c>
      <c r="K965" s="17">
        <v>0</v>
      </c>
    </row>
    <row r="966" spans="4:11" x14ac:dyDescent="0.2">
      <c r="D966" s="102"/>
      <c r="E966" s="13"/>
      <c r="F966" s="14"/>
      <c r="G966" s="11">
        <v>100</v>
      </c>
      <c r="H966" s="15">
        <v>12.857142857143</v>
      </c>
      <c r="I966" s="2">
        <v>30.357142857143</v>
      </c>
      <c r="J966" s="2">
        <v>56.785714285714</v>
      </c>
      <c r="K966" s="29">
        <v>0</v>
      </c>
    </row>
    <row r="967" spans="4:11" x14ac:dyDescent="0.2">
      <c r="D967" s="102"/>
      <c r="E967" s="5" t="s">
        <v>31</v>
      </c>
      <c r="F967" s="6"/>
      <c r="G967" s="7">
        <v>154</v>
      </c>
      <c r="H967" s="10">
        <v>24</v>
      </c>
      <c r="I967" s="1">
        <v>37</v>
      </c>
      <c r="J967" s="1">
        <v>93</v>
      </c>
      <c r="K967" s="17">
        <v>0</v>
      </c>
    </row>
    <row r="968" spans="4:11" x14ac:dyDescent="0.2">
      <c r="D968" s="102"/>
      <c r="E968" s="13"/>
      <c r="F968" s="14"/>
      <c r="G968" s="11">
        <v>100</v>
      </c>
      <c r="H968" s="15">
        <v>15.584415584416</v>
      </c>
      <c r="I968" s="2">
        <v>24.025974025974001</v>
      </c>
      <c r="J968" s="2">
        <v>60.389610389609999</v>
      </c>
      <c r="K968" s="29">
        <v>0</v>
      </c>
    </row>
    <row r="969" spans="4:11" x14ac:dyDescent="0.2">
      <c r="D969" s="102"/>
      <c r="E969" s="5" t="s">
        <v>32</v>
      </c>
      <c r="F969" s="6"/>
      <c r="G969" s="7">
        <v>826</v>
      </c>
      <c r="H969" s="10">
        <v>140</v>
      </c>
      <c r="I969" s="1">
        <v>192</v>
      </c>
      <c r="J969" s="1">
        <v>494</v>
      </c>
      <c r="K969" s="17">
        <v>0</v>
      </c>
    </row>
    <row r="970" spans="4:11" x14ac:dyDescent="0.2">
      <c r="D970" s="102"/>
      <c r="E970" s="13"/>
      <c r="F970" s="14"/>
      <c r="G970" s="11">
        <v>100</v>
      </c>
      <c r="H970" s="15">
        <v>16.949152542373</v>
      </c>
      <c r="I970" s="2">
        <v>23.244552058111001</v>
      </c>
      <c r="J970" s="2">
        <v>59.806295399516003</v>
      </c>
      <c r="K970" s="29">
        <v>0</v>
      </c>
    </row>
    <row r="971" spans="4:11" x14ac:dyDescent="0.2">
      <c r="D971" s="102"/>
      <c r="E971" s="5" t="s">
        <v>33</v>
      </c>
      <c r="F971" s="6"/>
      <c r="G971" s="7">
        <v>672</v>
      </c>
      <c r="H971" s="10">
        <v>95</v>
      </c>
      <c r="I971" s="1">
        <v>172</v>
      </c>
      <c r="J971" s="1">
        <v>403</v>
      </c>
      <c r="K971" s="17">
        <v>2</v>
      </c>
    </row>
    <row r="972" spans="4:11" x14ac:dyDescent="0.2">
      <c r="D972" s="102"/>
      <c r="E972" s="13"/>
      <c r="F972" s="14"/>
      <c r="G972" s="11">
        <v>100</v>
      </c>
      <c r="H972" s="15">
        <v>14.136904761905001</v>
      </c>
      <c r="I972" s="2">
        <v>25.595238095237999</v>
      </c>
      <c r="J972" s="2">
        <v>59.970238095238003</v>
      </c>
      <c r="K972" s="18">
        <v>0.29761904761899999</v>
      </c>
    </row>
    <row r="973" spans="4:11" x14ac:dyDescent="0.2">
      <c r="D973" s="102"/>
      <c r="E973" s="5" t="s">
        <v>34</v>
      </c>
      <c r="F973" s="6"/>
      <c r="G973" s="7">
        <v>462</v>
      </c>
      <c r="H973" s="10">
        <v>69</v>
      </c>
      <c r="I973" s="1">
        <v>119</v>
      </c>
      <c r="J973" s="1">
        <v>274</v>
      </c>
      <c r="K973" s="17">
        <v>0</v>
      </c>
    </row>
    <row r="974" spans="4:11" x14ac:dyDescent="0.2">
      <c r="D974" s="102"/>
      <c r="E974" s="13"/>
      <c r="F974" s="14"/>
      <c r="G974" s="11">
        <v>100</v>
      </c>
      <c r="H974" s="15">
        <v>14.935064935065</v>
      </c>
      <c r="I974" s="2">
        <v>25.757575757575999</v>
      </c>
      <c r="J974" s="2">
        <v>59.307359307359</v>
      </c>
      <c r="K974" s="29">
        <v>0</v>
      </c>
    </row>
    <row r="975" spans="4:11" x14ac:dyDescent="0.2">
      <c r="D975" s="102"/>
      <c r="E975" s="5" t="s">
        <v>35</v>
      </c>
      <c r="F975" s="6"/>
      <c r="G975" s="7">
        <v>406</v>
      </c>
      <c r="H975" s="10">
        <v>59</v>
      </c>
      <c r="I975" s="1">
        <v>111</v>
      </c>
      <c r="J975" s="1">
        <v>232</v>
      </c>
      <c r="K975" s="17">
        <v>4</v>
      </c>
    </row>
    <row r="976" spans="4:11" x14ac:dyDescent="0.2">
      <c r="D976" s="102"/>
      <c r="E976" s="13"/>
      <c r="F976" s="14"/>
      <c r="G976" s="11">
        <v>100</v>
      </c>
      <c r="H976" s="15">
        <v>14.532019704433001</v>
      </c>
      <c r="I976" s="2">
        <v>27.339901477832999</v>
      </c>
      <c r="J976" s="2">
        <v>57.142857142856997</v>
      </c>
      <c r="K976" s="18">
        <v>0.98522167487699996</v>
      </c>
    </row>
    <row r="977" spans="4:11" x14ac:dyDescent="0.2">
      <c r="D977" s="102"/>
      <c r="E977" s="5" t="s">
        <v>36</v>
      </c>
      <c r="F977" s="6"/>
      <c r="G977" s="7">
        <v>210</v>
      </c>
      <c r="H977" s="10">
        <v>24</v>
      </c>
      <c r="I977" s="1">
        <v>43</v>
      </c>
      <c r="J977" s="1">
        <v>141</v>
      </c>
      <c r="K977" s="17">
        <v>2</v>
      </c>
    </row>
    <row r="978" spans="4:11" x14ac:dyDescent="0.2">
      <c r="D978" s="102"/>
      <c r="E978" s="13"/>
      <c r="F978" s="14"/>
      <c r="G978" s="11">
        <v>100</v>
      </c>
      <c r="H978" s="15">
        <v>11.428571428571001</v>
      </c>
      <c r="I978" s="2">
        <v>20.476190476189998</v>
      </c>
      <c r="J978" s="2">
        <v>67.142857142856997</v>
      </c>
      <c r="K978" s="18">
        <v>0.95238095238099996</v>
      </c>
    </row>
    <row r="979" spans="4:11" x14ac:dyDescent="0.2">
      <c r="D979" s="102"/>
      <c r="E979" s="5" t="s">
        <v>37</v>
      </c>
      <c r="F979" s="6"/>
      <c r="G979" s="7">
        <v>714</v>
      </c>
      <c r="H979" s="10">
        <v>85</v>
      </c>
      <c r="I979" s="1">
        <v>155</v>
      </c>
      <c r="J979" s="1">
        <v>472</v>
      </c>
      <c r="K979" s="17">
        <v>2</v>
      </c>
    </row>
    <row r="980" spans="4:11" x14ac:dyDescent="0.2">
      <c r="D980" s="102"/>
      <c r="E980" s="13"/>
      <c r="F980" s="14"/>
      <c r="G980" s="11">
        <v>100</v>
      </c>
      <c r="H980" s="15">
        <v>11.904761904761999</v>
      </c>
      <c r="I980" s="2">
        <v>21.708683473389002</v>
      </c>
      <c r="J980" s="2">
        <v>66.106442577031004</v>
      </c>
      <c r="K980" s="18">
        <v>0.28011204481800001</v>
      </c>
    </row>
    <row r="981" spans="4:11" x14ac:dyDescent="0.2">
      <c r="D981" s="102"/>
      <c r="E981" s="5" t="s">
        <v>38</v>
      </c>
      <c r="F981" s="6"/>
      <c r="G981" s="7">
        <v>70</v>
      </c>
      <c r="H981" s="10">
        <v>7</v>
      </c>
      <c r="I981" s="1">
        <v>16</v>
      </c>
      <c r="J981" s="1">
        <v>47</v>
      </c>
      <c r="K981" s="17">
        <v>0</v>
      </c>
    </row>
    <row r="982" spans="4:11" x14ac:dyDescent="0.2">
      <c r="D982" s="102"/>
      <c r="E982" s="13"/>
      <c r="F982" s="14"/>
      <c r="G982" s="11">
        <v>100</v>
      </c>
      <c r="H982" s="15">
        <v>10</v>
      </c>
      <c r="I982" s="2">
        <v>22.857142857143</v>
      </c>
      <c r="J982" s="2">
        <v>67.142857142856997</v>
      </c>
      <c r="K982" s="29">
        <v>0</v>
      </c>
    </row>
    <row r="983" spans="4:11" x14ac:dyDescent="0.2">
      <c r="D983" s="101" t="s">
        <v>39</v>
      </c>
      <c r="E983" s="26" t="s">
        <v>40</v>
      </c>
      <c r="F983" s="25"/>
      <c r="G983" s="28">
        <v>2044</v>
      </c>
      <c r="H983" s="30">
        <v>347</v>
      </c>
      <c r="I983" s="3">
        <v>570</v>
      </c>
      <c r="J983" s="3">
        <v>1126</v>
      </c>
      <c r="K983" s="32">
        <v>1</v>
      </c>
    </row>
    <row r="984" spans="4:11" x14ac:dyDescent="0.2">
      <c r="D984" s="102"/>
      <c r="E984" s="13"/>
      <c r="F984" s="14"/>
      <c r="G984" s="11">
        <v>100</v>
      </c>
      <c r="H984" s="15">
        <v>16.976516634050999</v>
      </c>
      <c r="I984" s="2">
        <v>27.886497064579</v>
      </c>
      <c r="J984" s="2">
        <v>55.088062622309003</v>
      </c>
      <c r="K984" s="18">
        <v>4.8923679061000001E-2</v>
      </c>
    </row>
    <row r="985" spans="4:11" x14ac:dyDescent="0.2">
      <c r="D985" s="102"/>
      <c r="E985" s="5" t="s">
        <v>41</v>
      </c>
      <c r="F985" s="6"/>
      <c r="G985" s="7">
        <v>2156</v>
      </c>
      <c r="H985" s="10">
        <v>315</v>
      </c>
      <c r="I985" s="1">
        <v>563</v>
      </c>
      <c r="J985" s="1">
        <v>1271</v>
      </c>
      <c r="K985" s="17">
        <v>7</v>
      </c>
    </row>
    <row r="986" spans="4:11" x14ac:dyDescent="0.2">
      <c r="D986" s="102"/>
      <c r="E986" s="13"/>
      <c r="F986" s="14"/>
      <c r="G986" s="11">
        <v>100</v>
      </c>
      <c r="H986" s="15">
        <v>14.61038961039</v>
      </c>
      <c r="I986" s="2">
        <v>26.113172541743999</v>
      </c>
      <c r="J986" s="2">
        <v>58.951762523191</v>
      </c>
      <c r="K986" s="18">
        <v>0.32467532467499999</v>
      </c>
    </row>
    <row r="987" spans="4:11" x14ac:dyDescent="0.2">
      <c r="D987" s="102"/>
      <c r="E987" s="5" t="s">
        <v>42</v>
      </c>
      <c r="F987" s="6"/>
      <c r="G987" s="7">
        <v>1680</v>
      </c>
      <c r="H987" s="10">
        <v>228</v>
      </c>
      <c r="I987" s="1">
        <v>412</v>
      </c>
      <c r="J987" s="1">
        <v>1035</v>
      </c>
      <c r="K987" s="17">
        <v>5</v>
      </c>
    </row>
    <row r="988" spans="4:11" x14ac:dyDescent="0.2">
      <c r="D988" s="102"/>
      <c r="E988" s="13"/>
      <c r="F988" s="14"/>
      <c r="G988" s="11">
        <v>100</v>
      </c>
      <c r="H988" s="15">
        <v>13.571428571428999</v>
      </c>
      <c r="I988" s="2">
        <v>24.523809523810002</v>
      </c>
      <c r="J988" s="2">
        <v>61.607142857143003</v>
      </c>
      <c r="K988" s="18">
        <v>0.29761904761899999</v>
      </c>
    </row>
    <row r="989" spans="4:11" x14ac:dyDescent="0.2">
      <c r="D989" s="102"/>
      <c r="E989" s="5" t="s">
        <v>43</v>
      </c>
      <c r="F989" s="6"/>
      <c r="G989" s="7">
        <v>518</v>
      </c>
      <c r="H989" s="10">
        <v>51</v>
      </c>
      <c r="I989" s="1">
        <v>120</v>
      </c>
      <c r="J989" s="1">
        <v>346</v>
      </c>
      <c r="K989" s="17">
        <v>1</v>
      </c>
    </row>
    <row r="990" spans="4:11" x14ac:dyDescent="0.2">
      <c r="D990" s="102"/>
      <c r="E990" s="13"/>
      <c r="F990" s="14"/>
      <c r="G990" s="11">
        <v>100</v>
      </c>
      <c r="H990" s="15">
        <v>9.8455598455600004</v>
      </c>
      <c r="I990" s="2">
        <v>23.166023166022999</v>
      </c>
      <c r="J990" s="2">
        <v>66.795366795367002</v>
      </c>
      <c r="K990" s="18">
        <v>0.19305019305000001</v>
      </c>
    </row>
    <row r="991" spans="4:11" x14ac:dyDescent="0.2">
      <c r="D991" s="102"/>
      <c r="E991" s="5" t="s">
        <v>44</v>
      </c>
      <c r="F991" s="6"/>
      <c r="G991" s="7">
        <v>602</v>
      </c>
      <c r="H991" s="10">
        <v>98</v>
      </c>
      <c r="I991" s="1">
        <v>120</v>
      </c>
      <c r="J991" s="1">
        <v>381</v>
      </c>
      <c r="K991" s="17">
        <v>3</v>
      </c>
    </row>
    <row r="992" spans="4:11" x14ac:dyDescent="0.2">
      <c r="D992" s="103"/>
      <c r="E992" s="54"/>
      <c r="F992" s="52"/>
      <c r="G992" s="61">
        <v>100</v>
      </c>
      <c r="H992" s="66">
        <v>16.279069767442</v>
      </c>
      <c r="I992" s="24">
        <v>19.933554817276001</v>
      </c>
      <c r="J992" s="24">
        <v>63.289036544849999</v>
      </c>
      <c r="K992" s="69">
        <v>0.49833887043199998</v>
      </c>
    </row>
    <row r="994" spans="2:13" x14ac:dyDescent="0.2">
      <c r="B994" s="34" t="str">
        <f xml:space="preserve"> HYPERLINK("#'目次'!B29", "[23]")</f>
        <v>[23]</v>
      </c>
      <c r="C994" s="27" t="s">
        <v>241</v>
      </c>
    </row>
    <row r="997" spans="2:13" x14ac:dyDescent="0.2">
      <c r="C997" s="27" t="s">
        <v>13</v>
      </c>
    </row>
    <row r="998" spans="2:13" ht="72" x14ac:dyDescent="0.2">
      <c r="D998" s="97"/>
      <c r="E998" s="98"/>
      <c r="F998" s="98"/>
      <c r="G998" s="38" t="s">
        <v>14</v>
      </c>
      <c r="H998" s="36" t="s">
        <v>242</v>
      </c>
      <c r="I998" s="4" t="s">
        <v>243</v>
      </c>
      <c r="J998" s="4" t="s">
        <v>244</v>
      </c>
      <c r="K998" s="4" t="s">
        <v>245</v>
      </c>
      <c r="L998" s="4" t="s">
        <v>238</v>
      </c>
      <c r="M998" s="35" t="s">
        <v>24</v>
      </c>
    </row>
    <row r="999" spans="2:13" x14ac:dyDescent="0.2">
      <c r="D999" s="99"/>
      <c r="E999" s="100"/>
      <c r="F999" s="100"/>
      <c r="G999" s="40"/>
      <c r="H999" s="42"/>
      <c r="I999" s="8"/>
      <c r="J999" s="8"/>
      <c r="K999" s="8"/>
      <c r="L999" s="8"/>
      <c r="M999" s="39"/>
    </row>
    <row r="1000" spans="2:13" x14ac:dyDescent="0.2">
      <c r="D1000" s="59"/>
      <c r="E1000" s="63" t="s">
        <v>14</v>
      </c>
      <c r="F1000" s="65"/>
      <c r="G1000" s="37">
        <v>7000</v>
      </c>
      <c r="H1000" s="16">
        <v>46</v>
      </c>
      <c r="I1000" s="16">
        <v>149</v>
      </c>
      <c r="J1000" s="16">
        <v>243</v>
      </c>
      <c r="K1000" s="16">
        <v>461</v>
      </c>
      <c r="L1000" s="16">
        <v>6067</v>
      </c>
      <c r="M1000" s="57">
        <v>34</v>
      </c>
    </row>
    <row r="1001" spans="2:13" x14ac:dyDescent="0.2">
      <c r="D1001" s="54"/>
      <c r="E1001" s="52"/>
      <c r="F1001" s="60"/>
      <c r="G1001" s="11">
        <v>100</v>
      </c>
      <c r="H1001" s="2">
        <v>0.65714285714300003</v>
      </c>
      <c r="I1001" s="2">
        <v>2.128571428571</v>
      </c>
      <c r="J1001" s="2">
        <v>3.4714285714290001</v>
      </c>
      <c r="K1001" s="2">
        <v>6.5857142857140003</v>
      </c>
      <c r="L1001" s="2">
        <v>86.671428571429004</v>
      </c>
      <c r="M1001" s="18">
        <v>0.48571428571399999</v>
      </c>
    </row>
    <row r="1002" spans="2:13" x14ac:dyDescent="0.2">
      <c r="D1002" s="101" t="s">
        <v>25</v>
      </c>
      <c r="E1002" s="26" t="s">
        <v>26</v>
      </c>
      <c r="F1002" s="25"/>
      <c r="G1002" s="28">
        <v>308</v>
      </c>
      <c r="H1002" s="30">
        <v>1</v>
      </c>
      <c r="I1002" s="3">
        <v>2</v>
      </c>
      <c r="J1002" s="3">
        <v>8</v>
      </c>
      <c r="K1002" s="3">
        <v>21</v>
      </c>
      <c r="L1002" s="3">
        <v>276</v>
      </c>
      <c r="M1002" s="32">
        <v>0</v>
      </c>
    </row>
    <row r="1003" spans="2:13" x14ac:dyDescent="0.2">
      <c r="D1003" s="102"/>
      <c r="E1003" s="13"/>
      <c r="F1003" s="14"/>
      <c r="G1003" s="11">
        <v>100</v>
      </c>
      <c r="H1003" s="15">
        <v>0.32467532467499999</v>
      </c>
      <c r="I1003" s="2">
        <v>0.64935064935099995</v>
      </c>
      <c r="J1003" s="2">
        <v>2.5974025974030002</v>
      </c>
      <c r="K1003" s="2">
        <v>6.8181818181820004</v>
      </c>
      <c r="L1003" s="2">
        <v>89.610389610390001</v>
      </c>
      <c r="M1003" s="29">
        <v>0</v>
      </c>
    </row>
    <row r="1004" spans="2:13" x14ac:dyDescent="0.2">
      <c r="D1004" s="102"/>
      <c r="E1004" s="5" t="s">
        <v>27</v>
      </c>
      <c r="F1004" s="6"/>
      <c r="G1004" s="7">
        <v>504</v>
      </c>
      <c r="H1004" s="10">
        <v>6</v>
      </c>
      <c r="I1004" s="1">
        <v>12</v>
      </c>
      <c r="J1004" s="1">
        <v>12</v>
      </c>
      <c r="K1004" s="1">
        <v>32</v>
      </c>
      <c r="L1004" s="1">
        <v>440</v>
      </c>
      <c r="M1004" s="17">
        <v>2</v>
      </c>
    </row>
    <row r="1005" spans="2:13" x14ac:dyDescent="0.2">
      <c r="D1005" s="102"/>
      <c r="E1005" s="13"/>
      <c r="F1005" s="14"/>
      <c r="G1005" s="11">
        <v>100</v>
      </c>
      <c r="H1005" s="15">
        <v>1.190476190476</v>
      </c>
      <c r="I1005" s="2">
        <v>2.3809523809519999</v>
      </c>
      <c r="J1005" s="2">
        <v>2.3809523809519999</v>
      </c>
      <c r="K1005" s="2">
        <v>6.3492063492059998</v>
      </c>
      <c r="L1005" s="2">
        <v>87.301587301587006</v>
      </c>
      <c r="M1005" s="18">
        <v>0.39682539682500001</v>
      </c>
    </row>
    <row r="1006" spans="2:13" x14ac:dyDescent="0.2">
      <c r="D1006" s="102"/>
      <c r="E1006" s="5" t="s">
        <v>28</v>
      </c>
      <c r="F1006" s="6"/>
      <c r="G1006" s="7">
        <v>1554</v>
      </c>
      <c r="H1006" s="10">
        <v>9</v>
      </c>
      <c r="I1006" s="1">
        <v>39</v>
      </c>
      <c r="J1006" s="1">
        <v>59</v>
      </c>
      <c r="K1006" s="1">
        <v>131</v>
      </c>
      <c r="L1006" s="1">
        <v>1307</v>
      </c>
      <c r="M1006" s="17">
        <v>9</v>
      </c>
    </row>
    <row r="1007" spans="2:13" x14ac:dyDescent="0.2">
      <c r="D1007" s="102"/>
      <c r="E1007" s="13"/>
      <c r="F1007" s="14"/>
      <c r="G1007" s="11">
        <v>100</v>
      </c>
      <c r="H1007" s="15">
        <v>0.57915057915099999</v>
      </c>
      <c r="I1007" s="2">
        <v>2.5096525096529998</v>
      </c>
      <c r="J1007" s="2">
        <v>3.7966537966540002</v>
      </c>
      <c r="K1007" s="2">
        <v>8.4298584298579993</v>
      </c>
      <c r="L1007" s="2">
        <v>84.105534105534005</v>
      </c>
      <c r="M1007" s="18">
        <v>0.57915057915099999</v>
      </c>
    </row>
    <row r="1008" spans="2:13" x14ac:dyDescent="0.2">
      <c r="D1008" s="102"/>
      <c r="E1008" s="5" t="s">
        <v>29</v>
      </c>
      <c r="F1008" s="6"/>
      <c r="G1008" s="7">
        <v>840</v>
      </c>
      <c r="H1008" s="10">
        <v>11</v>
      </c>
      <c r="I1008" s="1">
        <v>29</v>
      </c>
      <c r="J1008" s="1">
        <v>45</v>
      </c>
      <c r="K1008" s="1">
        <v>69</v>
      </c>
      <c r="L1008" s="1">
        <v>685</v>
      </c>
      <c r="M1008" s="17">
        <v>1</v>
      </c>
    </row>
    <row r="1009" spans="4:13" x14ac:dyDescent="0.2">
      <c r="D1009" s="102"/>
      <c r="E1009" s="13"/>
      <c r="F1009" s="14"/>
      <c r="G1009" s="11">
        <v>100</v>
      </c>
      <c r="H1009" s="15">
        <v>1.309523809524</v>
      </c>
      <c r="I1009" s="2">
        <v>3.4523809523810001</v>
      </c>
      <c r="J1009" s="2">
        <v>5.3571428571429998</v>
      </c>
      <c r="K1009" s="2">
        <v>8.2142857142859995</v>
      </c>
      <c r="L1009" s="2">
        <v>81.547619047618994</v>
      </c>
      <c r="M1009" s="18">
        <v>0.119047619048</v>
      </c>
    </row>
    <row r="1010" spans="4:13" x14ac:dyDescent="0.2">
      <c r="D1010" s="102"/>
      <c r="E1010" s="5" t="s">
        <v>30</v>
      </c>
      <c r="F1010" s="6"/>
      <c r="G1010" s="7">
        <v>280</v>
      </c>
      <c r="H1010" s="10">
        <v>2</v>
      </c>
      <c r="I1010" s="1">
        <v>6</v>
      </c>
      <c r="J1010" s="1">
        <v>10</v>
      </c>
      <c r="K1010" s="1">
        <v>29</v>
      </c>
      <c r="L1010" s="1">
        <v>233</v>
      </c>
      <c r="M1010" s="17">
        <v>0</v>
      </c>
    </row>
    <row r="1011" spans="4:13" x14ac:dyDescent="0.2">
      <c r="D1011" s="102"/>
      <c r="E1011" s="13"/>
      <c r="F1011" s="14"/>
      <c r="G1011" s="11">
        <v>100</v>
      </c>
      <c r="H1011" s="15">
        <v>0.71428571428599996</v>
      </c>
      <c r="I1011" s="2">
        <v>2.1428571428569998</v>
      </c>
      <c r="J1011" s="2">
        <v>3.5714285714290002</v>
      </c>
      <c r="K1011" s="2">
        <v>10.357142857143</v>
      </c>
      <c r="L1011" s="2">
        <v>83.214285714286007</v>
      </c>
      <c r="M1011" s="29">
        <v>0</v>
      </c>
    </row>
    <row r="1012" spans="4:13" x14ac:dyDescent="0.2">
      <c r="D1012" s="102"/>
      <c r="E1012" s="5" t="s">
        <v>31</v>
      </c>
      <c r="F1012" s="6"/>
      <c r="G1012" s="7">
        <v>154</v>
      </c>
      <c r="H1012" s="10">
        <v>1</v>
      </c>
      <c r="I1012" s="1">
        <v>3</v>
      </c>
      <c r="J1012" s="1">
        <v>6</v>
      </c>
      <c r="K1012" s="1">
        <v>7</v>
      </c>
      <c r="L1012" s="1">
        <v>134</v>
      </c>
      <c r="M1012" s="17">
        <v>3</v>
      </c>
    </row>
    <row r="1013" spans="4:13" x14ac:dyDescent="0.2">
      <c r="D1013" s="102"/>
      <c r="E1013" s="13"/>
      <c r="F1013" s="14"/>
      <c r="G1013" s="11">
        <v>100</v>
      </c>
      <c r="H1013" s="15">
        <v>0.64935064935099995</v>
      </c>
      <c r="I1013" s="2">
        <v>1.948051948052</v>
      </c>
      <c r="J1013" s="2">
        <v>3.896103896104</v>
      </c>
      <c r="K1013" s="2">
        <v>4.5454545454549997</v>
      </c>
      <c r="L1013" s="2">
        <v>87.012987012986997</v>
      </c>
      <c r="M1013" s="18">
        <v>1.948051948052</v>
      </c>
    </row>
    <row r="1014" spans="4:13" x14ac:dyDescent="0.2">
      <c r="D1014" s="102"/>
      <c r="E1014" s="5" t="s">
        <v>32</v>
      </c>
      <c r="F1014" s="6"/>
      <c r="G1014" s="7">
        <v>826</v>
      </c>
      <c r="H1014" s="10">
        <v>3</v>
      </c>
      <c r="I1014" s="1">
        <v>11</v>
      </c>
      <c r="J1014" s="1">
        <v>23</v>
      </c>
      <c r="K1014" s="1">
        <v>42</v>
      </c>
      <c r="L1014" s="1">
        <v>747</v>
      </c>
      <c r="M1014" s="17">
        <v>0</v>
      </c>
    </row>
    <row r="1015" spans="4:13" x14ac:dyDescent="0.2">
      <c r="D1015" s="102"/>
      <c r="E1015" s="13"/>
      <c r="F1015" s="14"/>
      <c r="G1015" s="11">
        <v>100</v>
      </c>
      <c r="H1015" s="15">
        <v>0.36319612590799999</v>
      </c>
      <c r="I1015" s="2">
        <v>1.331719128329</v>
      </c>
      <c r="J1015" s="2">
        <v>2.7845036319609999</v>
      </c>
      <c r="K1015" s="2">
        <v>5.0847457627120001</v>
      </c>
      <c r="L1015" s="2">
        <v>90.435835351090006</v>
      </c>
      <c r="M1015" s="29">
        <v>0</v>
      </c>
    </row>
    <row r="1016" spans="4:13" x14ac:dyDescent="0.2">
      <c r="D1016" s="102"/>
      <c r="E1016" s="5" t="s">
        <v>33</v>
      </c>
      <c r="F1016" s="6"/>
      <c r="G1016" s="7">
        <v>672</v>
      </c>
      <c r="H1016" s="10">
        <v>6</v>
      </c>
      <c r="I1016" s="1">
        <v>12</v>
      </c>
      <c r="J1016" s="1">
        <v>17</v>
      </c>
      <c r="K1016" s="1">
        <v>32</v>
      </c>
      <c r="L1016" s="1">
        <v>598</v>
      </c>
      <c r="M1016" s="17">
        <v>7</v>
      </c>
    </row>
    <row r="1017" spans="4:13" x14ac:dyDescent="0.2">
      <c r="D1017" s="102"/>
      <c r="E1017" s="13"/>
      <c r="F1017" s="14"/>
      <c r="G1017" s="11">
        <v>100</v>
      </c>
      <c r="H1017" s="15">
        <v>0.89285714285700002</v>
      </c>
      <c r="I1017" s="2">
        <v>1.785714285714</v>
      </c>
      <c r="J1017" s="2">
        <v>2.5297619047620001</v>
      </c>
      <c r="K1017" s="2">
        <v>4.7619047619049999</v>
      </c>
      <c r="L1017" s="2">
        <v>88.988095238094999</v>
      </c>
      <c r="M1017" s="18">
        <v>1.041666666667</v>
      </c>
    </row>
    <row r="1018" spans="4:13" x14ac:dyDescent="0.2">
      <c r="D1018" s="102"/>
      <c r="E1018" s="5" t="s">
        <v>34</v>
      </c>
      <c r="F1018" s="6"/>
      <c r="G1018" s="7">
        <v>462</v>
      </c>
      <c r="H1018" s="10">
        <v>3</v>
      </c>
      <c r="I1018" s="1">
        <v>9</v>
      </c>
      <c r="J1018" s="1">
        <v>19</v>
      </c>
      <c r="K1018" s="1">
        <v>30</v>
      </c>
      <c r="L1018" s="1">
        <v>401</v>
      </c>
      <c r="M1018" s="17">
        <v>0</v>
      </c>
    </row>
    <row r="1019" spans="4:13" x14ac:dyDescent="0.2">
      <c r="D1019" s="102"/>
      <c r="E1019" s="13"/>
      <c r="F1019" s="14"/>
      <c r="G1019" s="11">
        <v>100</v>
      </c>
      <c r="H1019" s="15">
        <v>0.64935064935099995</v>
      </c>
      <c r="I1019" s="2">
        <v>1.948051948052</v>
      </c>
      <c r="J1019" s="2">
        <v>4.1125541125540002</v>
      </c>
      <c r="K1019" s="2">
        <v>6.4935064935059996</v>
      </c>
      <c r="L1019" s="2">
        <v>86.796536796536998</v>
      </c>
      <c r="M1019" s="29">
        <v>0</v>
      </c>
    </row>
    <row r="1020" spans="4:13" x14ac:dyDescent="0.2">
      <c r="D1020" s="102"/>
      <c r="E1020" s="5" t="s">
        <v>35</v>
      </c>
      <c r="F1020" s="6"/>
      <c r="G1020" s="7">
        <v>406</v>
      </c>
      <c r="H1020" s="10">
        <v>1</v>
      </c>
      <c r="I1020" s="1">
        <v>12</v>
      </c>
      <c r="J1020" s="1">
        <v>15</v>
      </c>
      <c r="K1020" s="1">
        <v>13</v>
      </c>
      <c r="L1020" s="1">
        <v>363</v>
      </c>
      <c r="M1020" s="17">
        <v>2</v>
      </c>
    </row>
    <row r="1021" spans="4:13" x14ac:dyDescent="0.2">
      <c r="D1021" s="102"/>
      <c r="E1021" s="13"/>
      <c r="F1021" s="14"/>
      <c r="G1021" s="11">
        <v>100</v>
      </c>
      <c r="H1021" s="15">
        <v>0.246305418719</v>
      </c>
      <c r="I1021" s="2">
        <v>2.9556650246310001</v>
      </c>
      <c r="J1021" s="2">
        <v>3.6945812807879999</v>
      </c>
      <c r="K1021" s="2">
        <v>3.20197044335</v>
      </c>
      <c r="L1021" s="2">
        <v>89.408866995074007</v>
      </c>
      <c r="M1021" s="18">
        <v>0.49261083743799999</v>
      </c>
    </row>
    <row r="1022" spans="4:13" x14ac:dyDescent="0.2">
      <c r="D1022" s="102"/>
      <c r="E1022" s="5" t="s">
        <v>36</v>
      </c>
      <c r="F1022" s="6"/>
      <c r="G1022" s="7">
        <v>210</v>
      </c>
      <c r="H1022" s="10">
        <v>1</v>
      </c>
      <c r="I1022" s="1">
        <v>3</v>
      </c>
      <c r="J1022" s="1">
        <v>6</v>
      </c>
      <c r="K1022" s="1">
        <v>15</v>
      </c>
      <c r="L1022" s="1">
        <v>183</v>
      </c>
      <c r="M1022" s="17">
        <v>2</v>
      </c>
    </row>
    <row r="1023" spans="4:13" x14ac:dyDescent="0.2">
      <c r="D1023" s="102"/>
      <c r="E1023" s="13"/>
      <c r="F1023" s="14"/>
      <c r="G1023" s="11">
        <v>100</v>
      </c>
      <c r="H1023" s="15">
        <v>0.47619047618999999</v>
      </c>
      <c r="I1023" s="2">
        <v>1.4285714285710001</v>
      </c>
      <c r="J1023" s="2">
        <v>2.8571428571430002</v>
      </c>
      <c r="K1023" s="2">
        <v>7.1428571428570002</v>
      </c>
      <c r="L1023" s="2">
        <v>87.142857142856997</v>
      </c>
      <c r="M1023" s="18">
        <v>0.95238095238099996</v>
      </c>
    </row>
    <row r="1024" spans="4:13" x14ac:dyDescent="0.2">
      <c r="D1024" s="102"/>
      <c r="E1024" s="5" t="s">
        <v>37</v>
      </c>
      <c r="F1024" s="6"/>
      <c r="G1024" s="7">
        <v>714</v>
      </c>
      <c r="H1024" s="10">
        <v>2</v>
      </c>
      <c r="I1024" s="1">
        <v>8</v>
      </c>
      <c r="J1024" s="1">
        <v>22</v>
      </c>
      <c r="K1024" s="1">
        <v>39</v>
      </c>
      <c r="L1024" s="1">
        <v>635</v>
      </c>
      <c r="M1024" s="17">
        <v>8</v>
      </c>
    </row>
    <row r="1025" spans="2:13" x14ac:dyDescent="0.2">
      <c r="D1025" s="102"/>
      <c r="E1025" s="13"/>
      <c r="F1025" s="14"/>
      <c r="G1025" s="11">
        <v>100</v>
      </c>
      <c r="H1025" s="15">
        <v>0.28011204481800001</v>
      </c>
      <c r="I1025" s="2">
        <v>1.120448179272</v>
      </c>
      <c r="J1025" s="2">
        <v>3.0812324929970001</v>
      </c>
      <c r="K1025" s="2">
        <v>5.4621848739500001</v>
      </c>
      <c r="L1025" s="2">
        <v>88.935574229691994</v>
      </c>
      <c r="M1025" s="18">
        <v>1.120448179272</v>
      </c>
    </row>
    <row r="1026" spans="2:13" x14ac:dyDescent="0.2">
      <c r="D1026" s="102"/>
      <c r="E1026" s="5" t="s">
        <v>38</v>
      </c>
      <c r="F1026" s="6"/>
      <c r="G1026" s="7">
        <v>70</v>
      </c>
      <c r="H1026" s="10">
        <v>0</v>
      </c>
      <c r="I1026" s="1">
        <v>3</v>
      </c>
      <c r="J1026" s="1">
        <v>1</v>
      </c>
      <c r="K1026" s="1">
        <v>1</v>
      </c>
      <c r="L1026" s="1">
        <v>65</v>
      </c>
      <c r="M1026" s="17">
        <v>0</v>
      </c>
    </row>
    <row r="1027" spans="2:13" x14ac:dyDescent="0.2">
      <c r="D1027" s="102"/>
      <c r="E1027" s="13"/>
      <c r="F1027" s="14"/>
      <c r="G1027" s="11">
        <v>100</v>
      </c>
      <c r="H1027" s="70">
        <v>0</v>
      </c>
      <c r="I1027" s="2">
        <v>4.2857142857139996</v>
      </c>
      <c r="J1027" s="2">
        <v>1.4285714285710001</v>
      </c>
      <c r="K1027" s="2">
        <v>1.4285714285710001</v>
      </c>
      <c r="L1027" s="2">
        <v>92.857142857143003</v>
      </c>
      <c r="M1027" s="29">
        <v>0</v>
      </c>
    </row>
    <row r="1028" spans="2:13" x14ac:dyDescent="0.2">
      <c r="D1028" s="101" t="s">
        <v>39</v>
      </c>
      <c r="E1028" s="26" t="s">
        <v>40</v>
      </c>
      <c r="F1028" s="25"/>
      <c r="G1028" s="28">
        <v>2044</v>
      </c>
      <c r="H1028" s="30">
        <v>19</v>
      </c>
      <c r="I1028" s="3">
        <v>52</v>
      </c>
      <c r="J1028" s="3">
        <v>85</v>
      </c>
      <c r="K1028" s="3">
        <v>144</v>
      </c>
      <c r="L1028" s="3">
        <v>1739</v>
      </c>
      <c r="M1028" s="32">
        <v>5</v>
      </c>
    </row>
    <row r="1029" spans="2:13" x14ac:dyDescent="0.2">
      <c r="D1029" s="102"/>
      <c r="E1029" s="13"/>
      <c r="F1029" s="14"/>
      <c r="G1029" s="11">
        <v>100</v>
      </c>
      <c r="H1029" s="15">
        <v>0.92954990215300004</v>
      </c>
      <c r="I1029" s="2">
        <v>2.5440313111549999</v>
      </c>
      <c r="J1029" s="2">
        <v>4.1585127201569998</v>
      </c>
      <c r="K1029" s="2">
        <v>7.045009784736</v>
      </c>
      <c r="L1029" s="2">
        <v>85.078277886497006</v>
      </c>
      <c r="M1029" s="18">
        <v>0.244618395303</v>
      </c>
    </row>
    <row r="1030" spans="2:13" x14ac:dyDescent="0.2">
      <c r="D1030" s="102"/>
      <c r="E1030" s="5" t="s">
        <v>41</v>
      </c>
      <c r="F1030" s="6"/>
      <c r="G1030" s="7">
        <v>2156</v>
      </c>
      <c r="H1030" s="10">
        <v>11</v>
      </c>
      <c r="I1030" s="1">
        <v>47</v>
      </c>
      <c r="J1030" s="1">
        <v>62</v>
      </c>
      <c r="K1030" s="1">
        <v>157</v>
      </c>
      <c r="L1030" s="1">
        <v>1869</v>
      </c>
      <c r="M1030" s="17">
        <v>10</v>
      </c>
    </row>
    <row r="1031" spans="2:13" x14ac:dyDescent="0.2">
      <c r="D1031" s="102"/>
      <c r="E1031" s="13"/>
      <c r="F1031" s="14"/>
      <c r="G1031" s="11">
        <v>100</v>
      </c>
      <c r="H1031" s="15">
        <v>0.51020408163300002</v>
      </c>
      <c r="I1031" s="2">
        <v>2.1799628942489999</v>
      </c>
      <c r="J1031" s="2">
        <v>2.875695732839</v>
      </c>
      <c r="K1031" s="2">
        <v>7.2820037105750002</v>
      </c>
      <c r="L1031" s="2">
        <v>86.688311688311998</v>
      </c>
      <c r="M1031" s="18">
        <v>0.46382189239299998</v>
      </c>
    </row>
    <row r="1032" spans="2:13" x14ac:dyDescent="0.2">
      <c r="D1032" s="102"/>
      <c r="E1032" s="5" t="s">
        <v>42</v>
      </c>
      <c r="F1032" s="6"/>
      <c r="G1032" s="7">
        <v>1680</v>
      </c>
      <c r="H1032" s="10">
        <v>10</v>
      </c>
      <c r="I1032" s="1">
        <v>25</v>
      </c>
      <c r="J1032" s="1">
        <v>52</v>
      </c>
      <c r="K1032" s="1">
        <v>101</v>
      </c>
      <c r="L1032" s="1">
        <v>1486</v>
      </c>
      <c r="M1032" s="17">
        <v>6</v>
      </c>
    </row>
    <row r="1033" spans="2:13" x14ac:dyDescent="0.2">
      <c r="D1033" s="102"/>
      <c r="E1033" s="13"/>
      <c r="F1033" s="14"/>
      <c r="G1033" s="11">
        <v>100</v>
      </c>
      <c r="H1033" s="15">
        <v>0.59523809523799998</v>
      </c>
      <c r="I1033" s="2">
        <v>1.4880952380950001</v>
      </c>
      <c r="J1033" s="2">
        <v>3.0952380952379999</v>
      </c>
      <c r="K1033" s="2">
        <v>6.0119047619049999</v>
      </c>
      <c r="L1033" s="2">
        <v>88.452380952381006</v>
      </c>
      <c r="M1033" s="18">
        <v>0.35714285714299998</v>
      </c>
    </row>
    <row r="1034" spans="2:13" x14ac:dyDescent="0.2">
      <c r="D1034" s="102"/>
      <c r="E1034" s="5" t="s">
        <v>43</v>
      </c>
      <c r="F1034" s="6"/>
      <c r="G1034" s="7">
        <v>518</v>
      </c>
      <c r="H1034" s="10">
        <v>3</v>
      </c>
      <c r="I1034" s="1">
        <v>4</v>
      </c>
      <c r="J1034" s="1">
        <v>14</v>
      </c>
      <c r="K1034" s="1">
        <v>21</v>
      </c>
      <c r="L1034" s="1">
        <v>473</v>
      </c>
      <c r="M1034" s="17">
        <v>3</v>
      </c>
    </row>
    <row r="1035" spans="2:13" x14ac:dyDescent="0.2">
      <c r="D1035" s="102"/>
      <c r="E1035" s="13"/>
      <c r="F1035" s="14"/>
      <c r="G1035" s="11">
        <v>100</v>
      </c>
      <c r="H1035" s="15">
        <v>0.57915057915099999</v>
      </c>
      <c r="I1035" s="2">
        <v>0.77220077220100003</v>
      </c>
      <c r="J1035" s="2">
        <v>2.7027027027030002</v>
      </c>
      <c r="K1035" s="2">
        <v>4.0540540540540002</v>
      </c>
      <c r="L1035" s="2">
        <v>91.312741312740997</v>
      </c>
      <c r="M1035" s="18">
        <v>0.57915057915099999</v>
      </c>
    </row>
    <row r="1036" spans="2:13" x14ac:dyDescent="0.2">
      <c r="D1036" s="102"/>
      <c r="E1036" s="5" t="s">
        <v>44</v>
      </c>
      <c r="F1036" s="6"/>
      <c r="G1036" s="7">
        <v>602</v>
      </c>
      <c r="H1036" s="10">
        <v>3</v>
      </c>
      <c r="I1036" s="1">
        <v>21</v>
      </c>
      <c r="J1036" s="1">
        <v>30</v>
      </c>
      <c r="K1036" s="1">
        <v>38</v>
      </c>
      <c r="L1036" s="1">
        <v>500</v>
      </c>
      <c r="M1036" s="17">
        <v>10</v>
      </c>
    </row>
    <row r="1037" spans="2:13" x14ac:dyDescent="0.2">
      <c r="D1037" s="103"/>
      <c r="E1037" s="54"/>
      <c r="F1037" s="52"/>
      <c r="G1037" s="61">
        <v>100</v>
      </c>
      <c r="H1037" s="66">
        <v>0.49833887043199998</v>
      </c>
      <c r="I1037" s="24">
        <v>3.488372093023</v>
      </c>
      <c r="J1037" s="24">
        <v>4.9833887043190002</v>
      </c>
      <c r="K1037" s="24">
        <v>6.3122923588040001</v>
      </c>
      <c r="L1037" s="24">
        <v>83.056478405316</v>
      </c>
      <c r="M1037" s="69">
        <v>1.6611295681060001</v>
      </c>
    </row>
    <row r="1039" spans="2:13" x14ac:dyDescent="0.2">
      <c r="B1039" s="34" t="str">
        <f xml:space="preserve"> HYPERLINK("#'目次'!B30", "[24]")</f>
        <v>[24]</v>
      </c>
      <c r="C1039" s="27" t="s">
        <v>248</v>
      </c>
    </row>
    <row r="1042" spans="3:11" x14ac:dyDescent="0.2">
      <c r="C1042" s="27" t="s">
        <v>13</v>
      </c>
    </row>
    <row r="1043" spans="3:11" ht="36" x14ac:dyDescent="0.2">
      <c r="D1043" s="97"/>
      <c r="E1043" s="98"/>
      <c r="F1043" s="98"/>
      <c r="G1043" s="38" t="s">
        <v>14</v>
      </c>
      <c r="H1043" s="36" t="s">
        <v>249</v>
      </c>
      <c r="I1043" s="4" t="s">
        <v>250</v>
      </c>
      <c r="J1043" s="4" t="s">
        <v>251</v>
      </c>
      <c r="K1043" s="35" t="s">
        <v>24</v>
      </c>
    </row>
    <row r="1044" spans="3:11" x14ac:dyDescent="0.2">
      <c r="D1044" s="99"/>
      <c r="E1044" s="100"/>
      <c r="F1044" s="100"/>
      <c r="G1044" s="40"/>
      <c r="H1044" s="42"/>
      <c r="I1044" s="8"/>
      <c r="J1044" s="8"/>
      <c r="K1044" s="39"/>
    </row>
    <row r="1045" spans="3:11" x14ac:dyDescent="0.2">
      <c r="D1045" s="59"/>
      <c r="E1045" s="63" t="s">
        <v>14</v>
      </c>
      <c r="F1045" s="65"/>
      <c r="G1045" s="37">
        <v>7000</v>
      </c>
      <c r="H1045" s="16">
        <v>361</v>
      </c>
      <c r="I1045" s="16">
        <v>2296</v>
      </c>
      <c r="J1045" s="16">
        <v>4287</v>
      </c>
      <c r="K1045" s="57">
        <v>56</v>
      </c>
    </row>
    <row r="1046" spans="3:11" x14ac:dyDescent="0.2">
      <c r="D1046" s="54"/>
      <c r="E1046" s="52"/>
      <c r="F1046" s="60"/>
      <c r="G1046" s="11">
        <v>100</v>
      </c>
      <c r="H1046" s="2">
        <v>5.1571428571429996</v>
      </c>
      <c r="I1046" s="2">
        <v>32.799999999999997</v>
      </c>
      <c r="J1046" s="2">
        <v>61.242857142856998</v>
      </c>
      <c r="K1046" s="18">
        <v>0.8</v>
      </c>
    </row>
    <row r="1047" spans="3:11" x14ac:dyDescent="0.2">
      <c r="D1047" s="101" t="s">
        <v>25</v>
      </c>
      <c r="E1047" s="26" t="s">
        <v>26</v>
      </c>
      <c r="F1047" s="25"/>
      <c r="G1047" s="28">
        <v>308</v>
      </c>
      <c r="H1047" s="30">
        <v>8</v>
      </c>
      <c r="I1047" s="3">
        <v>92</v>
      </c>
      <c r="J1047" s="3">
        <v>206</v>
      </c>
      <c r="K1047" s="32">
        <v>2</v>
      </c>
    </row>
    <row r="1048" spans="3:11" x14ac:dyDescent="0.2">
      <c r="D1048" s="102"/>
      <c r="E1048" s="13"/>
      <c r="F1048" s="14"/>
      <c r="G1048" s="11">
        <v>100</v>
      </c>
      <c r="H1048" s="15">
        <v>2.5974025974030002</v>
      </c>
      <c r="I1048" s="2">
        <v>29.87012987013</v>
      </c>
      <c r="J1048" s="2">
        <v>66.883116883116998</v>
      </c>
      <c r="K1048" s="18">
        <v>0.64935064935099995</v>
      </c>
    </row>
    <row r="1049" spans="3:11" x14ac:dyDescent="0.2">
      <c r="D1049" s="102"/>
      <c r="E1049" s="5" t="s">
        <v>27</v>
      </c>
      <c r="F1049" s="6"/>
      <c r="G1049" s="7">
        <v>504</v>
      </c>
      <c r="H1049" s="10">
        <v>20</v>
      </c>
      <c r="I1049" s="1">
        <v>146</v>
      </c>
      <c r="J1049" s="1">
        <v>328</v>
      </c>
      <c r="K1049" s="17">
        <v>10</v>
      </c>
    </row>
    <row r="1050" spans="3:11" x14ac:dyDescent="0.2">
      <c r="D1050" s="102"/>
      <c r="E1050" s="13"/>
      <c r="F1050" s="14"/>
      <c r="G1050" s="11">
        <v>100</v>
      </c>
      <c r="H1050" s="15">
        <v>3.9682539682539999</v>
      </c>
      <c r="I1050" s="2">
        <v>28.968253968254</v>
      </c>
      <c r="J1050" s="2">
        <v>65.079365079365004</v>
      </c>
      <c r="K1050" s="18">
        <v>1.9841269841269999</v>
      </c>
    </row>
    <row r="1051" spans="3:11" x14ac:dyDescent="0.2">
      <c r="D1051" s="102"/>
      <c r="E1051" s="5" t="s">
        <v>28</v>
      </c>
      <c r="F1051" s="6"/>
      <c r="G1051" s="7">
        <v>1554</v>
      </c>
      <c r="H1051" s="10">
        <v>90</v>
      </c>
      <c r="I1051" s="1">
        <v>540</v>
      </c>
      <c r="J1051" s="1">
        <v>907</v>
      </c>
      <c r="K1051" s="17">
        <v>17</v>
      </c>
    </row>
    <row r="1052" spans="3:11" x14ac:dyDescent="0.2">
      <c r="D1052" s="102"/>
      <c r="E1052" s="13"/>
      <c r="F1052" s="14"/>
      <c r="G1052" s="11">
        <v>100</v>
      </c>
      <c r="H1052" s="15">
        <v>5.7915057915060002</v>
      </c>
      <c r="I1052" s="2">
        <v>34.749034749034998</v>
      </c>
      <c r="J1052" s="2">
        <v>58.365508365507999</v>
      </c>
      <c r="K1052" s="18">
        <v>1.093951093951</v>
      </c>
    </row>
    <row r="1053" spans="3:11" x14ac:dyDescent="0.2">
      <c r="D1053" s="102"/>
      <c r="E1053" s="5" t="s">
        <v>29</v>
      </c>
      <c r="F1053" s="6"/>
      <c r="G1053" s="7">
        <v>840</v>
      </c>
      <c r="H1053" s="10">
        <v>63</v>
      </c>
      <c r="I1053" s="1">
        <v>337</v>
      </c>
      <c r="J1053" s="1">
        <v>436</v>
      </c>
      <c r="K1053" s="17">
        <v>4</v>
      </c>
    </row>
    <row r="1054" spans="3:11" x14ac:dyDescent="0.2">
      <c r="D1054" s="102"/>
      <c r="E1054" s="13"/>
      <c r="F1054" s="14"/>
      <c r="G1054" s="11">
        <v>100</v>
      </c>
      <c r="H1054" s="15">
        <v>7.5</v>
      </c>
      <c r="I1054" s="2">
        <v>40.119047619047997</v>
      </c>
      <c r="J1054" s="2">
        <v>51.904761904761997</v>
      </c>
      <c r="K1054" s="18">
        <v>0.47619047618999999</v>
      </c>
    </row>
    <row r="1055" spans="3:11" x14ac:dyDescent="0.2">
      <c r="D1055" s="102"/>
      <c r="E1055" s="5" t="s">
        <v>30</v>
      </c>
      <c r="F1055" s="6"/>
      <c r="G1055" s="7">
        <v>280</v>
      </c>
      <c r="H1055" s="10">
        <v>22</v>
      </c>
      <c r="I1055" s="1">
        <v>87</v>
      </c>
      <c r="J1055" s="1">
        <v>166</v>
      </c>
      <c r="K1055" s="17">
        <v>5</v>
      </c>
    </row>
    <row r="1056" spans="3:11" x14ac:dyDescent="0.2">
      <c r="D1056" s="102"/>
      <c r="E1056" s="13"/>
      <c r="F1056" s="14"/>
      <c r="G1056" s="11">
        <v>100</v>
      </c>
      <c r="H1056" s="15">
        <v>7.8571428571429998</v>
      </c>
      <c r="I1056" s="2">
        <v>31.071428571428999</v>
      </c>
      <c r="J1056" s="2">
        <v>59.285714285714</v>
      </c>
      <c r="K1056" s="18">
        <v>1.785714285714</v>
      </c>
    </row>
    <row r="1057" spans="4:11" x14ac:dyDescent="0.2">
      <c r="D1057" s="102"/>
      <c r="E1057" s="5" t="s">
        <v>31</v>
      </c>
      <c r="F1057" s="6"/>
      <c r="G1057" s="7">
        <v>154</v>
      </c>
      <c r="H1057" s="10">
        <v>6</v>
      </c>
      <c r="I1057" s="1">
        <v>47</v>
      </c>
      <c r="J1057" s="1">
        <v>98</v>
      </c>
      <c r="K1057" s="17">
        <v>3</v>
      </c>
    </row>
    <row r="1058" spans="4:11" x14ac:dyDescent="0.2">
      <c r="D1058" s="102"/>
      <c r="E1058" s="13"/>
      <c r="F1058" s="14"/>
      <c r="G1058" s="11">
        <v>100</v>
      </c>
      <c r="H1058" s="15">
        <v>3.896103896104</v>
      </c>
      <c r="I1058" s="2">
        <v>30.519480519481</v>
      </c>
      <c r="J1058" s="2">
        <v>63.636363636364003</v>
      </c>
      <c r="K1058" s="18">
        <v>1.948051948052</v>
      </c>
    </row>
    <row r="1059" spans="4:11" x14ac:dyDescent="0.2">
      <c r="D1059" s="102"/>
      <c r="E1059" s="5" t="s">
        <v>32</v>
      </c>
      <c r="F1059" s="6"/>
      <c r="G1059" s="7">
        <v>826</v>
      </c>
      <c r="H1059" s="10">
        <v>22</v>
      </c>
      <c r="I1059" s="1">
        <v>284</v>
      </c>
      <c r="J1059" s="1">
        <v>520</v>
      </c>
      <c r="K1059" s="17">
        <v>0</v>
      </c>
    </row>
    <row r="1060" spans="4:11" x14ac:dyDescent="0.2">
      <c r="D1060" s="102"/>
      <c r="E1060" s="13"/>
      <c r="F1060" s="14"/>
      <c r="G1060" s="11">
        <v>100</v>
      </c>
      <c r="H1060" s="15">
        <v>2.663438256659</v>
      </c>
      <c r="I1060" s="2">
        <v>34.382566585955999</v>
      </c>
      <c r="J1060" s="2">
        <v>62.953995157385002</v>
      </c>
      <c r="K1060" s="29">
        <v>0</v>
      </c>
    </row>
    <row r="1061" spans="4:11" x14ac:dyDescent="0.2">
      <c r="D1061" s="102"/>
      <c r="E1061" s="5" t="s">
        <v>33</v>
      </c>
      <c r="F1061" s="6"/>
      <c r="G1061" s="7">
        <v>672</v>
      </c>
      <c r="H1061" s="10">
        <v>40</v>
      </c>
      <c r="I1061" s="1">
        <v>213</v>
      </c>
      <c r="J1061" s="1">
        <v>418</v>
      </c>
      <c r="K1061" s="17">
        <v>1</v>
      </c>
    </row>
    <row r="1062" spans="4:11" x14ac:dyDescent="0.2">
      <c r="D1062" s="102"/>
      <c r="E1062" s="13"/>
      <c r="F1062" s="14"/>
      <c r="G1062" s="11">
        <v>100</v>
      </c>
      <c r="H1062" s="15">
        <v>5.9523809523809996</v>
      </c>
      <c r="I1062" s="2">
        <v>31.696428571428999</v>
      </c>
      <c r="J1062" s="2">
        <v>62.202380952380999</v>
      </c>
      <c r="K1062" s="18">
        <v>0.14880952381000001</v>
      </c>
    </row>
    <row r="1063" spans="4:11" x14ac:dyDescent="0.2">
      <c r="D1063" s="102"/>
      <c r="E1063" s="5" t="s">
        <v>34</v>
      </c>
      <c r="F1063" s="6"/>
      <c r="G1063" s="7">
        <v>462</v>
      </c>
      <c r="H1063" s="10">
        <v>29</v>
      </c>
      <c r="I1063" s="1">
        <v>164</v>
      </c>
      <c r="J1063" s="1">
        <v>266</v>
      </c>
      <c r="K1063" s="17">
        <v>3</v>
      </c>
    </row>
    <row r="1064" spans="4:11" x14ac:dyDescent="0.2">
      <c r="D1064" s="102"/>
      <c r="E1064" s="13"/>
      <c r="F1064" s="14"/>
      <c r="G1064" s="11">
        <v>100</v>
      </c>
      <c r="H1064" s="15">
        <v>6.2770562770560003</v>
      </c>
      <c r="I1064" s="2">
        <v>35.497835497834998</v>
      </c>
      <c r="J1064" s="2">
        <v>57.575757575757997</v>
      </c>
      <c r="K1064" s="18">
        <v>0.64935064935099995</v>
      </c>
    </row>
    <row r="1065" spans="4:11" x14ac:dyDescent="0.2">
      <c r="D1065" s="102"/>
      <c r="E1065" s="5" t="s">
        <v>35</v>
      </c>
      <c r="F1065" s="6"/>
      <c r="G1065" s="7">
        <v>406</v>
      </c>
      <c r="H1065" s="10">
        <v>19</v>
      </c>
      <c r="I1065" s="1">
        <v>123</v>
      </c>
      <c r="J1065" s="1">
        <v>259</v>
      </c>
      <c r="K1065" s="17">
        <v>5</v>
      </c>
    </row>
    <row r="1066" spans="4:11" x14ac:dyDescent="0.2">
      <c r="D1066" s="102"/>
      <c r="E1066" s="13"/>
      <c r="F1066" s="14"/>
      <c r="G1066" s="11">
        <v>100</v>
      </c>
      <c r="H1066" s="15">
        <v>4.679802955665</v>
      </c>
      <c r="I1066" s="2">
        <v>30.295566502463</v>
      </c>
      <c r="J1066" s="2">
        <v>63.793103448276</v>
      </c>
      <c r="K1066" s="18">
        <v>1.2315270935960001</v>
      </c>
    </row>
    <row r="1067" spans="4:11" x14ac:dyDescent="0.2">
      <c r="D1067" s="102"/>
      <c r="E1067" s="5" t="s">
        <v>36</v>
      </c>
      <c r="F1067" s="6"/>
      <c r="G1067" s="7">
        <v>210</v>
      </c>
      <c r="H1067" s="10">
        <v>15</v>
      </c>
      <c r="I1067" s="1">
        <v>40</v>
      </c>
      <c r="J1067" s="1">
        <v>151</v>
      </c>
      <c r="K1067" s="17">
        <v>4</v>
      </c>
    </row>
    <row r="1068" spans="4:11" x14ac:dyDescent="0.2">
      <c r="D1068" s="102"/>
      <c r="E1068" s="13"/>
      <c r="F1068" s="14"/>
      <c r="G1068" s="11">
        <v>100</v>
      </c>
      <c r="H1068" s="15">
        <v>7.1428571428570002</v>
      </c>
      <c r="I1068" s="2">
        <v>19.047619047619001</v>
      </c>
      <c r="J1068" s="2">
        <v>71.904761904761997</v>
      </c>
      <c r="K1068" s="18">
        <v>1.9047619047619999</v>
      </c>
    </row>
    <row r="1069" spans="4:11" x14ac:dyDescent="0.2">
      <c r="D1069" s="102"/>
      <c r="E1069" s="5" t="s">
        <v>37</v>
      </c>
      <c r="F1069" s="6"/>
      <c r="G1069" s="7">
        <v>714</v>
      </c>
      <c r="H1069" s="10">
        <v>23</v>
      </c>
      <c r="I1069" s="1">
        <v>202</v>
      </c>
      <c r="J1069" s="1">
        <v>488</v>
      </c>
      <c r="K1069" s="17">
        <v>1</v>
      </c>
    </row>
    <row r="1070" spans="4:11" x14ac:dyDescent="0.2">
      <c r="D1070" s="102"/>
      <c r="E1070" s="13"/>
      <c r="F1070" s="14"/>
      <c r="G1070" s="11">
        <v>100</v>
      </c>
      <c r="H1070" s="15">
        <v>3.221288515406</v>
      </c>
      <c r="I1070" s="2">
        <v>28.291316526610998</v>
      </c>
      <c r="J1070" s="2">
        <v>68.347338935574001</v>
      </c>
      <c r="K1070" s="18">
        <v>0.140056022409</v>
      </c>
    </row>
    <row r="1071" spans="4:11" x14ac:dyDescent="0.2">
      <c r="D1071" s="102"/>
      <c r="E1071" s="5" t="s">
        <v>38</v>
      </c>
      <c r="F1071" s="6"/>
      <c r="G1071" s="7">
        <v>70</v>
      </c>
      <c r="H1071" s="10">
        <v>4</v>
      </c>
      <c r="I1071" s="1">
        <v>21</v>
      </c>
      <c r="J1071" s="1">
        <v>44</v>
      </c>
      <c r="K1071" s="17">
        <v>1</v>
      </c>
    </row>
    <row r="1072" spans="4:11" x14ac:dyDescent="0.2">
      <c r="D1072" s="102"/>
      <c r="E1072" s="13"/>
      <c r="F1072" s="14"/>
      <c r="G1072" s="11">
        <v>100</v>
      </c>
      <c r="H1072" s="15">
        <v>5.7142857142860004</v>
      </c>
      <c r="I1072" s="2">
        <v>30</v>
      </c>
      <c r="J1072" s="2">
        <v>62.857142857143003</v>
      </c>
      <c r="K1072" s="18">
        <v>1.4285714285710001</v>
      </c>
    </row>
    <row r="1073" spans="2:11" x14ac:dyDescent="0.2">
      <c r="D1073" s="101" t="s">
        <v>39</v>
      </c>
      <c r="E1073" s="26" t="s">
        <v>40</v>
      </c>
      <c r="F1073" s="25"/>
      <c r="G1073" s="28">
        <v>2044</v>
      </c>
      <c r="H1073" s="30">
        <v>122</v>
      </c>
      <c r="I1073" s="3">
        <v>737</v>
      </c>
      <c r="J1073" s="3">
        <v>1176</v>
      </c>
      <c r="K1073" s="32">
        <v>9</v>
      </c>
    </row>
    <row r="1074" spans="2:11" x14ac:dyDescent="0.2">
      <c r="D1074" s="102"/>
      <c r="E1074" s="13"/>
      <c r="F1074" s="14"/>
      <c r="G1074" s="11">
        <v>100</v>
      </c>
      <c r="H1074" s="15">
        <v>5.9686888454010001</v>
      </c>
      <c r="I1074" s="2">
        <v>36.056751467710001</v>
      </c>
      <c r="J1074" s="2">
        <v>57.534246575342003</v>
      </c>
      <c r="K1074" s="18">
        <v>0.440313111546</v>
      </c>
    </row>
    <row r="1075" spans="2:11" x14ac:dyDescent="0.2">
      <c r="D1075" s="102"/>
      <c r="E1075" s="5" t="s">
        <v>41</v>
      </c>
      <c r="F1075" s="6"/>
      <c r="G1075" s="7">
        <v>2156</v>
      </c>
      <c r="H1075" s="10">
        <v>111</v>
      </c>
      <c r="I1075" s="1">
        <v>729</v>
      </c>
      <c r="J1075" s="1">
        <v>1297</v>
      </c>
      <c r="K1075" s="17">
        <v>19</v>
      </c>
    </row>
    <row r="1076" spans="2:11" x14ac:dyDescent="0.2">
      <c r="D1076" s="102"/>
      <c r="E1076" s="13"/>
      <c r="F1076" s="14"/>
      <c r="G1076" s="11">
        <v>100</v>
      </c>
      <c r="H1076" s="15">
        <v>5.1484230055660003</v>
      </c>
      <c r="I1076" s="2">
        <v>33.812615955472999</v>
      </c>
      <c r="J1076" s="2">
        <v>60.157699443414003</v>
      </c>
      <c r="K1076" s="18">
        <v>0.88126159554700001</v>
      </c>
    </row>
    <row r="1077" spans="2:11" x14ac:dyDescent="0.2">
      <c r="D1077" s="102"/>
      <c r="E1077" s="5" t="s">
        <v>42</v>
      </c>
      <c r="F1077" s="6"/>
      <c r="G1077" s="7">
        <v>1680</v>
      </c>
      <c r="H1077" s="10">
        <v>80</v>
      </c>
      <c r="I1077" s="1">
        <v>527</v>
      </c>
      <c r="J1077" s="1">
        <v>1059</v>
      </c>
      <c r="K1077" s="17">
        <v>14</v>
      </c>
    </row>
    <row r="1078" spans="2:11" x14ac:dyDescent="0.2">
      <c r="D1078" s="102"/>
      <c r="E1078" s="13"/>
      <c r="F1078" s="14"/>
      <c r="G1078" s="11">
        <v>100</v>
      </c>
      <c r="H1078" s="15">
        <v>4.7619047619049999</v>
      </c>
      <c r="I1078" s="2">
        <v>31.369047619048001</v>
      </c>
      <c r="J1078" s="2">
        <v>63.035714285714</v>
      </c>
      <c r="K1078" s="18">
        <v>0.83333333333299997</v>
      </c>
    </row>
    <row r="1079" spans="2:11" x14ac:dyDescent="0.2">
      <c r="D1079" s="102"/>
      <c r="E1079" s="5" t="s">
        <v>43</v>
      </c>
      <c r="F1079" s="6"/>
      <c r="G1079" s="7">
        <v>518</v>
      </c>
      <c r="H1079" s="10">
        <v>17</v>
      </c>
      <c r="I1079" s="1">
        <v>137</v>
      </c>
      <c r="J1079" s="1">
        <v>355</v>
      </c>
      <c r="K1079" s="17">
        <v>9</v>
      </c>
    </row>
    <row r="1080" spans="2:11" x14ac:dyDescent="0.2">
      <c r="D1080" s="102"/>
      <c r="E1080" s="13"/>
      <c r="F1080" s="14"/>
      <c r="G1080" s="11">
        <v>100</v>
      </c>
      <c r="H1080" s="15">
        <v>3.281853281853</v>
      </c>
      <c r="I1080" s="2">
        <v>26.447876447875998</v>
      </c>
      <c r="J1080" s="2">
        <v>68.532818532818993</v>
      </c>
      <c r="K1080" s="18">
        <v>1.737451737452</v>
      </c>
    </row>
    <row r="1081" spans="2:11" x14ac:dyDescent="0.2">
      <c r="D1081" s="102"/>
      <c r="E1081" s="5" t="s">
        <v>44</v>
      </c>
      <c r="F1081" s="6"/>
      <c r="G1081" s="7">
        <v>602</v>
      </c>
      <c r="H1081" s="10">
        <v>31</v>
      </c>
      <c r="I1081" s="1">
        <v>166</v>
      </c>
      <c r="J1081" s="1">
        <v>400</v>
      </c>
      <c r="K1081" s="17">
        <v>5</v>
      </c>
    </row>
    <row r="1082" spans="2:11" x14ac:dyDescent="0.2">
      <c r="D1082" s="103"/>
      <c r="E1082" s="54"/>
      <c r="F1082" s="52"/>
      <c r="G1082" s="61">
        <v>100</v>
      </c>
      <c r="H1082" s="66">
        <v>5.1495016611300004</v>
      </c>
      <c r="I1082" s="24">
        <v>27.574750830565002</v>
      </c>
      <c r="J1082" s="24">
        <v>66.445182724252007</v>
      </c>
      <c r="K1082" s="69">
        <v>0.83056478405300005</v>
      </c>
    </row>
    <row r="1084" spans="2:11" x14ac:dyDescent="0.2">
      <c r="B1084" s="34" t="str">
        <f xml:space="preserve"> HYPERLINK("#'目次'!B31", "[25]")</f>
        <v>[25]</v>
      </c>
      <c r="C1084" s="27" t="s">
        <v>254</v>
      </c>
    </row>
    <row r="1087" spans="2:11" x14ac:dyDescent="0.2">
      <c r="C1087" s="27" t="s">
        <v>13</v>
      </c>
    </row>
    <row r="1088" spans="2:11" ht="36" x14ac:dyDescent="0.2">
      <c r="D1088" s="97"/>
      <c r="E1088" s="98"/>
      <c r="F1088" s="98"/>
      <c r="G1088" s="38" t="s">
        <v>14</v>
      </c>
      <c r="H1088" s="36" t="s">
        <v>249</v>
      </c>
      <c r="I1088" s="4" t="s">
        <v>250</v>
      </c>
      <c r="J1088" s="4" t="s">
        <v>251</v>
      </c>
      <c r="K1088" s="35" t="s">
        <v>24</v>
      </c>
    </row>
    <row r="1089" spans="4:11" x14ac:dyDescent="0.2">
      <c r="D1089" s="99"/>
      <c r="E1089" s="100"/>
      <c r="F1089" s="100"/>
      <c r="G1089" s="40"/>
      <c r="H1089" s="42"/>
      <c r="I1089" s="8"/>
      <c r="J1089" s="8"/>
      <c r="K1089" s="39"/>
    </row>
    <row r="1090" spans="4:11" x14ac:dyDescent="0.2">
      <c r="D1090" s="59"/>
      <c r="E1090" s="63" t="s">
        <v>14</v>
      </c>
      <c r="F1090" s="65"/>
      <c r="G1090" s="37">
        <v>7000</v>
      </c>
      <c r="H1090" s="16">
        <v>101</v>
      </c>
      <c r="I1090" s="16">
        <v>794</v>
      </c>
      <c r="J1090" s="16">
        <v>6022</v>
      </c>
      <c r="K1090" s="57">
        <v>83</v>
      </c>
    </row>
    <row r="1091" spans="4:11" x14ac:dyDescent="0.2">
      <c r="D1091" s="54"/>
      <c r="E1091" s="52"/>
      <c r="F1091" s="60"/>
      <c r="G1091" s="11">
        <v>100</v>
      </c>
      <c r="H1091" s="2">
        <v>1.4428571428570001</v>
      </c>
      <c r="I1091" s="2">
        <v>11.342857142857</v>
      </c>
      <c r="J1091" s="2">
        <v>86.028571428570999</v>
      </c>
      <c r="K1091" s="18">
        <v>1.1857142857139999</v>
      </c>
    </row>
    <row r="1092" spans="4:11" x14ac:dyDescent="0.2">
      <c r="D1092" s="101" t="s">
        <v>25</v>
      </c>
      <c r="E1092" s="26" t="s">
        <v>26</v>
      </c>
      <c r="F1092" s="25"/>
      <c r="G1092" s="28">
        <v>308</v>
      </c>
      <c r="H1092" s="30">
        <v>3</v>
      </c>
      <c r="I1092" s="3">
        <v>30</v>
      </c>
      <c r="J1092" s="3">
        <v>273</v>
      </c>
      <c r="K1092" s="32">
        <v>2</v>
      </c>
    </row>
    <row r="1093" spans="4:11" x14ac:dyDescent="0.2">
      <c r="D1093" s="102"/>
      <c r="E1093" s="13"/>
      <c r="F1093" s="14"/>
      <c r="G1093" s="11">
        <v>100</v>
      </c>
      <c r="H1093" s="15">
        <v>0.974025974026</v>
      </c>
      <c r="I1093" s="2">
        <v>9.7402597402600009</v>
      </c>
      <c r="J1093" s="2">
        <v>88.636363636363996</v>
      </c>
      <c r="K1093" s="18">
        <v>0.64935064935099995</v>
      </c>
    </row>
    <row r="1094" spans="4:11" x14ac:dyDescent="0.2">
      <c r="D1094" s="102"/>
      <c r="E1094" s="5" t="s">
        <v>27</v>
      </c>
      <c r="F1094" s="6"/>
      <c r="G1094" s="7">
        <v>504</v>
      </c>
      <c r="H1094" s="10">
        <v>13</v>
      </c>
      <c r="I1094" s="1">
        <v>54</v>
      </c>
      <c r="J1094" s="1">
        <v>424</v>
      </c>
      <c r="K1094" s="17">
        <v>13</v>
      </c>
    </row>
    <row r="1095" spans="4:11" x14ac:dyDescent="0.2">
      <c r="D1095" s="102"/>
      <c r="E1095" s="13"/>
      <c r="F1095" s="14"/>
      <c r="G1095" s="11">
        <v>100</v>
      </c>
      <c r="H1095" s="15">
        <v>2.579365079365</v>
      </c>
      <c r="I1095" s="2">
        <v>10.714285714286</v>
      </c>
      <c r="J1095" s="2">
        <v>84.126984126983999</v>
      </c>
      <c r="K1095" s="18">
        <v>2.579365079365</v>
      </c>
    </row>
    <row r="1096" spans="4:11" x14ac:dyDescent="0.2">
      <c r="D1096" s="102"/>
      <c r="E1096" s="5" t="s">
        <v>28</v>
      </c>
      <c r="F1096" s="6"/>
      <c r="G1096" s="7">
        <v>1554</v>
      </c>
      <c r="H1096" s="10">
        <v>23</v>
      </c>
      <c r="I1096" s="1">
        <v>201</v>
      </c>
      <c r="J1096" s="1">
        <v>1304</v>
      </c>
      <c r="K1096" s="17">
        <v>26</v>
      </c>
    </row>
    <row r="1097" spans="4:11" x14ac:dyDescent="0.2">
      <c r="D1097" s="102"/>
      <c r="E1097" s="13"/>
      <c r="F1097" s="14"/>
      <c r="G1097" s="11">
        <v>100</v>
      </c>
      <c r="H1097" s="15">
        <v>1.4800514800510001</v>
      </c>
      <c r="I1097" s="2">
        <v>12.934362934363</v>
      </c>
      <c r="J1097" s="2">
        <v>83.912483912484007</v>
      </c>
      <c r="K1097" s="18">
        <v>1.6731016731020001</v>
      </c>
    </row>
    <row r="1098" spans="4:11" x14ac:dyDescent="0.2">
      <c r="D1098" s="102"/>
      <c r="E1098" s="5" t="s">
        <v>29</v>
      </c>
      <c r="F1098" s="6"/>
      <c r="G1098" s="7">
        <v>840</v>
      </c>
      <c r="H1098" s="10">
        <v>16</v>
      </c>
      <c r="I1098" s="1">
        <v>99</v>
      </c>
      <c r="J1098" s="1">
        <v>719</v>
      </c>
      <c r="K1098" s="17">
        <v>6</v>
      </c>
    </row>
    <row r="1099" spans="4:11" x14ac:dyDescent="0.2">
      <c r="D1099" s="102"/>
      <c r="E1099" s="13"/>
      <c r="F1099" s="14"/>
      <c r="G1099" s="11">
        <v>100</v>
      </c>
      <c r="H1099" s="15">
        <v>1.9047619047619999</v>
      </c>
      <c r="I1099" s="2">
        <v>11.785714285714</v>
      </c>
      <c r="J1099" s="2">
        <v>85.595238095238003</v>
      </c>
      <c r="K1099" s="18">
        <v>0.71428571428599996</v>
      </c>
    </row>
    <row r="1100" spans="4:11" x14ac:dyDescent="0.2">
      <c r="D1100" s="102"/>
      <c r="E1100" s="5" t="s">
        <v>30</v>
      </c>
      <c r="F1100" s="6"/>
      <c r="G1100" s="7">
        <v>280</v>
      </c>
      <c r="H1100" s="10">
        <v>7</v>
      </c>
      <c r="I1100" s="1">
        <v>36</v>
      </c>
      <c r="J1100" s="1">
        <v>230</v>
      </c>
      <c r="K1100" s="17">
        <v>7</v>
      </c>
    </row>
    <row r="1101" spans="4:11" x14ac:dyDescent="0.2">
      <c r="D1101" s="102"/>
      <c r="E1101" s="13"/>
      <c r="F1101" s="14"/>
      <c r="G1101" s="11">
        <v>100</v>
      </c>
      <c r="H1101" s="15">
        <v>2.5</v>
      </c>
      <c r="I1101" s="2">
        <v>12.857142857143</v>
      </c>
      <c r="J1101" s="2">
        <v>82.142857142856997</v>
      </c>
      <c r="K1101" s="18">
        <v>2.5</v>
      </c>
    </row>
    <row r="1102" spans="4:11" x14ac:dyDescent="0.2">
      <c r="D1102" s="102"/>
      <c r="E1102" s="5" t="s">
        <v>31</v>
      </c>
      <c r="F1102" s="6"/>
      <c r="G1102" s="7">
        <v>154</v>
      </c>
      <c r="H1102" s="10">
        <v>3</v>
      </c>
      <c r="I1102" s="1">
        <v>18</v>
      </c>
      <c r="J1102" s="1">
        <v>131</v>
      </c>
      <c r="K1102" s="17">
        <v>2</v>
      </c>
    </row>
    <row r="1103" spans="4:11" x14ac:dyDescent="0.2">
      <c r="D1103" s="102"/>
      <c r="E1103" s="13"/>
      <c r="F1103" s="14"/>
      <c r="G1103" s="11">
        <v>100</v>
      </c>
      <c r="H1103" s="15">
        <v>1.948051948052</v>
      </c>
      <c r="I1103" s="2">
        <v>11.688311688312</v>
      </c>
      <c r="J1103" s="2">
        <v>85.064935064935</v>
      </c>
      <c r="K1103" s="18">
        <v>1.298701298701</v>
      </c>
    </row>
    <row r="1104" spans="4:11" x14ac:dyDescent="0.2">
      <c r="D1104" s="102"/>
      <c r="E1104" s="5" t="s">
        <v>32</v>
      </c>
      <c r="F1104" s="6"/>
      <c r="G1104" s="7">
        <v>826</v>
      </c>
      <c r="H1104" s="10">
        <v>6</v>
      </c>
      <c r="I1104" s="1">
        <v>87</v>
      </c>
      <c r="J1104" s="1">
        <v>729</v>
      </c>
      <c r="K1104" s="17">
        <v>4</v>
      </c>
    </row>
    <row r="1105" spans="4:11" x14ac:dyDescent="0.2">
      <c r="D1105" s="102"/>
      <c r="E1105" s="13"/>
      <c r="F1105" s="14"/>
      <c r="G1105" s="11">
        <v>100</v>
      </c>
      <c r="H1105" s="15">
        <v>0.72639225181599998</v>
      </c>
      <c r="I1105" s="2">
        <v>10.532687651331999</v>
      </c>
      <c r="J1105" s="2">
        <v>88.256658595641994</v>
      </c>
      <c r="K1105" s="18">
        <v>0.48426150121099998</v>
      </c>
    </row>
    <row r="1106" spans="4:11" x14ac:dyDescent="0.2">
      <c r="D1106" s="102"/>
      <c r="E1106" s="5" t="s">
        <v>33</v>
      </c>
      <c r="F1106" s="6"/>
      <c r="G1106" s="7">
        <v>672</v>
      </c>
      <c r="H1106" s="10">
        <v>9</v>
      </c>
      <c r="I1106" s="1">
        <v>66</v>
      </c>
      <c r="J1106" s="1">
        <v>596</v>
      </c>
      <c r="K1106" s="17">
        <v>1</v>
      </c>
    </row>
    <row r="1107" spans="4:11" x14ac:dyDescent="0.2">
      <c r="D1107" s="102"/>
      <c r="E1107" s="13"/>
      <c r="F1107" s="14"/>
      <c r="G1107" s="11">
        <v>100</v>
      </c>
      <c r="H1107" s="15">
        <v>1.339285714286</v>
      </c>
      <c r="I1107" s="2">
        <v>9.8214285714289993</v>
      </c>
      <c r="J1107" s="2">
        <v>88.690476190476005</v>
      </c>
      <c r="K1107" s="18">
        <v>0.14880952381000001</v>
      </c>
    </row>
    <row r="1108" spans="4:11" x14ac:dyDescent="0.2">
      <c r="D1108" s="102"/>
      <c r="E1108" s="5" t="s">
        <v>34</v>
      </c>
      <c r="F1108" s="6"/>
      <c r="G1108" s="7">
        <v>462</v>
      </c>
      <c r="H1108" s="10">
        <v>6</v>
      </c>
      <c r="I1108" s="1">
        <v>54</v>
      </c>
      <c r="J1108" s="1">
        <v>398</v>
      </c>
      <c r="K1108" s="17">
        <v>4</v>
      </c>
    </row>
    <row r="1109" spans="4:11" x14ac:dyDescent="0.2">
      <c r="D1109" s="102"/>
      <c r="E1109" s="13"/>
      <c r="F1109" s="14"/>
      <c r="G1109" s="11">
        <v>100</v>
      </c>
      <c r="H1109" s="15">
        <v>1.298701298701</v>
      </c>
      <c r="I1109" s="2">
        <v>11.688311688312</v>
      </c>
      <c r="J1109" s="2">
        <v>86.147186147186005</v>
      </c>
      <c r="K1109" s="18">
        <v>0.86580086580100002</v>
      </c>
    </row>
    <row r="1110" spans="4:11" x14ac:dyDescent="0.2">
      <c r="D1110" s="102"/>
      <c r="E1110" s="5" t="s">
        <v>35</v>
      </c>
      <c r="F1110" s="6"/>
      <c r="G1110" s="7">
        <v>406</v>
      </c>
      <c r="H1110" s="10">
        <v>4</v>
      </c>
      <c r="I1110" s="1">
        <v>39</v>
      </c>
      <c r="J1110" s="1">
        <v>357</v>
      </c>
      <c r="K1110" s="17">
        <v>6</v>
      </c>
    </row>
    <row r="1111" spans="4:11" x14ac:dyDescent="0.2">
      <c r="D1111" s="102"/>
      <c r="E1111" s="13"/>
      <c r="F1111" s="14"/>
      <c r="G1111" s="11">
        <v>100</v>
      </c>
      <c r="H1111" s="15">
        <v>0.98522167487699996</v>
      </c>
      <c r="I1111" s="2">
        <v>9.6059113300490004</v>
      </c>
      <c r="J1111" s="2">
        <v>87.931034482759003</v>
      </c>
      <c r="K1111" s="18">
        <v>1.477832512315</v>
      </c>
    </row>
    <row r="1112" spans="4:11" x14ac:dyDescent="0.2">
      <c r="D1112" s="102"/>
      <c r="E1112" s="5" t="s">
        <v>36</v>
      </c>
      <c r="F1112" s="6"/>
      <c r="G1112" s="7">
        <v>210</v>
      </c>
      <c r="H1112" s="10">
        <v>5</v>
      </c>
      <c r="I1112" s="1">
        <v>16</v>
      </c>
      <c r="J1112" s="1">
        <v>183</v>
      </c>
      <c r="K1112" s="17">
        <v>6</v>
      </c>
    </row>
    <row r="1113" spans="4:11" x14ac:dyDescent="0.2">
      <c r="D1113" s="102"/>
      <c r="E1113" s="13"/>
      <c r="F1113" s="14"/>
      <c r="G1113" s="11">
        <v>100</v>
      </c>
      <c r="H1113" s="15">
        <v>2.3809523809519999</v>
      </c>
      <c r="I1113" s="2">
        <v>7.6190476190479997</v>
      </c>
      <c r="J1113" s="2">
        <v>87.142857142856997</v>
      </c>
      <c r="K1113" s="18">
        <v>2.8571428571430002</v>
      </c>
    </row>
    <row r="1114" spans="4:11" x14ac:dyDescent="0.2">
      <c r="D1114" s="102"/>
      <c r="E1114" s="5" t="s">
        <v>37</v>
      </c>
      <c r="F1114" s="6"/>
      <c r="G1114" s="7">
        <v>714</v>
      </c>
      <c r="H1114" s="10">
        <v>5</v>
      </c>
      <c r="I1114" s="1">
        <v>85</v>
      </c>
      <c r="J1114" s="1">
        <v>619</v>
      </c>
      <c r="K1114" s="17">
        <v>5</v>
      </c>
    </row>
    <row r="1115" spans="4:11" x14ac:dyDescent="0.2">
      <c r="D1115" s="102"/>
      <c r="E1115" s="13"/>
      <c r="F1115" s="14"/>
      <c r="G1115" s="11">
        <v>100</v>
      </c>
      <c r="H1115" s="15">
        <v>0.70028011204499996</v>
      </c>
      <c r="I1115" s="2">
        <v>11.904761904761999</v>
      </c>
      <c r="J1115" s="2">
        <v>86.694677871148002</v>
      </c>
      <c r="K1115" s="18">
        <v>0.70028011204499996</v>
      </c>
    </row>
    <row r="1116" spans="4:11" x14ac:dyDescent="0.2">
      <c r="D1116" s="102"/>
      <c r="E1116" s="5" t="s">
        <v>38</v>
      </c>
      <c r="F1116" s="6"/>
      <c r="G1116" s="7">
        <v>70</v>
      </c>
      <c r="H1116" s="10">
        <v>1</v>
      </c>
      <c r="I1116" s="1">
        <v>9</v>
      </c>
      <c r="J1116" s="1">
        <v>59</v>
      </c>
      <c r="K1116" s="17">
        <v>1</v>
      </c>
    </row>
    <row r="1117" spans="4:11" x14ac:dyDescent="0.2">
      <c r="D1117" s="102"/>
      <c r="E1117" s="13"/>
      <c r="F1117" s="14"/>
      <c r="G1117" s="11">
        <v>100</v>
      </c>
      <c r="H1117" s="15">
        <v>1.4285714285710001</v>
      </c>
      <c r="I1117" s="2">
        <v>12.857142857143</v>
      </c>
      <c r="J1117" s="2">
        <v>84.285714285713993</v>
      </c>
      <c r="K1117" s="18">
        <v>1.4285714285710001</v>
      </c>
    </row>
    <row r="1118" spans="4:11" x14ac:dyDescent="0.2">
      <c r="D1118" s="101" t="s">
        <v>39</v>
      </c>
      <c r="E1118" s="26" t="s">
        <v>40</v>
      </c>
      <c r="F1118" s="25"/>
      <c r="G1118" s="28">
        <v>2044</v>
      </c>
      <c r="H1118" s="30">
        <v>34</v>
      </c>
      <c r="I1118" s="3">
        <v>228</v>
      </c>
      <c r="J1118" s="3">
        <v>1768</v>
      </c>
      <c r="K1118" s="32">
        <v>14</v>
      </c>
    </row>
    <row r="1119" spans="4:11" x14ac:dyDescent="0.2">
      <c r="D1119" s="102"/>
      <c r="E1119" s="13"/>
      <c r="F1119" s="14"/>
      <c r="G1119" s="11">
        <v>100</v>
      </c>
      <c r="H1119" s="15">
        <v>1.663405088063</v>
      </c>
      <c r="I1119" s="2">
        <v>11.154598825832</v>
      </c>
      <c r="J1119" s="2">
        <v>86.497064579256005</v>
      </c>
      <c r="K1119" s="18">
        <v>0.68493150684899995</v>
      </c>
    </row>
    <row r="1120" spans="4:11" x14ac:dyDescent="0.2">
      <c r="D1120" s="102"/>
      <c r="E1120" s="5" t="s">
        <v>41</v>
      </c>
      <c r="F1120" s="6"/>
      <c r="G1120" s="7">
        <v>2156</v>
      </c>
      <c r="H1120" s="10">
        <v>33</v>
      </c>
      <c r="I1120" s="1">
        <v>255</v>
      </c>
      <c r="J1120" s="1">
        <v>1844</v>
      </c>
      <c r="K1120" s="17">
        <v>24</v>
      </c>
    </row>
    <row r="1121" spans="2:11" x14ac:dyDescent="0.2">
      <c r="D1121" s="102"/>
      <c r="E1121" s="13"/>
      <c r="F1121" s="14"/>
      <c r="G1121" s="11">
        <v>100</v>
      </c>
      <c r="H1121" s="15">
        <v>1.530612244898</v>
      </c>
      <c r="I1121" s="2">
        <v>11.827458256030001</v>
      </c>
      <c r="J1121" s="2">
        <v>85.528756957328</v>
      </c>
      <c r="K1121" s="18">
        <v>1.1131725417439999</v>
      </c>
    </row>
    <row r="1122" spans="2:11" x14ac:dyDescent="0.2">
      <c r="D1122" s="102"/>
      <c r="E1122" s="5" t="s">
        <v>42</v>
      </c>
      <c r="F1122" s="6"/>
      <c r="G1122" s="7">
        <v>1680</v>
      </c>
      <c r="H1122" s="10">
        <v>22</v>
      </c>
      <c r="I1122" s="1">
        <v>197</v>
      </c>
      <c r="J1122" s="1">
        <v>1438</v>
      </c>
      <c r="K1122" s="17">
        <v>23</v>
      </c>
    </row>
    <row r="1123" spans="2:11" x14ac:dyDescent="0.2">
      <c r="D1123" s="102"/>
      <c r="E1123" s="13"/>
      <c r="F1123" s="14"/>
      <c r="G1123" s="11">
        <v>100</v>
      </c>
      <c r="H1123" s="15">
        <v>1.309523809524</v>
      </c>
      <c r="I1123" s="2">
        <v>11.72619047619</v>
      </c>
      <c r="J1123" s="2">
        <v>85.595238095238003</v>
      </c>
      <c r="K1123" s="18">
        <v>1.3690476190480001</v>
      </c>
    </row>
    <row r="1124" spans="2:11" x14ac:dyDescent="0.2">
      <c r="D1124" s="102"/>
      <c r="E1124" s="5" t="s">
        <v>43</v>
      </c>
      <c r="F1124" s="6"/>
      <c r="G1124" s="7">
        <v>518</v>
      </c>
      <c r="H1124" s="10">
        <v>2</v>
      </c>
      <c r="I1124" s="1">
        <v>52</v>
      </c>
      <c r="J1124" s="1">
        <v>454</v>
      </c>
      <c r="K1124" s="17">
        <v>10</v>
      </c>
    </row>
    <row r="1125" spans="2:11" x14ac:dyDescent="0.2">
      <c r="D1125" s="102"/>
      <c r="E1125" s="13"/>
      <c r="F1125" s="14"/>
      <c r="G1125" s="11">
        <v>100</v>
      </c>
      <c r="H1125" s="15">
        <v>0.38610038610000003</v>
      </c>
      <c r="I1125" s="2">
        <v>10.038610038610001</v>
      </c>
      <c r="J1125" s="2">
        <v>87.644787644787996</v>
      </c>
      <c r="K1125" s="18">
        <v>1.9305019305019999</v>
      </c>
    </row>
    <row r="1126" spans="2:11" x14ac:dyDescent="0.2">
      <c r="D1126" s="102"/>
      <c r="E1126" s="5" t="s">
        <v>44</v>
      </c>
      <c r="F1126" s="6"/>
      <c r="G1126" s="7">
        <v>602</v>
      </c>
      <c r="H1126" s="10">
        <v>10</v>
      </c>
      <c r="I1126" s="1">
        <v>62</v>
      </c>
      <c r="J1126" s="1">
        <v>518</v>
      </c>
      <c r="K1126" s="17">
        <v>12</v>
      </c>
    </row>
    <row r="1127" spans="2:11" x14ac:dyDescent="0.2">
      <c r="D1127" s="103"/>
      <c r="E1127" s="54"/>
      <c r="F1127" s="52"/>
      <c r="G1127" s="61">
        <v>100</v>
      </c>
      <c r="H1127" s="66">
        <v>1.6611295681060001</v>
      </c>
      <c r="I1127" s="24">
        <v>10.299003322259001</v>
      </c>
      <c r="J1127" s="24">
        <v>86.046511627906995</v>
      </c>
      <c r="K1127" s="69">
        <v>1.9933554817279999</v>
      </c>
    </row>
    <row r="1129" spans="2:11" x14ac:dyDescent="0.2">
      <c r="B1129" s="34" t="str">
        <f xml:space="preserve"> HYPERLINK("#'目次'!B32", "[26]")</f>
        <v>[26]</v>
      </c>
      <c r="C1129" s="27" t="s">
        <v>257</v>
      </c>
    </row>
    <row r="1132" spans="2:11" x14ac:dyDescent="0.2">
      <c r="C1132" s="27" t="s">
        <v>13</v>
      </c>
    </row>
    <row r="1133" spans="2:11" ht="36" x14ac:dyDescent="0.2">
      <c r="D1133" s="97"/>
      <c r="E1133" s="98"/>
      <c r="F1133" s="98"/>
      <c r="G1133" s="38" t="s">
        <v>14</v>
      </c>
      <c r="H1133" s="36" t="s">
        <v>249</v>
      </c>
      <c r="I1133" s="4" t="s">
        <v>250</v>
      </c>
      <c r="J1133" s="4" t="s">
        <v>251</v>
      </c>
      <c r="K1133" s="35" t="s">
        <v>24</v>
      </c>
    </row>
    <row r="1134" spans="2:11" x14ac:dyDescent="0.2">
      <c r="D1134" s="99"/>
      <c r="E1134" s="100"/>
      <c r="F1134" s="100"/>
      <c r="G1134" s="40"/>
      <c r="H1134" s="42"/>
      <c r="I1134" s="8"/>
      <c r="J1134" s="8"/>
      <c r="K1134" s="39"/>
    </row>
    <row r="1135" spans="2:11" x14ac:dyDescent="0.2">
      <c r="D1135" s="59"/>
      <c r="E1135" s="63" t="s">
        <v>14</v>
      </c>
      <c r="F1135" s="65"/>
      <c r="G1135" s="37">
        <v>7000</v>
      </c>
      <c r="H1135" s="16">
        <v>265</v>
      </c>
      <c r="I1135" s="16">
        <v>1968</v>
      </c>
      <c r="J1135" s="16">
        <v>4693</v>
      </c>
      <c r="K1135" s="57">
        <v>74</v>
      </c>
    </row>
    <row r="1136" spans="2:11" x14ac:dyDescent="0.2">
      <c r="D1136" s="54"/>
      <c r="E1136" s="52"/>
      <c r="F1136" s="60"/>
      <c r="G1136" s="11">
        <v>100</v>
      </c>
      <c r="H1136" s="2">
        <v>3.785714285714</v>
      </c>
      <c r="I1136" s="2">
        <v>28.114285714286002</v>
      </c>
      <c r="J1136" s="2">
        <v>67.042857142857002</v>
      </c>
      <c r="K1136" s="18">
        <v>1.0571428571429999</v>
      </c>
    </row>
    <row r="1137" spans="4:11" x14ac:dyDescent="0.2">
      <c r="D1137" s="101" t="s">
        <v>25</v>
      </c>
      <c r="E1137" s="26" t="s">
        <v>26</v>
      </c>
      <c r="F1137" s="25"/>
      <c r="G1137" s="28">
        <v>308</v>
      </c>
      <c r="H1137" s="30">
        <v>7</v>
      </c>
      <c r="I1137" s="3">
        <v>90</v>
      </c>
      <c r="J1137" s="3">
        <v>208</v>
      </c>
      <c r="K1137" s="32">
        <v>3</v>
      </c>
    </row>
    <row r="1138" spans="4:11" x14ac:dyDescent="0.2">
      <c r="D1138" s="102"/>
      <c r="E1138" s="13"/>
      <c r="F1138" s="14"/>
      <c r="G1138" s="11">
        <v>100</v>
      </c>
      <c r="H1138" s="15">
        <v>2.2727272727269998</v>
      </c>
      <c r="I1138" s="2">
        <v>29.220779220779001</v>
      </c>
      <c r="J1138" s="2">
        <v>67.532467532468004</v>
      </c>
      <c r="K1138" s="18">
        <v>0.974025974026</v>
      </c>
    </row>
    <row r="1139" spans="4:11" x14ac:dyDescent="0.2">
      <c r="D1139" s="102"/>
      <c r="E1139" s="5" t="s">
        <v>27</v>
      </c>
      <c r="F1139" s="6"/>
      <c r="G1139" s="7">
        <v>504</v>
      </c>
      <c r="H1139" s="10">
        <v>27</v>
      </c>
      <c r="I1139" s="1">
        <v>114</v>
      </c>
      <c r="J1139" s="1">
        <v>349</v>
      </c>
      <c r="K1139" s="17">
        <v>14</v>
      </c>
    </row>
    <row r="1140" spans="4:11" x14ac:dyDescent="0.2">
      <c r="D1140" s="102"/>
      <c r="E1140" s="13"/>
      <c r="F1140" s="14"/>
      <c r="G1140" s="11">
        <v>100</v>
      </c>
      <c r="H1140" s="15">
        <v>5.3571428571429998</v>
      </c>
      <c r="I1140" s="2">
        <v>22.619047619048001</v>
      </c>
      <c r="J1140" s="2">
        <v>69.246031746032003</v>
      </c>
      <c r="K1140" s="18">
        <v>2.7777777777780002</v>
      </c>
    </row>
    <row r="1141" spans="4:11" x14ac:dyDescent="0.2">
      <c r="D1141" s="102"/>
      <c r="E1141" s="5" t="s">
        <v>28</v>
      </c>
      <c r="F1141" s="6"/>
      <c r="G1141" s="7">
        <v>1554</v>
      </c>
      <c r="H1141" s="10">
        <v>64</v>
      </c>
      <c r="I1141" s="1">
        <v>481</v>
      </c>
      <c r="J1141" s="1">
        <v>989</v>
      </c>
      <c r="K1141" s="17">
        <v>20</v>
      </c>
    </row>
    <row r="1142" spans="4:11" x14ac:dyDescent="0.2">
      <c r="D1142" s="102"/>
      <c r="E1142" s="13"/>
      <c r="F1142" s="14"/>
      <c r="G1142" s="11">
        <v>100</v>
      </c>
      <c r="H1142" s="15">
        <v>4.1184041184040003</v>
      </c>
      <c r="I1142" s="2">
        <v>30.952380952380999</v>
      </c>
      <c r="J1142" s="2">
        <v>63.642213642214003</v>
      </c>
      <c r="K1142" s="18">
        <v>1.2870012870009999</v>
      </c>
    </row>
    <row r="1143" spans="4:11" x14ac:dyDescent="0.2">
      <c r="D1143" s="102"/>
      <c r="E1143" s="5" t="s">
        <v>29</v>
      </c>
      <c r="F1143" s="6"/>
      <c r="G1143" s="7">
        <v>840</v>
      </c>
      <c r="H1143" s="10">
        <v>41</v>
      </c>
      <c r="I1143" s="1">
        <v>255</v>
      </c>
      <c r="J1143" s="1">
        <v>539</v>
      </c>
      <c r="K1143" s="17">
        <v>5</v>
      </c>
    </row>
    <row r="1144" spans="4:11" x14ac:dyDescent="0.2">
      <c r="D1144" s="102"/>
      <c r="E1144" s="13"/>
      <c r="F1144" s="14"/>
      <c r="G1144" s="11">
        <v>100</v>
      </c>
      <c r="H1144" s="15">
        <v>4.8809523809520003</v>
      </c>
      <c r="I1144" s="2">
        <v>30.357142857143</v>
      </c>
      <c r="J1144" s="2">
        <v>64.166666666666998</v>
      </c>
      <c r="K1144" s="18">
        <v>0.59523809523799998</v>
      </c>
    </row>
    <row r="1145" spans="4:11" x14ac:dyDescent="0.2">
      <c r="D1145" s="102"/>
      <c r="E1145" s="5" t="s">
        <v>30</v>
      </c>
      <c r="F1145" s="6"/>
      <c r="G1145" s="7">
        <v>280</v>
      </c>
      <c r="H1145" s="10">
        <v>16</v>
      </c>
      <c r="I1145" s="1">
        <v>68</v>
      </c>
      <c r="J1145" s="1">
        <v>188</v>
      </c>
      <c r="K1145" s="17">
        <v>8</v>
      </c>
    </row>
    <row r="1146" spans="4:11" x14ac:dyDescent="0.2">
      <c r="D1146" s="102"/>
      <c r="E1146" s="13"/>
      <c r="F1146" s="14"/>
      <c r="G1146" s="11">
        <v>100</v>
      </c>
      <c r="H1146" s="15">
        <v>5.7142857142860004</v>
      </c>
      <c r="I1146" s="2">
        <v>24.285714285714</v>
      </c>
      <c r="J1146" s="2">
        <v>67.142857142856997</v>
      </c>
      <c r="K1146" s="18">
        <v>2.8571428571430002</v>
      </c>
    </row>
    <row r="1147" spans="4:11" x14ac:dyDescent="0.2">
      <c r="D1147" s="102"/>
      <c r="E1147" s="5" t="s">
        <v>31</v>
      </c>
      <c r="F1147" s="6"/>
      <c r="G1147" s="7">
        <v>154</v>
      </c>
      <c r="H1147" s="10">
        <v>7</v>
      </c>
      <c r="I1147" s="1">
        <v>36</v>
      </c>
      <c r="J1147" s="1">
        <v>109</v>
      </c>
      <c r="K1147" s="17">
        <v>2</v>
      </c>
    </row>
    <row r="1148" spans="4:11" x14ac:dyDescent="0.2">
      <c r="D1148" s="102"/>
      <c r="E1148" s="13"/>
      <c r="F1148" s="14"/>
      <c r="G1148" s="11">
        <v>100</v>
      </c>
      <c r="H1148" s="15">
        <v>4.5454545454549997</v>
      </c>
      <c r="I1148" s="2">
        <v>23.376623376623002</v>
      </c>
      <c r="J1148" s="2">
        <v>70.779220779221006</v>
      </c>
      <c r="K1148" s="18">
        <v>1.298701298701</v>
      </c>
    </row>
    <row r="1149" spans="4:11" x14ac:dyDescent="0.2">
      <c r="D1149" s="102"/>
      <c r="E1149" s="5" t="s">
        <v>32</v>
      </c>
      <c r="F1149" s="6"/>
      <c r="G1149" s="7">
        <v>826</v>
      </c>
      <c r="H1149" s="10">
        <v>19</v>
      </c>
      <c r="I1149" s="1">
        <v>238</v>
      </c>
      <c r="J1149" s="1">
        <v>568</v>
      </c>
      <c r="K1149" s="17">
        <v>1</v>
      </c>
    </row>
    <row r="1150" spans="4:11" x14ac:dyDescent="0.2">
      <c r="D1150" s="102"/>
      <c r="E1150" s="13"/>
      <c r="F1150" s="14"/>
      <c r="G1150" s="11">
        <v>100</v>
      </c>
      <c r="H1150" s="15">
        <v>2.3002421307510001</v>
      </c>
      <c r="I1150" s="2">
        <v>28.813559322033999</v>
      </c>
      <c r="J1150" s="2">
        <v>68.765133171913007</v>
      </c>
      <c r="K1150" s="18">
        <v>0.121065375303</v>
      </c>
    </row>
    <row r="1151" spans="4:11" x14ac:dyDescent="0.2">
      <c r="D1151" s="102"/>
      <c r="E1151" s="5" t="s">
        <v>33</v>
      </c>
      <c r="F1151" s="6"/>
      <c r="G1151" s="7">
        <v>672</v>
      </c>
      <c r="H1151" s="10">
        <v>26</v>
      </c>
      <c r="I1151" s="1">
        <v>199</v>
      </c>
      <c r="J1151" s="1">
        <v>445</v>
      </c>
      <c r="K1151" s="17">
        <v>2</v>
      </c>
    </row>
    <row r="1152" spans="4:11" x14ac:dyDescent="0.2">
      <c r="D1152" s="102"/>
      <c r="E1152" s="13"/>
      <c r="F1152" s="14"/>
      <c r="G1152" s="11">
        <v>100</v>
      </c>
      <c r="H1152" s="15">
        <v>3.8690476190480001</v>
      </c>
      <c r="I1152" s="2">
        <v>29.613095238094999</v>
      </c>
      <c r="J1152" s="2">
        <v>66.220238095238003</v>
      </c>
      <c r="K1152" s="18">
        <v>0.29761904761899999</v>
      </c>
    </row>
    <row r="1153" spans="4:11" x14ac:dyDescent="0.2">
      <c r="D1153" s="102"/>
      <c r="E1153" s="5" t="s">
        <v>34</v>
      </c>
      <c r="F1153" s="6"/>
      <c r="G1153" s="7">
        <v>462</v>
      </c>
      <c r="H1153" s="10">
        <v>21</v>
      </c>
      <c r="I1153" s="1">
        <v>140</v>
      </c>
      <c r="J1153" s="1">
        <v>298</v>
      </c>
      <c r="K1153" s="17">
        <v>3</v>
      </c>
    </row>
    <row r="1154" spans="4:11" x14ac:dyDescent="0.2">
      <c r="D1154" s="102"/>
      <c r="E1154" s="13"/>
      <c r="F1154" s="14"/>
      <c r="G1154" s="11">
        <v>100</v>
      </c>
      <c r="H1154" s="15">
        <v>4.5454545454549997</v>
      </c>
      <c r="I1154" s="2">
        <v>30.303030303029999</v>
      </c>
      <c r="J1154" s="2">
        <v>64.502164502165002</v>
      </c>
      <c r="K1154" s="18">
        <v>0.64935064935099995</v>
      </c>
    </row>
    <row r="1155" spans="4:11" x14ac:dyDescent="0.2">
      <c r="D1155" s="102"/>
      <c r="E1155" s="5" t="s">
        <v>35</v>
      </c>
      <c r="F1155" s="6"/>
      <c r="G1155" s="7">
        <v>406</v>
      </c>
      <c r="H1155" s="10">
        <v>10</v>
      </c>
      <c r="I1155" s="1">
        <v>111</v>
      </c>
      <c r="J1155" s="1">
        <v>279</v>
      </c>
      <c r="K1155" s="17">
        <v>6</v>
      </c>
    </row>
    <row r="1156" spans="4:11" x14ac:dyDescent="0.2">
      <c r="D1156" s="102"/>
      <c r="E1156" s="13"/>
      <c r="F1156" s="14"/>
      <c r="G1156" s="11">
        <v>100</v>
      </c>
      <c r="H1156" s="15">
        <v>2.4630541871920002</v>
      </c>
      <c r="I1156" s="2">
        <v>27.339901477832999</v>
      </c>
      <c r="J1156" s="2">
        <v>68.71921182266</v>
      </c>
      <c r="K1156" s="18">
        <v>1.477832512315</v>
      </c>
    </row>
    <row r="1157" spans="4:11" x14ac:dyDescent="0.2">
      <c r="D1157" s="102"/>
      <c r="E1157" s="5" t="s">
        <v>36</v>
      </c>
      <c r="F1157" s="6"/>
      <c r="G1157" s="7">
        <v>210</v>
      </c>
      <c r="H1157" s="10">
        <v>8</v>
      </c>
      <c r="I1157" s="1">
        <v>43</v>
      </c>
      <c r="J1157" s="1">
        <v>154</v>
      </c>
      <c r="K1157" s="17">
        <v>5</v>
      </c>
    </row>
    <row r="1158" spans="4:11" x14ac:dyDescent="0.2">
      <c r="D1158" s="102"/>
      <c r="E1158" s="13"/>
      <c r="F1158" s="14"/>
      <c r="G1158" s="11">
        <v>100</v>
      </c>
      <c r="H1158" s="15">
        <v>3.8095238095239998</v>
      </c>
      <c r="I1158" s="2">
        <v>20.476190476189998</v>
      </c>
      <c r="J1158" s="2">
        <v>73.333333333333002</v>
      </c>
      <c r="K1158" s="18">
        <v>2.3809523809519999</v>
      </c>
    </row>
    <row r="1159" spans="4:11" x14ac:dyDescent="0.2">
      <c r="D1159" s="102"/>
      <c r="E1159" s="5" t="s">
        <v>37</v>
      </c>
      <c r="F1159" s="6"/>
      <c r="G1159" s="7">
        <v>714</v>
      </c>
      <c r="H1159" s="10">
        <v>15</v>
      </c>
      <c r="I1159" s="1">
        <v>172</v>
      </c>
      <c r="J1159" s="1">
        <v>523</v>
      </c>
      <c r="K1159" s="17">
        <v>4</v>
      </c>
    </row>
    <row r="1160" spans="4:11" x14ac:dyDescent="0.2">
      <c r="D1160" s="102"/>
      <c r="E1160" s="13"/>
      <c r="F1160" s="14"/>
      <c r="G1160" s="11">
        <v>100</v>
      </c>
      <c r="H1160" s="15">
        <v>2.100840336134</v>
      </c>
      <c r="I1160" s="2">
        <v>24.089635854341999</v>
      </c>
      <c r="J1160" s="2">
        <v>73.249299719888</v>
      </c>
      <c r="K1160" s="18">
        <v>0.56022408963600001</v>
      </c>
    </row>
    <row r="1161" spans="4:11" x14ac:dyDescent="0.2">
      <c r="D1161" s="102"/>
      <c r="E1161" s="5" t="s">
        <v>38</v>
      </c>
      <c r="F1161" s="6"/>
      <c r="G1161" s="7">
        <v>70</v>
      </c>
      <c r="H1161" s="10">
        <v>4</v>
      </c>
      <c r="I1161" s="1">
        <v>21</v>
      </c>
      <c r="J1161" s="1">
        <v>44</v>
      </c>
      <c r="K1161" s="17">
        <v>1</v>
      </c>
    </row>
    <row r="1162" spans="4:11" x14ac:dyDescent="0.2">
      <c r="D1162" s="102"/>
      <c r="E1162" s="13"/>
      <c r="F1162" s="14"/>
      <c r="G1162" s="11">
        <v>100</v>
      </c>
      <c r="H1162" s="15">
        <v>5.7142857142860004</v>
      </c>
      <c r="I1162" s="2">
        <v>30</v>
      </c>
      <c r="J1162" s="2">
        <v>62.857142857143003</v>
      </c>
      <c r="K1162" s="18">
        <v>1.4285714285710001</v>
      </c>
    </row>
    <row r="1163" spans="4:11" x14ac:dyDescent="0.2">
      <c r="D1163" s="101" t="s">
        <v>39</v>
      </c>
      <c r="E1163" s="26" t="s">
        <v>40</v>
      </c>
      <c r="F1163" s="25"/>
      <c r="G1163" s="28">
        <v>2044</v>
      </c>
      <c r="H1163" s="30">
        <v>86</v>
      </c>
      <c r="I1163" s="3">
        <v>592</v>
      </c>
      <c r="J1163" s="3">
        <v>1353</v>
      </c>
      <c r="K1163" s="32">
        <v>13</v>
      </c>
    </row>
    <row r="1164" spans="4:11" x14ac:dyDescent="0.2">
      <c r="D1164" s="102"/>
      <c r="E1164" s="13"/>
      <c r="F1164" s="14"/>
      <c r="G1164" s="11">
        <v>100</v>
      </c>
      <c r="H1164" s="15">
        <v>4.2074363992170003</v>
      </c>
      <c r="I1164" s="2">
        <v>28.962818003913998</v>
      </c>
      <c r="J1164" s="2">
        <v>66.193737769080002</v>
      </c>
      <c r="K1164" s="18">
        <v>0.636007827789</v>
      </c>
    </row>
    <row r="1165" spans="4:11" x14ac:dyDescent="0.2">
      <c r="D1165" s="102"/>
      <c r="E1165" s="5" t="s">
        <v>41</v>
      </c>
      <c r="F1165" s="6"/>
      <c r="G1165" s="7">
        <v>2156</v>
      </c>
      <c r="H1165" s="10">
        <v>84</v>
      </c>
      <c r="I1165" s="1">
        <v>609</v>
      </c>
      <c r="J1165" s="1">
        <v>1442</v>
      </c>
      <c r="K1165" s="17">
        <v>21</v>
      </c>
    </row>
    <row r="1166" spans="4:11" x14ac:dyDescent="0.2">
      <c r="D1166" s="102"/>
      <c r="E1166" s="13"/>
      <c r="F1166" s="14"/>
      <c r="G1166" s="11">
        <v>100</v>
      </c>
      <c r="H1166" s="15">
        <v>3.896103896104</v>
      </c>
      <c r="I1166" s="2">
        <v>28.246753246752998</v>
      </c>
      <c r="J1166" s="2">
        <v>66.883116883116998</v>
      </c>
      <c r="K1166" s="18">
        <v>0.974025974026</v>
      </c>
    </row>
    <row r="1167" spans="4:11" x14ac:dyDescent="0.2">
      <c r="D1167" s="102"/>
      <c r="E1167" s="5" t="s">
        <v>42</v>
      </c>
      <c r="F1167" s="6"/>
      <c r="G1167" s="7">
        <v>1680</v>
      </c>
      <c r="H1167" s="10">
        <v>60</v>
      </c>
      <c r="I1167" s="1">
        <v>486</v>
      </c>
      <c r="J1167" s="1">
        <v>1115</v>
      </c>
      <c r="K1167" s="17">
        <v>19</v>
      </c>
    </row>
    <row r="1168" spans="4:11" x14ac:dyDescent="0.2">
      <c r="D1168" s="102"/>
      <c r="E1168" s="13"/>
      <c r="F1168" s="14"/>
      <c r="G1168" s="11">
        <v>100</v>
      </c>
      <c r="H1168" s="15">
        <v>3.5714285714290002</v>
      </c>
      <c r="I1168" s="2">
        <v>28.928571428571001</v>
      </c>
      <c r="J1168" s="2">
        <v>66.369047619048004</v>
      </c>
      <c r="K1168" s="18">
        <v>1.1309523809519999</v>
      </c>
    </row>
    <row r="1169" spans="2:11" x14ac:dyDescent="0.2">
      <c r="D1169" s="102"/>
      <c r="E1169" s="5" t="s">
        <v>43</v>
      </c>
      <c r="F1169" s="6"/>
      <c r="G1169" s="7">
        <v>518</v>
      </c>
      <c r="H1169" s="10">
        <v>10</v>
      </c>
      <c r="I1169" s="1">
        <v>122</v>
      </c>
      <c r="J1169" s="1">
        <v>375</v>
      </c>
      <c r="K1169" s="17">
        <v>11</v>
      </c>
    </row>
    <row r="1170" spans="2:11" x14ac:dyDescent="0.2">
      <c r="D1170" s="102"/>
      <c r="E1170" s="13"/>
      <c r="F1170" s="14"/>
      <c r="G1170" s="11">
        <v>100</v>
      </c>
      <c r="H1170" s="15">
        <v>1.9305019305019999</v>
      </c>
      <c r="I1170" s="2">
        <v>23.552123552124002</v>
      </c>
      <c r="J1170" s="2">
        <v>72.393822393822006</v>
      </c>
      <c r="K1170" s="18">
        <v>2.1235521235519998</v>
      </c>
    </row>
    <row r="1171" spans="2:11" x14ac:dyDescent="0.2">
      <c r="D1171" s="102"/>
      <c r="E1171" s="5" t="s">
        <v>44</v>
      </c>
      <c r="F1171" s="6"/>
      <c r="G1171" s="7">
        <v>602</v>
      </c>
      <c r="H1171" s="10">
        <v>25</v>
      </c>
      <c r="I1171" s="1">
        <v>159</v>
      </c>
      <c r="J1171" s="1">
        <v>408</v>
      </c>
      <c r="K1171" s="17">
        <v>10</v>
      </c>
    </row>
    <row r="1172" spans="2:11" x14ac:dyDescent="0.2">
      <c r="D1172" s="103"/>
      <c r="E1172" s="54"/>
      <c r="F1172" s="52"/>
      <c r="G1172" s="61">
        <v>100</v>
      </c>
      <c r="H1172" s="66">
        <v>4.152823920266</v>
      </c>
      <c r="I1172" s="24">
        <v>26.411960132890002</v>
      </c>
      <c r="J1172" s="24">
        <v>67.774086378738005</v>
      </c>
      <c r="K1172" s="69">
        <v>1.6611295681060001</v>
      </c>
    </row>
    <row r="1174" spans="2:11" x14ac:dyDescent="0.2">
      <c r="B1174" s="34" t="str">
        <f xml:space="preserve"> HYPERLINK("#'目次'!B33", "[27]")</f>
        <v>[27]</v>
      </c>
      <c r="C1174" s="27" t="s">
        <v>260</v>
      </c>
    </row>
    <row r="1177" spans="2:11" x14ac:dyDescent="0.2">
      <c r="C1177" s="27" t="s">
        <v>13</v>
      </c>
    </row>
    <row r="1178" spans="2:11" ht="36" x14ac:dyDescent="0.2">
      <c r="D1178" s="97"/>
      <c r="E1178" s="98"/>
      <c r="F1178" s="98"/>
      <c r="G1178" s="38" t="s">
        <v>14</v>
      </c>
      <c r="H1178" s="36" t="s">
        <v>249</v>
      </c>
      <c r="I1178" s="4" t="s">
        <v>250</v>
      </c>
      <c r="J1178" s="4" t="s">
        <v>251</v>
      </c>
      <c r="K1178" s="35" t="s">
        <v>24</v>
      </c>
    </row>
    <row r="1179" spans="2:11" x14ac:dyDescent="0.2">
      <c r="D1179" s="99"/>
      <c r="E1179" s="100"/>
      <c r="F1179" s="100"/>
      <c r="G1179" s="40"/>
      <c r="H1179" s="42"/>
      <c r="I1179" s="8"/>
      <c r="J1179" s="8"/>
      <c r="K1179" s="39"/>
    </row>
    <row r="1180" spans="2:11" x14ac:dyDescent="0.2">
      <c r="D1180" s="59"/>
      <c r="E1180" s="63" t="s">
        <v>14</v>
      </c>
      <c r="F1180" s="65"/>
      <c r="G1180" s="37">
        <v>7000</v>
      </c>
      <c r="H1180" s="16">
        <v>1087</v>
      </c>
      <c r="I1180" s="16">
        <v>4003</v>
      </c>
      <c r="J1180" s="16">
        <v>1868</v>
      </c>
      <c r="K1180" s="57">
        <v>42</v>
      </c>
    </row>
    <row r="1181" spans="2:11" x14ac:dyDescent="0.2">
      <c r="D1181" s="54"/>
      <c r="E1181" s="52"/>
      <c r="F1181" s="60"/>
      <c r="G1181" s="11">
        <v>100</v>
      </c>
      <c r="H1181" s="2">
        <v>15.528571428571</v>
      </c>
      <c r="I1181" s="2">
        <v>57.185714285713999</v>
      </c>
      <c r="J1181" s="2">
        <v>26.685714285713999</v>
      </c>
      <c r="K1181" s="18">
        <v>0.6</v>
      </c>
    </row>
    <row r="1182" spans="2:11" x14ac:dyDescent="0.2">
      <c r="D1182" s="101" t="s">
        <v>25</v>
      </c>
      <c r="E1182" s="26" t="s">
        <v>26</v>
      </c>
      <c r="F1182" s="25"/>
      <c r="G1182" s="28">
        <v>308</v>
      </c>
      <c r="H1182" s="30">
        <v>27</v>
      </c>
      <c r="I1182" s="3">
        <v>186</v>
      </c>
      <c r="J1182" s="3">
        <v>93</v>
      </c>
      <c r="K1182" s="32">
        <v>2</v>
      </c>
    </row>
    <row r="1183" spans="2:11" x14ac:dyDescent="0.2">
      <c r="D1183" s="102"/>
      <c r="E1183" s="13"/>
      <c r="F1183" s="14"/>
      <c r="G1183" s="11">
        <v>100</v>
      </c>
      <c r="H1183" s="15">
        <v>8.7662337662340004</v>
      </c>
      <c r="I1183" s="2">
        <v>60.389610389609999</v>
      </c>
      <c r="J1183" s="2">
        <v>30.194805194804999</v>
      </c>
      <c r="K1183" s="18">
        <v>0.64935064935099995</v>
      </c>
    </row>
    <row r="1184" spans="2:11" x14ac:dyDescent="0.2">
      <c r="D1184" s="102"/>
      <c r="E1184" s="5" t="s">
        <v>27</v>
      </c>
      <c r="F1184" s="6"/>
      <c r="G1184" s="7">
        <v>504</v>
      </c>
      <c r="H1184" s="10">
        <v>59</v>
      </c>
      <c r="I1184" s="1">
        <v>271</v>
      </c>
      <c r="J1184" s="1">
        <v>165</v>
      </c>
      <c r="K1184" s="17">
        <v>9</v>
      </c>
    </row>
    <row r="1185" spans="4:11" x14ac:dyDescent="0.2">
      <c r="D1185" s="102"/>
      <c r="E1185" s="13"/>
      <c r="F1185" s="14"/>
      <c r="G1185" s="11">
        <v>100</v>
      </c>
      <c r="H1185" s="15">
        <v>11.706349206349</v>
      </c>
      <c r="I1185" s="2">
        <v>53.769841269841002</v>
      </c>
      <c r="J1185" s="2">
        <v>32.738095238094999</v>
      </c>
      <c r="K1185" s="18">
        <v>1.785714285714</v>
      </c>
    </row>
    <row r="1186" spans="4:11" x14ac:dyDescent="0.2">
      <c r="D1186" s="102"/>
      <c r="E1186" s="5" t="s">
        <v>28</v>
      </c>
      <c r="F1186" s="6"/>
      <c r="G1186" s="7">
        <v>1554</v>
      </c>
      <c r="H1186" s="10">
        <v>297</v>
      </c>
      <c r="I1186" s="1">
        <v>873</v>
      </c>
      <c r="J1186" s="1">
        <v>372</v>
      </c>
      <c r="K1186" s="17">
        <v>12</v>
      </c>
    </row>
    <row r="1187" spans="4:11" x14ac:dyDescent="0.2">
      <c r="D1187" s="102"/>
      <c r="E1187" s="13"/>
      <c r="F1187" s="14"/>
      <c r="G1187" s="11">
        <v>100</v>
      </c>
      <c r="H1187" s="15">
        <v>19.111969111969</v>
      </c>
      <c r="I1187" s="2">
        <v>56.177606177606002</v>
      </c>
      <c r="J1187" s="2">
        <v>23.938223938223999</v>
      </c>
      <c r="K1187" s="18">
        <v>0.77220077220100003</v>
      </c>
    </row>
    <row r="1188" spans="4:11" x14ac:dyDescent="0.2">
      <c r="D1188" s="102"/>
      <c r="E1188" s="5" t="s">
        <v>29</v>
      </c>
      <c r="F1188" s="6"/>
      <c r="G1188" s="7">
        <v>840</v>
      </c>
      <c r="H1188" s="10">
        <v>194</v>
      </c>
      <c r="I1188" s="1">
        <v>486</v>
      </c>
      <c r="J1188" s="1">
        <v>159</v>
      </c>
      <c r="K1188" s="17">
        <v>1</v>
      </c>
    </row>
    <row r="1189" spans="4:11" x14ac:dyDescent="0.2">
      <c r="D1189" s="102"/>
      <c r="E1189" s="13"/>
      <c r="F1189" s="14"/>
      <c r="G1189" s="11">
        <v>100</v>
      </c>
      <c r="H1189" s="15">
        <v>23.095238095237999</v>
      </c>
      <c r="I1189" s="2">
        <v>57.857142857143003</v>
      </c>
      <c r="J1189" s="2">
        <v>18.928571428571001</v>
      </c>
      <c r="K1189" s="18">
        <v>0.119047619048</v>
      </c>
    </row>
    <row r="1190" spans="4:11" x14ac:dyDescent="0.2">
      <c r="D1190" s="102"/>
      <c r="E1190" s="5" t="s">
        <v>30</v>
      </c>
      <c r="F1190" s="6"/>
      <c r="G1190" s="7">
        <v>280</v>
      </c>
      <c r="H1190" s="10">
        <v>47</v>
      </c>
      <c r="I1190" s="1">
        <v>161</v>
      </c>
      <c r="J1190" s="1">
        <v>67</v>
      </c>
      <c r="K1190" s="17">
        <v>5</v>
      </c>
    </row>
    <row r="1191" spans="4:11" x14ac:dyDescent="0.2">
      <c r="D1191" s="102"/>
      <c r="E1191" s="13"/>
      <c r="F1191" s="14"/>
      <c r="G1191" s="11">
        <v>100</v>
      </c>
      <c r="H1191" s="15">
        <v>16.785714285714</v>
      </c>
      <c r="I1191" s="2">
        <v>57.5</v>
      </c>
      <c r="J1191" s="2">
        <v>23.928571428571001</v>
      </c>
      <c r="K1191" s="18">
        <v>1.785714285714</v>
      </c>
    </row>
    <row r="1192" spans="4:11" x14ac:dyDescent="0.2">
      <c r="D1192" s="102"/>
      <c r="E1192" s="5" t="s">
        <v>31</v>
      </c>
      <c r="F1192" s="6"/>
      <c r="G1192" s="7">
        <v>154</v>
      </c>
      <c r="H1192" s="10">
        <v>25</v>
      </c>
      <c r="I1192" s="1">
        <v>83</v>
      </c>
      <c r="J1192" s="1">
        <v>44</v>
      </c>
      <c r="K1192" s="17">
        <v>2</v>
      </c>
    </row>
    <row r="1193" spans="4:11" x14ac:dyDescent="0.2">
      <c r="D1193" s="102"/>
      <c r="E1193" s="13"/>
      <c r="F1193" s="14"/>
      <c r="G1193" s="11">
        <v>100</v>
      </c>
      <c r="H1193" s="15">
        <v>16.233766233766001</v>
      </c>
      <c r="I1193" s="2">
        <v>53.896103896104002</v>
      </c>
      <c r="J1193" s="2">
        <v>28.571428571428999</v>
      </c>
      <c r="K1193" s="18">
        <v>1.298701298701</v>
      </c>
    </row>
    <row r="1194" spans="4:11" x14ac:dyDescent="0.2">
      <c r="D1194" s="102"/>
      <c r="E1194" s="5" t="s">
        <v>32</v>
      </c>
      <c r="F1194" s="6"/>
      <c r="G1194" s="7">
        <v>826</v>
      </c>
      <c r="H1194" s="10">
        <v>104</v>
      </c>
      <c r="I1194" s="1">
        <v>497</v>
      </c>
      <c r="J1194" s="1">
        <v>225</v>
      </c>
      <c r="K1194" s="17">
        <v>0</v>
      </c>
    </row>
    <row r="1195" spans="4:11" x14ac:dyDescent="0.2">
      <c r="D1195" s="102"/>
      <c r="E1195" s="13"/>
      <c r="F1195" s="14"/>
      <c r="G1195" s="11">
        <v>100</v>
      </c>
      <c r="H1195" s="15">
        <v>12.590799031476999</v>
      </c>
      <c r="I1195" s="2">
        <v>60.169491525424</v>
      </c>
      <c r="J1195" s="2">
        <v>27.239709443098999</v>
      </c>
      <c r="K1195" s="29">
        <v>0</v>
      </c>
    </row>
    <row r="1196" spans="4:11" x14ac:dyDescent="0.2">
      <c r="D1196" s="102"/>
      <c r="E1196" s="5" t="s">
        <v>33</v>
      </c>
      <c r="F1196" s="6"/>
      <c r="G1196" s="7">
        <v>672</v>
      </c>
      <c r="H1196" s="10">
        <v>107</v>
      </c>
      <c r="I1196" s="1">
        <v>398</v>
      </c>
      <c r="J1196" s="1">
        <v>166</v>
      </c>
      <c r="K1196" s="17">
        <v>1</v>
      </c>
    </row>
    <row r="1197" spans="4:11" x14ac:dyDescent="0.2">
      <c r="D1197" s="102"/>
      <c r="E1197" s="13"/>
      <c r="F1197" s="14"/>
      <c r="G1197" s="11">
        <v>100</v>
      </c>
      <c r="H1197" s="15">
        <v>15.922619047618999</v>
      </c>
      <c r="I1197" s="2">
        <v>59.226190476189998</v>
      </c>
      <c r="J1197" s="2">
        <v>24.702380952380999</v>
      </c>
      <c r="K1197" s="18">
        <v>0.14880952381000001</v>
      </c>
    </row>
    <row r="1198" spans="4:11" x14ac:dyDescent="0.2">
      <c r="D1198" s="102"/>
      <c r="E1198" s="5" t="s">
        <v>34</v>
      </c>
      <c r="F1198" s="6"/>
      <c r="G1198" s="7">
        <v>462</v>
      </c>
      <c r="H1198" s="10">
        <v>56</v>
      </c>
      <c r="I1198" s="1">
        <v>265</v>
      </c>
      <c r="J1198" s="1">
        <v>140</v>
      </c>
      <c r="K1198" s="17">
        <v>1</v>
      </c>
    </row>
    <row r="1199" spans="4:11" x14ac:dyDescent="0.2">
      <c r="D1199" s="102"/>
      <c r="E1199" s="13"/>
      <c r="F1199" s="14"/>
      <c r="G1199" s="11">
        <v>100</v>
      </c>
      <c r="H1199" s="15">
        <v>12.121212121212</v>
      </c>
      <c r="I1199" s="2">
        <v>57.359307359307003</v>
      </c>
      <c r="J1199" s="2">
        <v>30.303030303029999</v>
      </c>
      <c r="K1199" s="18">
        <v>0.21645021645000001</v>
      </c>
    </row>
    <row r="1200" spans="4:11" x14ac:dyDescent="0.2">
      <c r="D1200" s="102"/>
      <c r="E1200" s="5" t="s">
        <v>35</v>
      </c>
      <c r="F1200" s="6"/>
      <c r="G1200" s="7">
        <v>406</v>
      </c>
      <c r="H1200" s="10">
        <v>57</v>
      </c>
      <c r="I1200" s="1">
        <v>251</v>
      </c>
      <c r="J1200" s="1">
        <v>95</v>
      </c>
      <c r="K1200" s="17">
        <v>3</v>
      </c>
    </row>
    <row r="1201" spans="4:11" x14ac:dyDescent="0.2">
      <c r="D1201" s="102"/>
      <c r="E1201" s="13"/>
      <c r="F1201" s="14"/>
      <c r="G1201" s="11">
        <v>100</v>
      </c>
      <c r="H1201" s="15">
        <v>14.039408866995</v>
      </c>
      <c r="I1201" s="2">
        <v>61.822660098522</v>
      </c>
      <c r="J1201" s="2">
        <v>23.399014778325</v>
      </c>
      <c r="K1201" s="18">
        <v>0.73891625615800005</v>
      </c>
    </row>
    <row r="1202" spans="4:11" x14ac:dyDescent="0.2">
      <c r="D1202" s="102"/>
      <c r="E1202" s="5" t="s">
        <v>36</v>
      </c>
      <c r="F1202" s="6"/>
      <c r="G1202" s="7">
        <v>210</v>
      </c>
      <c r="H1202" s="10">
        <v>36</v>
      </c>
      <c r="I1202" s="1">
        <v>91</v>
      </c>
      <c r="J1202" s="1">
        <v>78</v>
      </c>
      <c r="K1202" s="17">
        <v>5</v>
      </c>
    </row>
    <row r="1203" spans="4:11" x14ac:dyDescent="0.2">
      <c r="D1203" s="102"/>
      <c r="E1203" s="13"/>
      <c r="F1203" s="14"/>
      <c r="G1203" s="11">
        <v>100</v>
      </c>
      <c r="H1203" s="15">
        <v>17.142857142857</v>
      </c>
      <c r="I1203" s="2">
        <v>43.333333333333002</v>
      </c>
      <c r="J1203" s="2">
        <v>37.142857142856997</v>
      </c>
      <c r="K1203" s="18">
        <v>2.3809523809519999</v>
      </c>
    </row>
    <row r="1204" spans="4:11" x14ac:dyDescent="0.2">
      <c r="D1204" s="102"/>
      <c r="E1204" s="5" t="s">
        <v>37</v>
      </c>
      <c r="F1204" s="6"/>
      <c r="G1204" s="7">
        <v>714</v>
      </c>
      <c r="H1204" s="10">
        <v>70</v>
      </c>
      <c r="I1204" s="1">
        <v>402</v>
      </c>
      <c r="J1204" s="1">
        <v>242</v>
      </c>
      <c r="K1204" s="17">
        <v>0</v>
      </c>
    </row>
    <row r="1205" spans="4:11" x14ac:dyDescent="0.2">
      <c r="D1205" s="102"/>
      <c r="E1205" s="13"/>
      <c r="F1205" s="14"/>
      <c r="G1205" s="11">
        <v>100</v>
      </c>
      <c r="H1205" s="15">
        <v>9.8039215686270005</v>
      </c>
      <c r="I1205" s="2">
        <v>56.302521008402998</v>
      </c>
      <c r="J1205" s="2">
        <v>33.893557422969003</v>
      </c>
      <c r="K1205" s="29">
        <v>0</v>
      </c>
    </row>
    <row r="1206" spans="4:11" x14ac:dyDescent="0.2">
      <c r="D1206" s="102"/>
      <c r="E1206" s="5" t="s">
        <v>38</v>
      </c>
      <c r="F1206" s="6"/>
      <c r="G1206" s="7">
        <v>70</v>
      </c>
      <c r="H1206" s="10">
        <v>8</v>
      </c>
      <c r="I1206" s="1">
        <v>39</v>
      </c>
      <c r="J1206" s="1">
        <v>22</v>
      </c>
      <c r="K1206" s="17">
        <v>1</v>
      </c>
    </row>
    <row r="1207" spans="4:11" x14ac:dyDescent="0.2">
      <c r="D1207" s="102"/>
      <c r="E1207" s="13"/>
      <c r="F1207" s="14"/>
      <c r="G1207" s="11">
        <v>100</v>
      </c>
      <c r="H1207" s="15">
        <v>11.428571428571001</v>
      </c>
      <c r="I1207" s="2">
        <v>55.714285714286</v>
      </c>
      <c r="J1207" s="2">
        <v>31.428571428571001</v>
      </c>
      <c r="K1207" s="18">
        <v>1.4285714285710001</v>
      </c>
    </row>
    <row r="1208" spans="4:11" x14ac:dyDescent="0.2">
      <c r="D1208" s="101" t="s">
        <v>39</v>
      </c>
      <c r="E1208" s="26" t="s">
        <v>40</v>
      </c>
      <c r="F1208" s="25"/>
      <c r="G1208" s="28">
        <v>2044</v>
      </c>
      <c r="H1208" s="30">
        <v>378</v>
      </c>
      <c r="I1208" s="3">
        <v>1180</v>
      </c>
      <c r="J1208" s="3">
        <v>481</v>
      </c>
      <c r="K1208" s="32">
        <v>5</v>
      </c>
    </row>
    <row r="1209" spans="4:11" x14ac:dyDescent="0.2">
      <c r="D1209" s="102"/>
      <c r="E1209" s="13"/>
      <c r="F1209" s="14"/>
      <c r="G1209" s="11">
        <v>100</v>
      </c>
      <c r="H1209" s="15">
        <v>18.493150684932001</v>
      </c>
      <c r="I1209" s="2">
        <v>57.729941291585</v>
      </c>
      <c r="J1209" s="2">
        <v>23.532289628179999</v>
      </c>
      <c r="K1209" s="18">
        <v>0.244618395303</v>
      </c>
    </row>
    <row r="1210" spans="4:11" x14ac:dyDescent="0.2">
      <c r="D1210" s="102"/>
      <c r="E1210" s="5" t="s">
        <v>41</v>
      </c>
      <c r="F1210" s="6"/>
      <c r="G1210" s="7">
        <v>2156</v>
      </c>
      <c r="H1210" s="10">
        <v>337</v>
      </c>
      <c r="I1210" s="1">
        <v>1256</v>
      </c>
      <c r="J1210" s="1">
        <v>553</v>
      </c>
      <c r="K1210" s="17">
        <v>10</v>
      </c>
    </row>
    <row r="1211" spans="4:11" x14ac:dyDescent="0.2">
      <c r="D1211" s="102"/>
      <c r="E1211" s="13"/>
      <c r="F1211" s="14"/>
      <c r="G1211" s="11">
        <v>100</v>
      </c>
      <c r="H1211" s="15">
        <v>15.630797773655001</v>
      </c>
      <c r="I1211" s="2">
        <v>58.256029684601003</v>
      </c>
      <c r="J1211" s="2">
        <v>25.649350649351</v>
      </c>
      <c r="K1211" s="18">
        <v>0.46382189239299998</v>
      </c>
    </row>
    <row r="1212" spans="4:11" x14ac:dyDescent="0.2">
      <c r="D1212" s="102"/>
      <c r="E1212" s="5" t="s">
        <v>42</v>
      </c>
      <c r="F1212" s="6"/>
      <c r="G1212" s="7">
        <v>1680</v>
      </c>
      <c r="H1212" s="10">
        <v>223</v>
      </c>
      <c r="I1212" s="1">
        <v>979</v>
      </c>
      <c r="J1212" s="1">
        <v>466</v>
      </c>
      <c r="K1212" s="17">
        <v>12</v>
      </c>
    </row>
    <row r="1213" spans="4:11" x14ac:dyDescent="0.2">
      <c r="D1213" s="102"/>
      <c r="E1213" s="13"/>
      <c r="F1213" s="14"/>
      <c r="G1213" s="11">
        <v>100</v>
      </c>
      <c r="H1213" s="15">
        <v>13.27380952381</v>
      </c>
      <c r="I1213" s="2">
        <v>58.273809523810002</v>
      </c>
      <c r="J1213" s="2">
        <v>27.738095238094999</v>
      </c>
      <c r="K1213" s="18">
        <v>0.71428571428599996</v>
      </c>
    </row>
    <row r="1214" spans="4:11" x14ac:dyDescent="0.2">
      <c r="D1214" s="102"/>
      <c r="E1214" s="5" t="s">
        <v>43</v>
      </c>
      <c r="F1214" s="6"/>
      <c r="G1214" s="7">
        <v>518</v>
      </c>
      <c r="H1214" s="10">
        <v>55</v>
      </c>
      <c r="I1214" s="1">
        <v>275</v>
      </c>
      <c r="J1214" s="1">
        <v>180</v>
      </c>
      <c r="K1214" s="17">
        <v>8</v>
      </c>
    </row>
    <row r="1215" spans="4:11" x14ac:dyDescent="0.2">
      <c r="D1215" s="102"/>
      <c r="E1215" s="13"/>
      <c r="F1215" s="14"/>
      <c r="G1215" s="11">
        <v>100</v>
      </c>
      <c r="H1215" s="15">
        <v>10.617760617761</v>
      </c>
      <c r="I1215" s="2">
        <v>53.088803088802997</v>
      </c>
      <c r="J1215" s="2">
        <v>34.749034749034998</v>
      </c>
      <c r="K1215" s="18">
        <v>1.5444015444020001</v>
      </c>
    </row>
    <row r="1216" spans="4:11" x14ac:dyDescent="0.2">
      <c r="D1216" s="102"/>
      <c r="E1216" s="5" t="s">
        <v>44</v>
      </c>
      <c r="F1216" s="6"/>
      <c r="G1216" s="7">
        <v>602</v>
      </c>
      <c r="H1216" s="10">
        <v>94</v>
      </c>
      <c r="I1216" s="1">
        <v>313</v>
      </c>
      <c r="J1216" s="1">
        <v>188</v>
      </c>
      <c r="K1216" s="17">
        <v>7</v>
      </c>
    </row>
    <row r="1217" spans="2:11" x14ac:dyDescent="0.2">
      <c r="D1217" s="103"/>
      <c r="E1217" s="54"/>
      <c r="F1217" s="52"/>
      <c r="G1217" s="61">
        <v>100</v>
      </c>
      <c r="H1217" s="66">
        <v>15.614617940199</v>
      </c>
      <c r="I1217" s="24">
        <v>51.993355481728003</v>
      </c>
      <c r="J1217" s="24">
        <v>31.229235880398999</v>
      </c>
      <c r="K1217" s="69">
        <v>1.1627906976739999</v>
      </c>
    </row>
    <row r="1219" spans="2:11" x14ac:dyDescent="0.2">
      <c r="B1219" s="34" t="str">
        <f xml:space="preserve"> HYPERLINK("#'目次'!B34", "[28]")</f>
        <v>[28]</v>
      </c>
      <c r="C1219" s="27" t="s">
        <v>263</v>
      </c>
    </row>
    <row r="1222" spans="2:11" x14ac:dyDescent="0.2">
      <c r="C1222" s="27" t="s">
        <v>13</v>
      </c>
    </row>
    <row r="1223" spans="2:11" ht="36" x14ac:dyDescent="0.2">
      <c r="D1223" s="97"/>
      <c r="E1223" s="98"/>
      <c r="F1223" s="98"/>
      <c r="G1223" s="38" t="s">
        <v>14</v>
      </c>
      <c r="H1223" s="36" t="s">
        <v>249</v>
      </c>
      <c r="I1223" s="4" t="s">
        <v>250</v>
      </c>
      <c r="J1223" s="4" t="s">
        <v>251</v>
      </c>
      <c r="K1223" s="35" t="s">
        <v>24</v>
      </c>
    </row>
    <row r="1224" spans="2:11" x14ac:dyDescent="0.2">
      <c r="D1224" s="99"/>
      <c r="E1224" s="100"/>
      <c r="F1224" s="100"/>
      <c r="G1224" s="40"/>
      <c r="H1224" s="42"/>
      <c r="I1224" s="8"/>
      <c r="J1224" s="8"/>
      <c r="K1224" s="39"/>
    </row>
    <row r="1225" spans="2:11" x14ac:dyDescent="0.2">
      <c r="D1225" s="59"/>
      <c r="E1225" s="63" t="s">
        <v>14</v>
      </c>
      <c r="F1225" s="65"/>
      <c r="G1225" s="37">
        <v>7000</v>
      </c>
      <c r="H1225" s="16">
        <v>75</v>
      </c>
      <c r="I1225" s="16">
        <v>635</v>
      </c>
      <c r="J1225" s="16">
        <v>6214</v>
      </c>
      <c r="K1225" s="57">
        <v>76</v>
      </c>
    </row>
    <row r="1226" spans="2:11" x14ac:dyDescent="0.2">
      <c r="D1226" s="54"/>
      <c r="E1226" s="52"/>
      <c r="F1226" s="60"/>
      <c r="G1226" s="11">
        <v>100</v>
      </c>
      <c r="H1226" s="2">
        <v>1.0714285714289999</v>
      </c>
      <c r="I1226" s="2">
        <v>9.0714285714289993</v>
      </c>
      <c r="J1226" s="2">
        <v>88.771428571428999</v>
      </c>
      <c r="K1226" s="18">
        <v>1.0857142857140001</v>
      </c>
    </row>
    <row r="1227" spans="2:11" x14ac:dyDescent="0.2">
      <c r="D1227" s="101" t="s">
        <v>25</v>
      </c>
      <c r="E1227" s="26" t="s">
        <v>26</v>
      </c>
      <c r="F1227" s="25"/>
      <c r="G1227" s="28">
        <v>308</v>
      </c>
      <c r="H1227" s="30">
        <v>2</v>
      </c>
      <c r="I1227" s="3">
        <v>18</v>
      </c>
      <c r="J1227" s="3">
        <v>286</v>
      </c>
      <c r="K1227" s="32">
        <v>2</v>
      </c>
    </row>
    <row r="1228" spans="2:11" x14ac:dyDescent="0.2">
      <c r="D1228" s="102"/>
      <c r="E1228" s="13"/>
      <c r="F1228" s="14"/>
      <c r="G1228" s="11">
        <v>100</v>
      </c>
      <c r="H1228" s="15">
        <v>0.64935064935099995</v>
      </c>
      <c r="I1228" s="2">
        <v>5.844155844156</v>
      </c>
      <c r="J1228" s="2">
        <v>92.857142857143003</v>
      </c>
      <c r="K1228" s="18">
        <v>0.64935064935099995</v>
      </c>
    </row>
    <row r="1229" spans="2:11" x14ac:dyDescent="0.2">
      <c r="D1229" s="102"/>
      <c r="E1229" s="5" t="s">
        <v>27</v>
      </c>
      <c r="F1229" s="6"/>
      <c r="G1229" s="7">
        <v>504</v>
      </c>
      <c r="H1229" s="10">
        <v>9</v>
      </c>
      <c r="I1229" s="1">
        <v>51</v>
      </c>
      <c r="J1229" s="1">
        <v>431</v>
      </c>
      <c r="K1229" s="17">
        <v>13</v>
      </c>
    </row>
    <row r="1230" spans="2:11" x14ac:dyDescent="0.2">
      <c r="D1230" s="102"/>
      <c r="E1230" s="13"/>
      <c r="F1230" s="14"/>
      <c r="G1230" s="11">
        <v>100</v>
      </c>
      <c r="H1230" s="15">
        <v>1.785714285714</v>
      </c>
      <c r="I1230" s="2">
        <v>10.119047619048001</v>
      </c>
      <c r="J1230" s="2">
        <v>85.515873015872998</v>
      </c>
      <c r="K1230" s="18">
        <v>2.579365079365</v>
      </c>
    </row>
    <row r="1231" spans="2:11" x14ac:dyDescent="0.2">
      <c r="D1231" s="102"/>
      <c r="E1231" s="5" t="s">
        <v>28</v>
      </c>
      <c r="F1231" s="6"/>
      <c r="G1231" s="7">
        <v>1554</v>
      </c>
      <c r="H1231" s="10">
        <v>23</v>
      </c>
      <c r="I1231" s="1">
        <v>154</v>
      </c>
      <c r="J1231" s="1">
        <v>1352</v>
      </c>
      <c r="K1231" s="17">
        <v>25</v>
      </c>
    </row>
    <row r="1232" spans="2:11" x14ac:dyDescent="0.2">
      <c r="D1232" s="102"/>
      <c r="E1232" s="13"/>
      <c r="F1232" s="14"/>
      <c r="G1232" s="11">
        <v>100</v>
      </c>
      <c r="H1232" s="15">
        <v>1.4800514800510001</v>
      </c>
      <c r="I1232" s="2">
        <v>9.9099099099100005</v>
      </c>
      <c r="J1232" s="2">
        <v>87.001287001286997</v>
      </c>
      <c r="K1232" s="18">
        <v>1.608751608752</v>
      </c>
    </row>
    <row r="1233" spans="4:11" x14ac:dyDescent="0.2">
      <c r="D1233" s="102"/>
      <c r="E1233" s="5" t="s">
        <v>29</v>
      </c>
      <c r="F1233" s="6"/>
      <c r="G1233" s="7">
        <v>840</v>
      </c>
      <c r="H1233" s="10">
        <v>6</v>
      </c>
      <c r="I1233" s="1">
        <v>92</v>
      </c>
      <c r="J1233" s="1">
        <v>738</v>
      </c>
      <c r="K1233" s="17">
        <v>4</v>
      </c>
    </row>
    <row r="1234" spans="4:11" x14ac:dyDescent="0.2">
      <c r="D1234" s="102"/>
      <c r="E1234" s="13"/>
      <c r="F1234" s="14"/>
      <c r="G1234" s="11">
        <v>100</v>
      </c>
      <c r="H1234" s="15">
        <v>0.71428571428599996</v>
      </c>
      <c r="I1234" s="2">
        <v>10.952380952381001</v>
      </c>
      <c r="J1234" s="2">
        <v>87.857142857143003</v>
      </c>
      <c r="K1234" s="18">
        <v>0.47619047618999999</v>
      </c>
    </row>
    <row r="1235" spans="4:11" x14ac:dyDescent="0.2">
      <c r="D1235" s="102"/>
      <c r="E1235" s="5" t="s">
        <v>30</v>
      </c>
      <c r="F1235" s="6"/>
      <c r="G1235" s="7">
        <v>280</v>
      </c>
      <c r="H1235" s="10">
        <v>3</v>
      </c>
      <c r="I1235" s="1">
        <v>30</v>
      </c>
      <c r="J1235" s="1">
        <v>241</v>
      </c>
      <c r="K1235" s="17">
        <v>6</v>
      </c>
    </row>
    <row r="1236" spans="4:11" x14ac:dyDescent="0.2">
      <c r="D1236" s="102"/>
      <c r="E1236" s="13"/>
      <c r="F1236" s="14"/>
      <c r="G1236" s="11">
        <v>100</v>
      </c>
      <c r="H1236" s="15">
        <v>1.0714285714289999</v>
      </c>
      <c r="I1236" s="2">
        <v>10.714285714286</v>
      </c>
      <c r="J1236" s="2">
        <v>86.071428571428996</v>
      </c>
      <c r="K1236" s="18">
        <v>2.1428571428569998</v>
      </c>
    </row>
    <row r="1237" spans="4:11" x14ac:dyDescent="0.2">
      <c r="D1237" s="102"/>
      <c r="E1237" s="5" t="s">
        <v>31</v>
      </c>
      <c r="F1237" s="6"/>
      <c r="G1237" s="7">
        <v>154</v>
      </c>
      <c r="H1237" s="10">
        <v>2</v>
      </c>
      <c r="I1237" s="1">
        <v>13</v>
      </c>
      <c r="J1237" s="1">
        <v>136</v>
      </c>
      <c r="K1237" s="17">
        <v>3</v>
      </c>
    </row>
    <row r="1238" spans="4:11" x14ac:dyDescent="0.2">
      <c r="D1238" s="102"/>
      <c r="E1238" s="13"/>
      <c r="F1238" s="14"/>
      <c r="G1238" s="11">
        <v>100</v>
      </c>
      <c r="H1238" s="15">
        <v>1.298701298701</v>
      </c>
      <c r="I1238" s="2">
        <v>8.4415584415579996</v>
      </c>
      <c r="J1238" s="2">
        <v>88.311688311688002</v>
      </c>
      <c r="K1238" s="18">
        <v>1.948051948052</v>
      </c>
    </row>
    <row r="1239" spans="4:11" x14ac:dyDescent="0.2">
      <c r="D1239" s="102"/>
      <c r="E1239" s="5" t="s">
        <v>32</v>
      </c>
      <c r="F1239" s="6"/>
      <c r="G1239" s="7">
        <v>826</v>
      </c>
      <c r="H1239" s="10">
        <v>3</v>
      </c>
      <c r="I1239" s="1">
        <v>73</v>
      </c>
      <c r="J1239" s="1">
        <v>749</v>
      </c>
      <c r="K1239" s="17">
        <v>1</v>
      </c>
    </row>
    <row r="1240" spans="4:11" x14ac:dyDescent="0.2">
      <c r="D1240" s="102"/>
      <c r="E1240" s="13"/>
      <c r="F1240" s="14"/>
      <c r="G1240" s="11">
        <v>100</v>
      </c>
      <c r="H1240" s="15">
        <v>0.36319612590799999</v>
      </c>
      <c r="I1240" s="2">
        <v>8.8377723970939996</v>
      </c>
      <c r="J1240" s="2">
        <v>90.677966101695006</v>
      </c>
      <c r="K1240" s="18">
        <v>0.121065375303</v>
      </c>
    </row>
    <row r="1241" spans="4:11" x14ac:dyDescent="0.2">
      <c r="D1241" s="102"/>
      <c r="E1241" s="5" t="s">
        <v>33</v>
      </c>
      <c r="F1241" s="6"/>
      <c r="G1241" s="7">
        <v>672</v>
      </c>
      <c r="H1241" s="10">
        <v>7</v>
      </c>
      <c r="I1241" s="1">
        <v>51</v>
      </c>
      <c r="J1241" s="1">
        <v>611</v>
      </c>
      <c r="K1241" s="17">
        <v>3</v>
      </c>
    </row>
    <row r="1242" spans="4:11" x14ac:dyDescent="0.2">
      <c r="D1242" s="102"/>
      <c r="E1242" s="13"/>
      <c r="F1242" s="14"/>
      <c r="G1242" s="11">
        <v>100</v>
      </c>
      <c r="H1242" s="15">
        <v>1.041666666667</v>
      </c>
      <c r="I1242" s="2">
        <v>7.5892857142860004</v>
      </c>
      <c r="J1242" s="2">
        <v>90.922619047618994</v>
      </c>
      <c r="K1242" s="18">
        <v>0.446428571429</v>
      </c>
    </row>
    <row r="1243" spans="4:11" x14ac:dyDescent="0.2">
      <c r="D1243" s="102"/>
      <c r="E1243" s="5" t="s">
        <v>34</v>
      </c>
      <c r="F1243" s="6"/>
      <c r="G1243" s="7">
        <v>462</v>
      </c>
      <c r="H1243" s="10">
        <v>5</v>
      </c>
      <c r="I1243" s="1">
        <v>43</v>
      </c>
      <c r="J1243" s="1">
        <v>410</v>
      </c>
      <c r="K1243" s="17">
        <v>4</v>
      </c>
    </row>
    <row r="1244" spans="4:11" x14ac:dyDescent="0.2">
      <c r="D1244" s="102"/>
      <c r="E1244" s="13"/>
      <c r="F1244" s="14"/>
      <c r="G1244" s="11">
        <v>100</v>
      </c>
      <c r="H1244" s="15">
        <v>1.0822510822510001</v>
      </c>
      <c r="I1244" s="2">
        <v>9.3073593073590004</v>
      </c>
      <c r="J1244" s="2">
        <v>88.744588744588995</v>
      </c>
      <c r="K1244" s="18">
        <v>0.86580086580100002</v>
      </c>
    </row>
    <row r="1245" spans="4:11" x14ac:dyDescent="0.2">
      <c r="D1245" s="102"/>
      <c r="E1245" s="5" t="s">
        <v>35</v>
      </c>
      <c r="F1245" s="6"/>
      <c r="G1245" s="7">
        <v>406</v>
      </c>
      <c r="H1245" s="10">
        <v>2</v>
      </c>
      <c r="I1245" s="1">
        <v>32</v>
      </c>
      <c r="J1245" s="1">
        <v>367</v>
      </c>
      <c r="K1245" s="17">
        <v>5</v>
      </c>
    </row>
    <row r="1246" spans="4:11" x14ac:dyDescent="0.2">
      <c r="D1246" s="102"/>
      <c r="E1246" s="13"/>
      <c r="F1246" s="14"/>
      <c r="G1246" s="11">
        <v>100</v>
      </c>
      <c r="H1246" s="15">
        <v>0.49261083743799999</v>
      </c>
      <c r="I1246" s="2">
        <v>7.8817733990149996</v>
      </c>
      <c r="J1246" s="2">
        <v>90.394088669951003</v>
      </c>
      <c r="K1246" s="18">
        <v>1.2315270935960001</v>
      </c>
    </row>
    <row r="1247" spans="4:11" x14ac:dyDescent="0.2">
      <c r="D1247" s="102"/>
      <c r="E1247" s="5" t="s">
        <v>36</v>
      </c>
      <c r="F1247" s="6"/>
      <c r="G1247" s="7">
        <v>210</v>
      </c>
      <c r="H1247" s="10">
        <v>6</v>
      </c>
      <c r="I1247" s="1">
        <v>9</v>
      </c>
      <c r="J1247" s="1">
        <v>189</v>
      </c>
      <c r="K1247" s="17">
        <v>6</v>
      </c>
    </row>
    <row r="1248" spans="4:11" x14ac:dyDescent="0.2">
      <c r="D1248" s="102"/>
      <c r="E1248" s="13"/>
      <c r="F1248" s="14"/>
      <c r="G1248" s="11">
        <v>100</v>
      </c>
      <c r="H1248" s="15">
        <v>2.8571428571430002</v>
      </c>
      <c r="I1248" s="2">
        <v>4.2857142857139996</v>
      </c>
      <c r="J1248" s="2">
        <v>90</v>
      </c>
      <c r="K1248" s="18">
        <v>2.8571428571430002</v>
      </c>
    </row>
    <row r="1249" spans="2:11" x14ac:dyDescent="0.2">
      <c r="D1249" s="102"/>
      <c r="E1249" s="5" t="s">
        <v>37</v>
      </c>
      <c r="F1249" s="6"/>
      <c r="G1249" s="7">
        <v>714</v>
      </c>
      <c r="H1249" s="10">
        <v>5</v>
      </c>
      <c r="I1249" s="1">
        <v>65</v>
      </c>
      <c r="J1249" s="1">
        <v>641</v>
      </c>
      <c r="K1249" s="17">
        <v>3</v>
      </c>
    </row>
    <row r="1250" spans="2:11" x14ac:dyDescent="0.2">
      <c r="D1250" s="102"/>
      <c r="E1250" s="13"/>
      <c r="F1250" s="14"/>
      <c r="G1250" s="11">
        <v>100</v>
      </c>
      <c r="H1250" s="15">
        <v>0.70028011204499996</v>
      </c>
      <c r="I1250" s="2">
        <v>9.1036414565830004</v>
      </c>
      <c r="J1250" s="2">
        <v>89.775910364146</v>
      </c>
      <c r="K1250" s="18">
        <v>0.42016806722700001</v>
      </c>
    </row>
    <row r="1251" spans="2:11" x14ac:dyDescent="0.2">
      <c r="D1251" s="102"/>
      <c r="E1251" s="5" t="s">
        <v>38</v>
      </c>
      <c r="F1251" s="6"/>
      <c r="G1251" s="7">
        <v>70</v>
      </c>
      <c r="H1251" s="10">
        <v>2</v>
      </c>
      <c r="I1251" s="1">
        <v>4</v>
      </c>
      <c r="J1251" s="1">
        <v>63</v>
      </c>
      <c r="K1251" s="17">
        <v>1</v>
      </c>
    </row>
    <row r="1252" spans="2:11" x14ac:dyDescent="0.2">
      <c r="D1252" s="102"/>
      <c r="E1252" s="13"/>
      <c r="F1252" s="14"/>
      <c r="G1252" s="11">
        <v>100</v>
      </c>
      <c r="H1252" s="15">
        <v>2.8571428571430002</v>
      </c>
      <c r="I1252" s="2">
        <v>5.7142857142860004</v>
      </c>
      <c r="J1252" s="2">
        <v>90</v>
      </c>
      <c r="K1252" s="18">
        <v>1.4285714285710001</v>
      </c>
    </row>
    <row r="1253" spans="2:11" x14ac:dyDescent="0.2">
      <c r="D1253" s="101" t="s">
        <v>39</v>
      </c>
      <c r="E1253" s="26" t="s">
        <v>40</v>
      </c>
      <c r="F1253" s="25"/>
      <c r="G1253" s="28">
        <v>2044</v>
      </c>
      <c r="H1253" s="30">
        <v>16</v>
      </c>
      <c r="I1253" s="3">
        <v>201</v>
      </c>
      <c r="J1253" s="3">
        <v>1815</v>
      </c>
      <c r="K1253" s="32">
        <v>12</v>
      </c>
    </row>
    <row r="1254" spans="2:11" x14ac:dyDescent="0.2">
      <c r="D1254" s="102"/>
      <c r="E1254" s="13"/>
      <c r="F1254" s="14"/>
      <c r="G1254" s="11">
        <v>100</v>
      </c>
      <c r="H1254" s="15">
        <v>0.78277886497100002</v>
      </c>
      <c r="I1254" s="2">
        <v>9.8336594911940001</v>
      </c>
      <c r="J1254" s="2">
        <v>88.796477495107993</v>
      </c>
      <c r="K1254" s="18">
        <v>0.58708414872799997</v>
      </c>
    </row>
    <row r="1255" spans="2:11" x14ac:dyDescent="0.2">
      <c r="D1255" s="102"/>
      <c r="E1255" s="5" t="s">
        <v>41</v>
      </c>
      <c r="F1255" s="6"/>
      <c r="G1255" s="7">
        <v>2156</v>
      </c>
      <c r="H1255" s="10">
        <v>27</v>
      </c>
      <c r="I1255" s="1">
        <v>202</v>
      </c>
      <c r="J1255" s="1">
        <v>1906</v>
      </c>
      <c r="K1255" s="17">
        <v>21</v>
      </c>
    </row>
    <row r="1256" spans="2:11" x14ac:dyDescent="0.2">
      <c r="D1256" s="102"/>
      <c r="E1256" s="13"/>
      <c r="F1256" s="14"/>
      <c r="G1256" s="11">
        <v>100</v>
      </c>
      <c r="H1256" s="15">
        <v>1.2523191094620001</v>
      </c>
      <c r="I1256" s="2">
        <v>9.3692022263449992</v>
      </c>
      <c r="J1256" s="2">
        <v>88.404452690167005</v>
      </c>
      <c r="K1256" s="18">
        <v>0.974025974026</v>
      </c>
    </row>
    <row r="1257" spans="2:11" x14ac:dyDescent="0.2">
      <c r="D1257" s="102"/>
      <c r="E1257" s="5" t="s">
        <v>42</v>
      </c>
      <c r="F1257" s="6"/>
      <c r="G1257" s="7">
        <v>1680</v>
      </c>
      <c r="H1257" s="10">
        <v>17</v>
      </c>
      <c r="I1257" s="1">
        <v>148</v>
      </c>
      <c r="J1257" s="1">
        <v>1495</v>
      </c>
      <c r="K1257" s="17">
        <v>20</v>
      </c>
    </row>
    <row r="1258" spans="2:11" x14ac:dyDescent="0.2">
      <c r="D1258" s="102"/>
      <c r="E1258" s="13"/>
      <c r="F1258" s="14"/>
      <c r="G1258" s="11">
        <v>100</v>
      </c>
      <c r="H1258" s="15">
        <v>1.0119047619049999</v>
      </c>
      <c r="I1258" s="2">
        <v>8.8095238095240003</v>
      </c>
      <c r="J1258" s="2">
        <v>88.988095238094999</v>
      </c>
      <c r="K1258" s="18">
        <v>1.190476190476</v>
      </c>
    </row>
    <row r="1259" spans="2:11" x14ac:dyDescent="0.2">
      <c r="D1259" s="102"/>
      <c r="E1259" s="5" t="s">
        <v>43</v>
      </c>
      <c r="F1259" s="6"/>
      <c r="G1259" s="7">
        <v>518</v>
      </c>
      <c r="H1259" s="10">
        <v>1</v>
      </c>
      <c r="I1259" s="1">
        <v>38</v>
      </c>
      <c r="J1259" s="1">
        <v>468</v>
      </c>
      <c r="K1259" s="17">
        <v>11</v>
      </c>
    </row>
    <row r="1260" spans="2:11" x14ac:dyDescent="0.2">
      <c r="D1260" s="102"/>
      <c r="E1260" s="13"/>
      <c r="F1260" s="14"/>
      <c r="G1260" s="11">
        <v>100</v>
      </c>
      <c r="H1260" s="15">
        <v>0.19305019305000001</v>
      </c>
      <c r="I1260" s="2">
        <v>7.3359073359069997</v>
      </c>
      <c r="J1260" s="2">
        <v>90.347490347489995</v>
      </c>
      <c r="K1260" s="18">
        <v>2.1235521235519998</v>
      </c>
    </row>
    <row r="1261" spans="2:11" x14ac:dyDescent="0.2">
      <c r="D1261" s="102"/>
      <c r="E1261" s="5" t="s">
        <v>44</v>
      </c>
      <c r="F1261" s="6"/>
      <c r="G1261" s="7">
        <v>602</v>
      </c>
      <c r="H1261" s="10">
        <v>14</v>
      </c>
      <c r="I1261" s="1">
        <v>46</v>
      </c>
      <c r="J1261" s="1">
        <v>530</v>
      </c>
      <c r="K1261" s="17">
        <v>12</v>
      </c>
    </row>
    <row r="1262" spans="2:11" x14ac:dyDescent="0.2">
      <c r="D1262" s="103"/>
      <c r="E1262" s="54"/>
      <c r="F1262" s="52"/>
      <c r="G1262" s="61">
        <v>100</v>
      </c>
      <c r="H1262" s="66">
        <v>2.3255813953489999</v>
      </c>
      <c r="I1262" s="24">
        <v>7.641196013289</v>
      </c>
      <c r="J1262" s="24">
        <v>88.039867109634997</v>
      </c>
      <c r="K1262" s="69">
        <v>1.9933554817279999</v>
      </c>
    </row>
    <row r="1264" spans="2:11" x14ac:dyDescent="0.2">
      <c r="B1264" s="34" t="str">
        <f xml:space="preserve"> HYPERLINK("#'目次'!B35", "[29]")</f>
        <v>[29]</v>
      </c>
      <c r="C1264" s="27" t="s">
        <v>266</v>
      </c>
    </row>
    <row r="1267" spans="3:10" x14ac:dyDescent="0.2">
      <c r="C1267" s="27" t="s">
        <v>13</v>
      </c>
    </row>
    <row r="1268" spans="3:10" ht="24" x14ac:dyDescent="0.2">
      <c r="D1268" s="97"/>
      <c r="E1268" s="98"/>
      <c r="F1268" s="98"/>
      <c r="G1268" s="38" t="s">
        <v>14</v>
      </c>
      <c r="H1268" s="36" t="s">
        <v>267</v>
      </c>
      <c r="I1268" s="4" t="s">
        <v>268</v>
      </c>
      <c r="J1268" s="35" t="s">
        <v>24</v>
      </c>
    </row>
    <row r="1269" spans="3:10" x14ac:dyDescent="0.2">
      <c r="D1269" s="99"/>
      <c r="E1269" s="100"/>
      <c r="F1269" s="100"/>
      <c r="G1269" s="40"/>
      <c r="H1269" s="42"/>
      <c r="I1269" s="8"/>
      <c r="J1269" s="39"/>
    </row>
    <row r="1270" spans="3:10" x14ac:dyDescent="0.2">
      <c r="D1270" s="59"/>
      <c r="E1270" s="63" t="s">
        <v>14</v>
      </c>
      <c r="F1270" s="65"/>
      <c r="G1270" s="37">
        <v>7000</v>
      </c>
      <c r="H1270" s="16">
        <v>228</v>
      </c>
      <c r="I1270" s="16">
        <v>6738</v>
      </c>
      <c r="J1270" s="57">
        <v>34</v>
      </c>
    </row>
    <row r="1271" spans="3:10" x14ac:dyDescent="0.2">
      <c r="D1271" s="54"/>
      <c r="E1271" s="52"/>
      <c r="F1271" s="60"/>
      <c r="G1271" s="11">
        <v>100</v>
      </c>
      <c r="H1271" s="2">
        <v>3.2571428571430001</v>
      </c>
      <c r="I1271" s="2">
        <v>96.257142857142995</v>
      </c>
      <c r="J1271" s="18">
        <v>0.48571428571399999</v>
      </c>
    </row>
    <row r="1272" spans="3:10" x14ac:dyDescent="0.2">
      <c r="D1272" s="101" t="s">
        <v>25</v>
      </c>
      <c r="E1272" s="26" t="s">
        <v>26</v>
      </c>
      <c r="F1272" s="25"/>
      <c r="G1272" s="28">
        <v>308</v>
      </c>
      <c r="H1272" s="30">
        <v>6</v>
      </c>
      <c r="I1272" s="3">
        <v>300</v>
      </c>
      <c r="J1272" s="32">
        <v>2</v>
      </c>
    </row>
    <row r="1273" spans="3:10" x14ac:dyDescent="0.2">
      <c r="D1273" s="102"/>
      <c r="E1273" s="13"/>
      <c r="F1273" s="14"/>
      <c r="G1273" s="11">
        <v>100</v>
      </c>
      <c r="H1273" s="15">
        <v>1.948051948052</v>
      </c>
      <c r="I1273" s="2">
        <v>97.402597402596996</v>
      </c>
      <c r="J1273" s="18">
        <v>0.64935064935099995</v>
      </c>
    </row>
    <row r="1274" spans="3:10" x14ac:dyDescent="0.2">
      <c r="D1274" s="102"/>
      <c r="E1274" s="5" t="s">
        <v>27</v>
      </c>
      <c r="F1274" s="6"/>
      <c r="G1274" s="7">
        <v>504</v>
      </c>
      <c r="H1274" s="10">
        <v>18</v>
      </c>
      <c r="I1274" s="1">
        <v>484</v>
      </c>
      <c r="J1274" s="17">
        <v>2</v>
      </c>
    </row>
    <row r="1275" spans="3:10" x14ac:dyDescent="0.2">
      <c r="D1275" s="102"/>
      <c r="E1275" s="13"/>
      <c r="F1275" s="14"/>
      <c r="G1275" s="11">
        <v>100</v>
      </c>
      <c r="H1275" s="15">
        <v>3.5714285714290002</v>
      </c>
      <c r="I1275" s="2">
        <v>96.031746031745996</v>
      </c>
      <c r="J1275" s="18">
        <v>0.39682539682500001</v>
      </c>
    </row>
    <row r="1276" spans="3:10" x14ac:dyDescent="0.2">
      <c r="D1276" s="102"/>
      <c r="E1276" s="5" t="s">
        <v>28</v>
      </c>
      <c r="F1276" s="6"/>
      <c r="G1276" s="7">
        <v>1554</v>
      </c>
      <c r="H1276" s="10">
        <v>48</v>
      </c>
      <c r="I1276" s="1">
        <v>1496</v>
      </c>
      <c r="J1276" s="17">
        <v>10</v>
      </c>
    </row>
    <row r="1277" spans="3:10" x14ac:dyDescent="0.2">
      <c r="D1277" s="102"/>
      <c r="E1277" s="13"/>
      <c r="F1277" s="14"/>
      <c r="G1277" s="11">
        <v>100</v>
      </c>
      <c r="H1277" s="15">
        <v>3.088803088803</v>
      </c>
      <c r="I1277" s="2">
        <v>96.267696267695996</v>
      </c>
      <c r="J1277" s="18">
        <v>0.643500643501</v>
      </c>
    </row>
    <row r="1278" spans="3:10" x14ac:dyDescent="0.2">
      <c r="D1278" s="102"/>
      <c r="E1278" s="5" t="s">
        <v>29</v>
      </c>
      <c r="F1278" s="6"/>
      <c r="G1278" s="7">
        <v>840</v>
      </c>
      <c r="H1278" s="10">
        <v>30</v>
      </c>
      <c r="I1278" s="1">
        <v>805</v>
      </c>
      <c r="J1278" s="17">
        <v>5</v>
      </c>
    </row>
    <row r="1279" spans="3:10" x14ac:dyDescent="0.2">
      <c r="D1279" s="102"/>
      <c r="E1279" s="13"/>
      <c r="F1279" s="14"/>
      <c r="G1279" s="11">
        <v>100</v>
      </c>
      <c r="H1279" s="15">
        <v>3.5714285714290002</v>
      </c>
      <c r="I1279" s="2">
        <v>95.833333333333002</v>
      </c>
      <c r="J1279" s="18">
        <v>0.59523809523799998</v>
      </c>
    </row>
    <row r="1280" spans="3:10" x14ac:dyDescent="0.2">
      <c r="D1280" s="102"/>
      <c r="E1280" s="5" t="s">
        <v>30</v>
      </c>
      <c r="F1280" s="6"/>
      <c r="G1280" s="7">
        <v>280</v>
      </c>
      <c r="H1280" s="10">
        <v>10</v>
      </c>
      <c r="I1280" s="1">
        <v>270</v>
      </c>
      <c r="J1280" s="17">
        <v>0</v>
      </c>
    </row>
    <row r="1281" spans="4:10" x14ac:dyDescent="0.2">
      <c r="D1281" s="102"/>
      <c r="E1281" s="13"/>
      <c r="F1281" s="14"/>
      <c r="G1281" s="11">
        <v>100</v>
      </c>
      <c r="H1281" s="15">
        <v>3.5714285714290002</v>
      </c>
      <c r="I1281" s="2">
        <v>96.428571428571004</v>
      </c>
      <c r="J1281" s="29">
        <v>0</v>
      </c>
    </row>
    <row r="1282" spans="4:10" x14ac:dyDescent="0.2">
      <c r="D1282" s="102"/>
      <c r="E1282" s="5" t="s">
        <v>31</v>
      </c>
      <c r="F1282" s="6"/>
      <c r="G1282" s="7">
        <v>154</v>
      </c>
      <c r="H1282" s="10">
        <v>5</v>
      </c>
      <c r="I1282" s="1">
        <v>149</v>
      </c>
      <c r="J1282" s="17">
        <v>0</v>
      </c>
    </row>
    <row r="1283" spans="4:10" x14ac:dyDescent="0.2">
      <c r="D1283" s="102"/>
      <c r="E1283" s="13"/>
      <c r="F1283" s="14"/>
      <c r="G1283" s="11">
        <v>100</v>
      </c>
      <c r="H1283" s="15">
        <v>3.2467532467529998</v>
      </c>
      <c r="I1283" s="2">
        <v>96.753246753246998</v>
      </c>
      <c r="J1283" s="29">
        <v>0</v>
      </c>
    </row>
    <row r="1284" spans="4:10" x14ac:dyDescent="0.2">
      <c r="D1284" s="102"/>
      <c r="E1284" s="5" t="s">
        <v>32</v>
      </c>
      <c r="F1284" s="6"/>
      <c r="G1284" s="7">
        <v>826</v>
      </c>
      <c r="H1284" s="10">
        <v>20</v>
      </c>
      <c r="I1284" s="1">
        <v>804</v>
      </c>
      <c r="J1284" s="17">
        <v>2</v>
      </c>
    </row>
    <row r="1285" spans="4:10" x14ac:dyDescent="0.2">
      <c r="D1285" s="102"/>
      <c r="E1285" s="13"/>
      <c r="F1285" s="14"/>
      <c r="G1285" s="11">
        <v>100</v>
      </c>
      <c r="H1285" s="15">
        <v>2.421307506053</v>
      </c>
      <c r="I1285" s="2">
        <v>97.336561743340994</v>
      </c>
      <c r="J1285" s="18">
        <v>0.242130750605</v>
      </c>
    </row>
    <row r="1286" spans="4:10" x14ac:dyDescent="0.2">
      <c r="D1286" s="102"/>
      <c r="E1286" s="5" t="s">
        <v>33</v>
      </c>
      <c r="F1286" s="6"/>
      <c r="G1286" s="7">
        <v>672</v>
      </c>
      <c r="H1286" s="10">
        <v>26</v>
      </c>
      <c r="I1286" s="1">
        <v>644</v>
      </c>
      <c r="J1286" s="17">
        <v>2</v>
      </c>
    </row>
    <row r="1287" spans="4:10" x14ac:dyDescent="0.2">
      <c r="D1287" s="102"/>
      <c r="E1287" s="13"/>
      <c r="F1287" s="14"/>
      <c r="G1287" s="11">
        <v>100</v>
      </c>
      <c r="H1287" s="15">
        <v>3.8690476190480001</v>
      </c>
      <c r="I1287" s="2">
        <v>95.833333333333002</v>
      </c>
      <c r="J1287" s="18">
        <v>0.29761904761899999</v>
      </c>
    </row>
    <row r="1288" spans="4:10" x14ac:dyDescent="0.2">
      <c r="D1288" s="102"/>
      <c r="E1288" s="5" t="s">
        <v>34</v>
      </c>
      <c r="F1288" s="6"/>
      <c r="G1288" s="7">
        <v>462</v>
      </c>
      <c r="H1288" s="10">
        <v>23</v>
      </c>
      <c r="I1288" s="1">
        <v>437</v>
      </c>
      <c r="J1288" s="17">
        <v>2</v>
      </c>
    </row>
    <row r="1289" spans="4:10" x14ac:dyDescent="0.2">
      <c r="D1289" s="102"/>
      <c r="E1289" s="13"/>
      <c r="F1289" s="14"/>
      <c r="G1289" s="11">
        <v>100</v>
      </c>
      <c r="H1289" s="15">
        <v>4.9783549783550001</v>
      </c>
      <c r="I1289" s="2">
        <v>94.588744588745001</v>
      </c>
      <c r="J1289" s="18">
        <v>0.43290043290000002</v>
      </c>
    </row>
    <row r="1290" spans="4:10" x14ac:dyDescent="0.2">
      <c r="D1290" s="102"/>
      <c r="E1290" s="5" t="s">
        <v>35</v>
      </c>
      <c r="F1290" s="6"/>
      <c r="G1290" s="7">
        <v>406</v>
      </c>
      <c r="H1290" s="10">
        <v>12</v>
      </c>
      <c r="I1290" s="1">
        <v>393</v>
      </c>
      <c r="J1290" s="17">
        <v>1</v>
      </c>
    </row>
    <row r="1291" spans="4:10" x14ac:dyDescent="0.2">
      <c r="D1291" s="102"/>
      <c r="E1291" s="13"/>
      <c r="F1291" s="14"/>
      <c r="G1291" s="11">
        <v>100</v>
      </c>
      <c r="H1291" s="15">
        <v>2.9556650246310001</v>
      </c>
      <c r="I1291" s="2">
        <v>96.798029556649993</v>
      </c>
      <c r="J1291" s="18">
        <v>0.246305418719</v>
      </c>
    </row>
    <row r="1292" spans="4:10" x14ac:dyDescent="0.2">
      <c r="D1292" s="102"/>
      <c r="E1292" s="5" t="s">
        <v>36</v>
      </c>
      <c r="F1292" s="6"/>
      <c r="G1292" s="7">
        <v>210</v>
      </c>
      <c r="H1292" s="10">
        <v>2</v>
      </c>
      <c r="I1292" s="1">
        <v>203</v>
      </c>
      <c r="J1292" s="17">
        <v>5</v>
      </c>
    </row>
    <row r="1293" spans="4:10" x14ac:dyDescent="0.2">
      <c r="D1293" s="102"/>
      <c r="E1293" s="13"/>
      <c r="F1293" s="14"/>
      <c r="G1293" s="11">
        <v>100</v>
      </c>
      <c r="H1293" s="15">
        <v>0.95238095238099996</v>
      </c>
      <c r="I1293" s="2">
        <v>96.666666666666998</v>
      </c>
      <c r="J1293" s="18">
        <v>2.3809523809519999</v>
      </c>
    </row>
    <row r="1294" spans="4:10" x14ac:dyDescent="0.2">
      <c r="D1294" s="102"/>
      <c r="E1294" s="5" t="s">
        <v>37</v>
      </c>
      <c r="F1294" s="6"/>
      <c r="G1294" s="7">
        <v>714</v>
      </c>
      <c r="H1294" s="10">
        <v>22</v>
      </c>
      <c r="I1294" s="1">
        <v>689</v>
      </c>
      <c r="J1294" s="17">
        <v>3</v>
      </c>
    </row>
    <row r="1295" spans="4:10" x14ac:dyDescent="0.2">
      <c r="D1295" s="102"/>
      <c r="E1295" s="13"/>
      <c r="F1295" s="14"/>
      <c r="G1295" s="11">
        <v>100</v>
      </c>
      <c r="H1295" s="15">
        <v>3.0812324929970001</v>
      </c>
      <c r="I1295" s="2">
        <v>96.498599439776001</v>
      </c>
      <c r="J1295" s="18">
        <v>0.42016806722700001</v>
      </c>
    </row>
    <row r="1296" spans="4:10" x14ac:dyDescent="0.2">
      <c r="D1296" s="102"/>
      <c r="E1296" s="5" t="s">
        <v>38</v>
      </c>
      <c r="F1296" s="6"/>
      <c r="G1296" s="7">
        <v>70</v>
      </c>
      <c r="H1296" s="10">
        <v>6</v>
      </c>
      <c r="I1296" s="1">
        <v>64</v>
      </c>
      <c r="J1296" s="17">
        <v>0</v>
      </c>
    </row>
    <row r="1297" spans="2:10" x14ac:dyDescent="0.2">
      <c r="D1297" s="102"/>
      <c r="E1297" s="13"/>
      <c r="F1297" s="14"/>
      <c r="G1297" s="11">
        <v>100</v>
      </c>
      <c r="H1297" s="15">
        <v>8.5714285714289993</v>
      </c>
      <c r="I1297" s="2">
        <v>91.428571428571004</v>
      </c>
      <c r="J1297" s="29">
        <v>0</v>
      </c>
    </row>
    <row r="1298" spans="2:10" x14ac:dyDescent="0.2">
      <c r="D1298" s="101" t="s">
        <v>39</v>
      </c>
      <c r="E1298" s="26" t="s">
        <v>40</v>
      </c>
      <c r="F1298" s="25"/>
      <c r="G1298" s="28">
        <v>2044</v>
      </c>
      <c r="H1298" s="30">
        <v>65</v>
      </c>
      <c r="I1298" s="3">
        <v>1972</v>
      </c>
      <c r="J1298" s="32">
        <v>7</v>
      </c>
    </row>
    <row r="1299" spans="2:10" x14ac:dyDescent="0.2">
      <c r="D1299" s="102"/>
      <c r="E1299" s="13"/>
      <c r="F1299" s="14"/>
      <c r="G1299" s="11">
        <v>100</v>
      </c>
      <c r="H1299" s="15">
        <v>3.1800391389430001</v>
      </c>
      <c r="I1299" s="2">
        <v>96.477495107631995</v>
      </c>
      <c r="J1299" s="18">
        <v>0.34246575342500002</v>
      </c>
    </row>
    <row r="1300" spans="2:10" x14ac:dyDescent="0.2">
      <c r="D1300" s="102"/>
      <c r="E1300" s="5" t="s">
        <v>41</v>
      </c>
      <c r="F1300" s="6"/>
      <c r="G1300" s="7">
        <v>2156</v>
      </c>
      <c r="H1300" s="10">
        <v>63</v>
      </c>
      <c r="I1300" s="1">
        <v>2079</v>
      </c>
      <c r="J1300" s="17">
        <v>14</v>
      </c>
    </row>
    <row r="1301" spans="2:10" x14ac:dyDescent="0.2">
      <c r="D1301" s="102"/>
      <c r="E1301" s="13"/>
      <c r="F1301" s="14"/>
      <c r="G1301" s="11">
        <v>100</v>
      </c>
      <c r="H1301" s="15">
        <v>2.922077922078</v>
      </c>
      <c r="I1301" s="2">
        <v>96.428571428571004</v>
      </c>
      <c r="J1301" s="18">
        <v>0.64935064935099995</v>
      </c>
    </row>
    <row r="1302" spans="2:10" x14ac:dyDescent="0.2">
      <c r="D1302" s="102"/>
      <c r="E1302" s="5" t="s">
        <v>42</v>
      </c>
      <c r="F1302" s="6"/>
      <c r="G1302" s="7">
        <v>1680</v>
      </c>
      <c r="H1302" s="10">
        <v>56</v>
      </c>
      <c r="I1302" s="1">
        <v>1616</v>
      </c>
      <c r="J1302" s="17">
        <v>8</v>
      </c>
    </row>
    <row r="1303" spans="2:10" x14ac:dyDescent="0.2">
      <c r="D1303" s="102"/>
      <c r="E1303" s="13"/>
      <c r="F1303" s="14"/>
      <c r="G1303" s="11">
        <v>100</v>
      </c>
      <c r="H1303" s="15">
        <v>3.333333333333</v>
      </c>
      <c r="I1303" s="2">
        <v>96.190476190476005</v>
      </c>
      <c r="J1303" s="18">
        <v>0.47619047618999999</v>
      </c>
    </row>
    <row r="1304" spans="2:10" x14ac:dyDescent="0.2">
      <c r="D1304" s="102"/>
      <c r="E1304" s="5" t="s">
        <v>43</v>
      </c>
      <c r="F1304" s="6"/>
      <c r="G1304" s="7">
        <v>518</v>
      </c>
      <c r="H1304" s="10">
        <v>18</v>
      </c>
      <c r="I1304" s="1">
        <v>497</v>
      </c>
      <c r="J1304" s="17">
        <v>3</v>
      </c>
    </row>
    <row r="1305" spans="2:10" x14ac:dyDescent="0.2">
      <c r="D1305" s="102"/>
      <c r="E1305" s="13"/>
      <c r="F1305" s="14"/>
      <c r="G1305" s="11">
        <v>100</v>
      </c>
      <c r="H1305" s="15">
        <v>3.4749034749029999</v>
      </c>
      <c r="I1305" s="2">
        <v>95.945945945945994</v>
      </c>
      <c r="J1305" s="18">
        <v>0.57915057915099999</v>
      </c>
    </row>
    <row r="1306" spans="2:10" x14ac:dyDescent="0.2">
      <c r="D1306" s="102"/>
      <c r="E1306" s="5" t="s">
        <v>44</v>
      </c>
      <c r="F1306" s="6"/>
      <c r="G1306" s="7">
        <v>602</v>
      </c>
      <c r="H1306" s="10">
        <v>26</v>
      </c>
      <c r="I1306" s="1">
        <v>574</v>
      </c>
      <c r="J1306" s="17">
        <v>2</v>
      </c>
    </row>
    <row r="1307" spans="2:10" x14ac:dyDescent="0.2">
      <c r="D1307" s="103"/>
      <c r="E1307" s="54"/>
      <c r="F1307" s="52"/>
      <c r="G1307" s="61">
        <v>100</v>
      </c>
      <c r="H1307" s="66">
        <v>4.3189368770760002</v>
      </c>
      <c r="I1307" s="24">
        <v>95.348837209302005</v>
      </c>
      <c r="J1307" s="69">
        <v>0.33222591362100001</v>
      </c>
    </row>
    <row r="1309" spans="2:10" x14ac:dyDescent="0.2">
      <c r="B1309" s="34" t="str">
        <f xml:space="preserve"> HYPERLINK("#'目次'!B36", "[30]")</f>
        <v>[30]</v>
      </c>
      <c r="C1309" s="27" t="s">
        <v>271</v>
      </c>
    </row>
    <row r="1312" spans="2:10" x14ac:dyDescent="0.2">
      <c r="C1312" s="27" t="s">
        <v>13</v>
      </c>
    </row>
    <row r="1313" spans="4:15" ht="36" x14ac:dyDescent="0.2">
      <c r="D1313" s="97"/>
      <c r="E1313" s="98"/>
      <c r="F1313" s="98"/>
      <c r="G1313" s="38" t="s">
        <v>14</v>
      </c>
      <c r="H1313" s="36" t="s">
        <v>272</v>
      </c>
      <c r="I1313" s="4" t="s">
        <v>273</v>
      </c>
      <c r="J1313" s="4" t="s">
        <v>274</v>
      </c>
      <c r="K1313" s="4" t="s">
        <v>275</v>
      </c>
      <c r="L1313" s="4" t="s">
        <v>276</v>
      </c>
      <c r="M1313" s="4" t="s">
        <v>277</v>
      </c>
      <c r="N1313" s="4" t="s">
        <v>251</v>
      </c>
      <c r="O1313" s="35" t="s">
        <v>24</v>
      </c>
    </row>
    <row r="1314" spans="4:15" x14ac:dyDescent="0.2">
      <c r="D1314" s="99"/>
      <c r="E1314" s="100"/>
      <c r="F1314" s="100"/>
      <c r="G1314" s="40"/>
      <c r="H1314" s="42"/>
      <c r="I1314" s="8"/>
      <c r="J1314" s="8"/>
      <c r="K1314" s="8"/>
      <c r="L1314" s="8"/>
      <c r="M1314" s="8"/>
      <c r="N1314" s="8"/>
      <c r="O1314" s="39"/>
    </row>
    <row r="1315" spans="4:15" x14ac:dyDescent="0.2">
      <c r="D1315" s="59"/>
      <c r="E1315" s="63" t="s">
        <v>14</v>
      </c>
      <c r="F1315" s="65"/>
      <c r="G1315" s="37">
        <v>7000</v>
      </c>
      <c r="H1315" s="16">
        <v>528</v>
      </c>
      <c r="I1315" s="16">
        <v>200</v>
      </c>
      <c r="J1315" s="16">
        <v>159</v>
      </c>
      <c r="K1315" s="16">
        <v>340</v>
      </c>
      <c r="L1315" s="16">
        <v>694</v>
      </c>
      <c r="M1315" s="16">
        <v>2114</v>
      </c>
      <c r="N1315" s="16">
        <v>2937</v>
      </c>
      <c r="O1315" s="57">
        <v>28</v>
      </c>
    </row>
    <row r="1316" spans="4:15" x14ac:dyDescent="0.2">
      <c r="D1316" s="54"/>
      <c r="E1316" s="52"/>
      <c r="F1316" s="60"/>
      <c r="G1316" s="11">
        <v>100</v>
      </c>
      <c r="H1316" s="2">
        <v>7.5428571428569997</v>
      </c>
      <c r="I1316" s="2">
        <v>2.8571428571430002</v>
      </c>
      <c r="J1316" s="2">
        <v>2.2714285714289999</v>
      </c>
      <c r="K1316" s="2">
        <v>4.8571428571429998</v>
      </c>
      <c r="L1316" s="2">
        <v>9.9142857142860006</v>
      </c>
      <c r="M1316" s="2">
        <v>30.2</v>
      </c>
      <c r="N1316" s="2">
        <v>41.957142857142998</v>
      </c>
      <c r="O1316" s="18">
        <v>0.4</v>
      </c>
    </row>
    <row r="1317" spans="4:15" x14ac:dyDescent="0.2">
      <c r="D1317" s="101" t="s">
        <v>25</v>
      </c>
      <c r="E1317" s="26" t="s">
        <v>26</v>
      </c>
      <c r="F1317" s="25"/>
      <c r="G1317" s="28">
        <v>308</v>
      </c>
      <c r="H1317" s="30">
        <v>11</v>
      </c>
      <c r="I1317" s="3">
        <v>4</v>
      </c>
      <c r="J1317" s="3">
        <v>7</v>
      </c>
      <c r="K1317" s="3">
        <v>8</v>
      </c>
      <c r="L1317" s="3">
        <v>31</v>
      </c>
      <c r="M1317" s="3">
        <v>79</v>
      </c>
      <c r="N1317" s="3">
        <v>167</v>
      </c>
      <c r="O1317" s="32">
        <v>1</v>
      </c>
    </row>
    <row r="1318" spans="4:15" x14ac:dyDescent="0.2">
      <c r="D1318" s="102"/>
      <c r="E1318" s="13"/>
      <c r="F1318" s="14"/>
      <c r="G1318" s="11">
        <v>100</v>
      </c>
      <c r="H1318" s="15">
        <v>3.5714285714290002</v>
      </c>
      <c r="I1318" s="2">
        <v>1.298701298701</v>
      </c>
      <c r="J1318" s="2">
        <v>2.2727272727269998</v>
      </c>
      <c r="K1318" s="2">
        <v>2.5974025974030002</v>
      </c>
      <c r="L1318" s="2">
        <v>10.064935064935</v>
      </c>
      <c r="M1318" s="2">
        <v>25.649350649351</v>
      </c>
      <c r="N1318" s="2">
        <v>54.220779220779001</v>
      </c>
      <c r="O1318" s="18">
        <v>0.32467532467499999</v>
      </c>
    </row>
    <row r="1319" spans="4:15" x14ac:dyDescent="0.2">
      <c r="D1319" s="102"/>
      <c r="E1319" s="5" t="s">
        <v>27</v>
      </c>
      <c r="F1319" s="6"/>
      <c r="G1319" s="7">
        <v>504</v>
      </c>
      <c r="H1319" s="10">
        <v>21</v>
      </c>
      <c r="I1319" s="1">
        <v>7</v>
      </c>
      <c r="J1319" s="1">
        <v>7</v>
      </c>
      <c r="K1319" s="1">
        <v>26</v>
      </c>
      <c r="L1319" s="1">
        <v>45</v>
      </c>
      <c r="M1319" s="1">
        <v>142</v>
      </c>
      <c r="N1319" s="1">
        <v>253</v>
      </c>
      <c r="O1319" s="17">
        <v>3</v>
      </c>
    </row>
    <row r="1320" spans="4:15" x14ac:dyDescent="0.2">
      <c r="D1320" s="102"/>
      <c r="E1320" s="13"/>
      <c r="F1320" s="14"/>
      <c r="G1320" s="11">
        <v>100</v>
      </c>
      <c r="H1320" s="15">
        <v>4.166666666667</v>
      </c>
      <c r="I1320" s="2">
        <v>1.3888888888890001</v>
      </c>
      <c r="J1320" s="2">
        <v>1.3888888888890001</v>
      </c>
      <c r="K1320" s="2">
        <v>5.1587301587300001</v>
      </c>
      <c r="L1320" s="2">
        <v>8.9285714285710007</v>
      </c>
      <c r="M1320" s="2">
        <v>28.174603174603</v>
      </c>
      <c r="N1320" s="2">
        <v>50.198412698413001</v>
      </c>
      <c r="O1320" s="18">
        <v>0.59523809523799998</v>
      </c>
    </row>
    <row r="1321" spans="4:15" x14ac:dyDescent="0.2">
      <c r="D1321" s="102"/>
      <c r="E1321" s="5" t="s">
        <v>28</v>
      </c>
      <c r="F1321" s="6"/>
      <c r="G1321" s="7">
        <v>1554</v>
      </c>
      <c r="H1321" s="10">
        <v>151</v>
      </c>
      <c r="I1321" s="1">
        <v>58</v>
      </c>
      <c r="J1321" s="1">
        <v>33</v>
      </c>
      <c r="K1321" s="1">
        <v>79</v>
      </c>
      <c r="L1321" s="1">
        <v>173</v>
      </c>
      <c r="M1321" s="1">
        <v>489</v>
      </c>
      <c r="N1321" s="1">
        <v>562</v>
      </c>
      <c r="O1321" s="17">
        <v>9</v>
      </c>
    </row>
    <row r="1322" spans="4:15" x14ac:dyDescent="0.2">
      <c r="D1322" s="102"/>
      <c r="E1322" s="13"/>
      <c r="F1322" s="14"/>
      <c r="G1322" s="11">
        <v>100</v>
      </c>
      <c r="H1322" s="15">
        <v>9.7168597168600002</v>
      </c>
      <c r="I1322" s="2">
        <v>3.732303732304</v>
      </c>
      <c r="J1322" s="2">
        <v>2.1235521235519998</v>
      </c>
      <c r="K1322" s="2">
        <v>5.0836550836549996</v>
      </c>
      <c r="L1322" s="2">
        <v>11.132561132560999</v>
      </c>
      <c r="M1322" s="2">
        <v>31.467181467181</v>
      </c>
      <c r="N1322" s="2">
        <v>36.164736164735999</v>
      </c>
      <c r="O1322" s="18">
        <v>0.57915057915099999</v>
      </c>
    </row>
    <row r="1323" spans="4:15" x14ac:dyDescent="0.2">
      <c r="D1323" s="102"/>
      <c r="E1323" s="5" t="s">
        <v>29</v>
      </c>
      <c r="F1323" s="6"/>
      <c r="G1323" s="7">
        <v>840</v>
      </c>
      <c r="H1323" s="10">
        <v>62</v>
      </c>
      <c r="I1323" s="1">
        <v>31</v>
      </c>
      <c r="J1323" s="1">
        <v>30</v>
      </c>
      <c r="K1323" s="1">
        <v>53</v>
      </c>
      <c r="L1323" s="1">
        <v>119</v>
      </c>
      <c r="M1323" s="1">
        <v>257</v>
      </c>
      <c r="N1323" s="1">
        <v>286</v>
      </c>
      <c r="O1323" s="17">
        <v>2</v>
      </c>
    </row>
    <row r="1324" spans="4:15" x14ac:dyDescent="0.2">
      <c r="D1324" s="102"/>
      <c r="E1324" s="13"/>
      <c r="F1324" s="14"/>
      <c r="G1324" s="11">
        <v>100</v>
      </c>
      <c r="H1324" s="15">
        <v>7.3809523809520003</v>
      </c>
      <c r="I1324" s="2">
        <v>3.6904761904760002</v>
      </c>
      <c r="J1324" s="2">
        <v>3.5714285714290002</v>
      </c>
      <c r="K1324" s="2">
        <v>6.3095238095240003</v>
      </c>
      <c r="L1324" s="2">
        <v>14.166666666667</v>
      </c>
      <c r="M1324" s="2">
        <v>30.595238095237999</v>
      </c>
      <c r="N1324" s="2">
        <v>34.047619047619001</v>
      </c>
      <c r="O1324" s="18">
        <v>0.23809523809499999</v>
      </c>
    </row>
    <row r="1325" spans="4:15" x14ac:dyDescent="0.2">
      <c r="D1325" s="102"/>
      <c r="E1325" s="5" t="s">
        <v>30</v>
      </c>
      <c r="F1325" s="6"/>
      <c r="G1325" s="7">
        <v>280</v>
      </c>
      <c r="H1325" s="10">
        <v>18</v>
      </c>
      <c r="I1325" s="1">
        <v>3</v>
      </c>
      <c r="J1325" s="1">
        <v>3</v>
      </c>
      <c r="K1325" s="1">
        <v>12</v>
      </c>
      <c r="L1325" s="1">
        <v>29</v>
      </c>
      <c r="M1325" s="1">
        <v>88</v>
      </c>
      <c r="N1325" s="1">
        <v>126</v>
      </c>
      <c r="O1325" s="17">
        <v>1</v>
      </c>
    </row>
    <row r="1326" spans="4:15" x14ac:dyDescent="0.2">
      <c r="D1326" s="102"/>
      <c r="E1326" s="13"/>
      <c r="F1326" s="14"/>
      <c r="G1326" s="11">
        <v>100</v>
      </c>
      <c r="H1326" s="15">
        <v>6.4285714285709998</v>
      </c>
      <c r="I1326" s="2">
        <v>1.0714285714289999</v>
      </c>
      <c r="J1326" s="2">
        <v>1.0714285714289999</v>
      </c>
      <c r="K1326" s="2">
        <v>4.2857142857139996</v>
      </c>
      <c r="L1326" s="2">
        <v>10.357142857143</v>
      </c>
      <c r="M1326" s="2">
        <v>31.428571428571001</v>
      </c>
      <c r="N1326" s="2">
        <v>45</v>
      </c>
      <c r="O1326" s="18">
        <v>0.35714285714299998</v>
      </c>
    </row>
    <row r="1327" spans="4:15" x14ac:dyDescent="0.2">
      <c r="D1327" s="102"/>
      <c r="E1327" s="5" t="s">
        <v>31</v>
      </c>
      <c r="F1327" s="6"/>
      <c r="G1327" s="7">
        <v>154</v>
      </c>
      <c r="H1327" s="10">
        <v>19</v>
      </c>
      <c r="I1327" s="1">
        <v>4</v>
      </c>
      <c r="J1327" s="1">
        <v>0</v>
      </c>
      <c r="K1327" s="1">
        <v>9</v>
      </c>
      <c r="L1327" s="1">
        <v>10</v>
      </c>
      <c r="M1327" s="1">
        <v>39</v>
      </c>
      <c r="N1327" s="1">
        <v>73</v>
      </c>
      <c r="O1327" s="17">
        <v>0</v>
      </c>
    </row>
    <row r="1328" spans="4:15" x14ac:dyDescent="0.2">
      <c r="D1328" s="102"/>
      <c r="E1328" s="13"/>
      <c r="F1328" s="14"/>
      <c r="G1328" s="11">
        <v>100</v>
      </c>
      <c r="H1328" s="15">
        <v>12.337662337662</v>
      </c>
      <c r="I1328" s="2">
        <v>2.5974025974030002</v>
      </c>
      <c r="J1328" s="9">
        <v>0</v>
      </c>
      <c r="K1328" s="2">
        <v>5.844155844156</v>
      </c>
      <c r="L1328" s="2">
        <v>6.4935064935059996</v>
      </c>
      <c r="M1328" s="2">
        <v>25.324675324674999</v>
      </c>
      <c r="N1328" s="2">
        <v>47.402597402597003</v>
      </c>
      <c r="O1328" s="29">
        <v>0</v>
      </c>
    </row>
    <row r="1329" spans="4:15" x14ac:dyDescent="0.2">
      <c r="D1329" s="102"/>
      <c r="E1329" s="5" t="s">
        <v>32</v>
      </c>
      <c r="F1329" s="6"/>
      <c r="G1329" s="7">
        <v>826</v>
      </c>
      <c r="H1329" s="10">
        <v>66</v>
      </c>
      <c r="I1329" s="1">
        <v>20</v>
      </c>
      <c r="J1329" s="1">
        <v>15</v>
      </c>
      <c r="K1329" s="1">
        <v>28</v>
      </c>
      <c r="L1329" s="1">
        <v>84</v>
      </c>
      <c r="M1329" s="1">
        <v>275</v>
      </c>
      <c r="N1329" s="1">
        <v>336</v>
      </c>
      <c r="O1329" s="17">
        <v>2</v>
      </c>
    </row>
    <row r="1330" spans="4:15" x14ac:dyDescent="0.2">
      <c r="D1330" s="102"/>
      <c r="E1330" s="13"/>
      <c r="F1330" s="14"/>
      <c r="G1330" s="11">
        <v>100</v>
      </c>
      <c r="H1330" s="15">
        <v>7.990314769976</v>
      </c>
      <c r="I1330" s="2">
        <v>2.421307506053</v>
      </c>
      <c r="J1330" s="2">
        <v>1.8159806295400001</v>
      </c>
      <c r="K1330" s="2">
        <v>3.3898305084749998</v>
      </c>
      <c r="L1330" s="2">
        <v>10.169491525424</v>
      </c>
      <c r="M1330" s="2">
        <v>33.292978208232</v>
      </c>
      <c r="N1330" s="2">
        <v>40.677966101694999</v>
      </c>
      <c r="O1330" s="18">
        <v>0.242130750605</v>
      </c>
    </row>
    <row r="1331" spans="4:15" x14ac:dyDescent="0.2">
      <c r="D1331" s="102"/>
      <c r="E1331" s="5" t="s">
        <v>33</v>
      </c>
      <c r="F1331" s="6"/>
      <c r="G1331" s="7">
        <v>672</v>
      </c>
      <c r="H1331" s="10">
        <v>58</v>
      </c>
      <c r="I1331" s="1">
        <v>15</v>
      </c>
      <c r="J1331" s="1">
        <v>20</v>
      </c>
      <c r="K1331" s="1">
        <v>28</v>
      </c>
      <c r="L1331" s="1">
        <v>61</v>
      </c>
      <c r="M1331" s="1">
        <v>208</v>
      </c>
      <c r="N1331" s="1">
        <v>281</v>
      </c>
      <c r="O1331" s="17">
        <v>1</v>
      </c>
    </row>
    <row r="1332" spans="4:15" x14ac:dyDescent="0.2">
      <c r="D1332" s="102"/>
      <c r="E1332" s="13"/>
      <c r="F1332" s="14"/>
      <c r="G1332" s="11">
        <v>100</v>
      </c>
      <c r="H1332" s="15">
        <v>8.6309523809519995</v>
      </c>
      <c r="I1332" s="2">
        <v>2.2321428571430002</v>
      </c>
      <c r="J1332" s="2">
        <v>2.9761904761900002</v>
      </c>
      <c r="K1332" s="2">
        <v>4.166666666667</v>
      </c>
      <c r="L1332" s="2">
        <v>9.0773809523810005</v>
      </c>
      <c r="M1332" s="2">
        <v>30.952380952380999</v>
      </c>
      <c r="N1332" s="2">
        <v>41.815476190475998</v>
      </c>
      <c r="O1332" s="18">
        <v>0.14880952381000001</v>
      </c>
    </row>
    <row r="1333" spans="4:15" x14ac:dyDescent="0.2">
      <c r="D1333" s="102"/>
      <c r="E1333" s="5" t="s">
        <v>34</v>
      </c>
      <c r="F1333" s="6"/>
      <c r="G1333" s="7">
        <v>462</v>
      </c>
      <c r="H1333" s="10">
        <v>35</v>
      </c>
      <c r="I1333" s="1">
        <v>14</v>
      </c>
      <c r="J1333" s="1">
        <v>17</v>
      </c>
      <c r="K1333" s="1">
        <v>31</v>
      </c>
      <c r="L1333" s="1">
        <v>44</v>
      </c>
      <c r="M1333" s="1">
        <v>146</v>
      </c>
      <c r="N1333" s="1">
        <v>174</v>
      </c>
      <c r="O1333" s="17">
        <v>1</v>
      </c>
    </row>
    <row r="1334" spans="4:15" x14ac:dyDescent="0.2">
      <c r="D1334" s="102"/>
      <c r="E1334" s="13"/>
      <c r="F1334" s="14"/>
      <c r="G1334" s="11">
        <v>100</v>
      </c>
      <c r="H1334" s="15">
        <v>7.5757575757579998</v>
      </c>
      <c r="I1334" s="2">
        <v>3.0303030303030001</v>
      </c>
      <c r="J1334" s="2">
        <v>3.6796536796539998</v>
      </c>
      <c r="K1334" s="2">
        <v>6.7099567099569999</v>
      </c>
      <c r="L1334" s="2">
        <v>9.5238095238099998</v>
      </c>
      <c r="M1334" s="2">
        <v>31.601731601731998</v>
      </c>
      <c r="N1334" s="2">
        <v>37.662337662337997</v>
      </c>
      <c r="O1334" s="18">
        <v>0.21645021645000001</v>
      </c>
    </row>
    <row r="1335" spans="4:15" x14ac:dyDescent="0.2">
      <c r="D1335" s="102"/>
      <c r="E1335" s="5" t="s">
        <v>35</v>
      </c>
      <c r="F1335" s="6"/>
      <c r="G1335" s="7">
        <v>406</v>
      </c>
      <c r="H1335" s="10">
        <v>30</v>
      </c>
      <c r="I1335" s="1">
        <v>17</v>
      </c>
      <c r="J1335" s="1">
        <v>8</v>
      </c>
      <c r="K1335" s="1">
        <v>24</v>
      </c>
      <c r="L1335" s="1">
        <v>25</v>
      </c>
      <c r="M1335" s="1">
        <v>114</v>
      </c>
      <c r="N1335" s="1">
        <v>186</v>
      </c>
      <c r="O1335" s="17">
        <v>2</v>
      </c>
    </row>
    <row r="1336" spans="4:15" x14ac:dyDescent="0.2">
      <c r="D1336" s="102"/>
      <c r="E1336" s="13"/>
      <c r="F1336" s="14"/>
      <c r="G1336" s="11">
        <v>100</v>
      </c>
      <c r="H1336" s="15">
        <v>7.3891625615759997</v>
      </c>
      <c r="I1336" s="2">
        <v>4.1871921182270002</v>
      </c>
      <c r="J1336" s="2">
        <v>1.9704433497539999</v>
      </c>
      <c r="K1336" s="2">
        <v>5.9113300492610001</v>
      </c>
      <c r="L1336" s="2">
        <v>6.1576354679799996</v>
      </c>
      <c r="M1336" s="2">
        <v>28.07881773399</v>
      </c>
      <c r="N1336" s="2">
        <v>45.812807881772997</v>
      </c>
      <c r="O1336" s="18">
        <v>0.49261083743799999</v>
      </c>
    </row>
    <row r="1337" spans="4:15" x14ac:dyDescent="0.2">
      <c r="D1337" s="102"/>
      <c r="E1337" s="5" t="s">
        <v>36</v>
      </c>
      <c r="F1337" s="6"/>
      <c r="G1337" s="7">
        <v>210</v>
      </c>
      <c r="H1337" s="10">
        <v>15</v>
      </c>
      <c r="I1337" s="1">
        <v>4</v>
      </c>
      <c r="J1337" s="1">
        <v>4</v>
      </c>
      <c r="K1337" s="1">
        <v>12</v>
      </c>
      <c r="L1337" s="1">
        <v>14</v>
      </c>
      <c r="M1337" s="1">
        <v>52</v>
      </c>
      <c r="N1337" s="1">
        <v>105</v>
      </c>
      <c r="O1337" s="17">
        <v>4</v>
      </c>
    </row>
    <row r="1338" spans="4:15" x14ac:dyDescent="0.2">
      <c r="D1338" s="102"/>
      <c r="E1338" s="13"/>
      <c r="F1338" s="14"/>
      <c r="G1338" s="11">
        <v>100</v>
      </c>
      <c r="H1338" s="15">
        <v>7.1428571428570002</v>
      </c>
      <c r="I1338" s="2">
        <v>1.9047619047619999</v>
      </c>
      <c r="J1338" s="2">
        <v>1.9047619047619999</v>
      </c>
      <c r="K1338" s="2">
        <v>5.7142857142860004</v>
      </c>
      <c r="L1338" s="2">
        <v>6.666666666667</v>
      </c>
      <c r="M1338" s="2">
        <v>24.761904761905001</v>
      </c>
      <c r="N1338" s="2">
        <v>50</v>
      </c>
      <c r="O1338" s="18">
        <v>1.9047619047619999</v>
      </c>
    </row>
    <row r="1339" spans="4:15" x14ac:dyDescent="0.2">
      <c r="D1339" s="102"/>
      <c r="E1339" s="5" t="s">
        <v>37</v>
      </c>
      <c r="F1339" s="6"/>
      <c r="G1339" s="7">
        <v>714</v>
      </c>
      <c r="H1339" s="10">
        <v>40</v>
      </c>
      <c r="I1339" s="1">
        <v>22</v>
      </c>
      <c r="J1339" s="1">
        <v>12</v>
      </c>
      <c r="K1339" s="1">
        <v>30</v>
      </c>
      <c r="L1339" s="1">
        <v>51</v>
      </c>
      <c r="M1339" s="1">
        <v>208</v>
      </c>
      <c r="N1339" s="1">
        <v>350</v>
      </c>
      <c r="O1339" s="17">
        <v>1</v>
      </c>
    </row>
    <row r="1340" spans="4:15" x14ac:dyDescent="0.2">
      <c r="D1340" s="102"/>
      <c r="E1340" s="13"/>
      <c r="F1340" s="14"/>
      <c r="G1340" s="11">
        <v>100</v>
      </c>
      <c r="H1340" s="15">
        <v>5.6022408963589996</v>
      </c>
      <c r="I1340" s="2">
        <v>3.0812324929970001</v>
      </c>
      <c r="J1340" s="2">
        <v>1.680672268908</v>
      </c>
      <c r="K1340" s="2">
        <v>4.2016806722690001</v>
      </c>
      <c r="L1340" s="2">
        <v>7.1428571428570002</v>
      </c>
      <c r="M1340" s="2">
        <v>29.131652661063999</v>
      </c>
      <c r="N1340" s="2">
        <v>49.019607843137003</v>
      </c>
      <c r="O1340" s="18">
        <v>0.140056022409</v>
      </c>
    </row>
    <row r="1341" spans="4:15" x14ac:dyDescent="0.2">
      <c r="D1341" s="102"/>
      <c r="E1341" s="5" t="s">
        <v>38</v>
      </c>
      <c r="F1341" s="6"/>
      <c r="G1341" s="7">
        <v>70</v>
      </c>
      <c r="H1341" s="10">
        <v>2</v>
      </c>
      <c r="I1341" s="1">
        <v>1</v>
      </c>
      <c r="J1341" s="1">
        <v>3</v>
      </c>
      <c r="K1341" s="1">
        <v>0</v>
      </c>
      <c r="L1341" s="1">
        <v>8</v>
      </c>
      <c r="M1341" s="1">
        <v>17</v>
      </c>
      <c r="N1341" s="1">
        <v>38</v>
      </c>
      <c r="O1341" s="17">
        <v>1</v>
      </c>
    </row>
    <row r="1342" spans="4:15" x14ac:dyDescent="0.2">
      <c r="D1342" s="102"/>
      <c r="E1342" s="13"/>
      <c r="F1342" s="14"/>
      <c r="G1342" s="11">
        <v>100</v>
      </c>
      <c r="H1342" s="15">
        <v>2.8571428571430002</v>
      </c>
      <c r="I1342" s="2">
        <v>1.4285714285710001</v>
      </c>
      <c r="J1342" s="2">
        <v>4.2857142857139996</v>
      </c>
      <c r="K1342" s="9">
        <v>0</v>
      </c>
      <c r="L1342" s="2">
        <v>11.428571428571001</v>
      </c>
      <c r="M1342" s="2">
        <v>24.285714285714</v>
      </c>
      <c r="N1342" s="2">
        <v>54.285714285714</v>
      </c>
      <c r="O1342" s="18">
        <v>1.4285714285710001</v>
      </c>
    </row>
    <row r="1343" spans="4:15" x14ac:dyDescent="0.2">
      <c r="D1343" s="101" t="s">
        <v>39</v>
      </c>
      <c r="E1343" s="26" t="s">
        <v>40</v>
      </c>
      <c r="F1343" s="25"/>
      <c r="G1343" s="28">
        <v>2044</v>
      </c>
      <c r="H1343" s="30">
        <v>164</v>
      </c>
      <c r="I1343" s="3">
        <v>71</v>
      </c>
      <c r="J1343" s="3">
        <v>63</v>
      </c>
      <c r="K1343" s="3">
        <v>119</v>
      </c>
      <c r="L1343" s="3">
        <v>245</v>
      </c>
      <c r="M1343" s="3">
        <v>641</v>
      </c>
      <c r="N1343" s="3">
        <v>737</v>
      </c>
      <c r="O1343" s="32">
        <v>4</v>
      </c>
    </row>
    <row r="1344" spans="4:15" x14ac:dyDescent="0.2">
      <c r="D1344" s="102"/>
      <c r="E1344" s="13"/>
      <c r="F1344" s="14"/>
      <c r="G1344" s="11">
        <v>100</v>
      </c>
      <c r="H1344" s="15">
        <v>8.0234833659489997</v>
      </c>
      <c r="I1344" s="2">
        <v>3.4735812133069999</v>
      </c>
      <c r="J1344" s="2">
        <v>3.0821917808219998</v>
      </c>
      <c r="K1344" s="2">
        <v>5.8219178082190002</v>
      </c>
      <c r="L1344" s="2">
        <v>11.986301369863</v>
      </c>
      <c r="M1344" s="2">
        <v>31.360078277886</v>
      </c>
      <c r="N1344" s="2">
        <v>36.056751467710001</v>
      </c>
      <c r="O1344" s="18">
        <v>0.195694716243</v>
      </c>
    </row>
    <row r="1345" spans="2:17" x14ac:dyDescent="0.2">
      <c r="D1345" s="102"/>
      <c r="E1345" s="5" t="s">
        <v>41</v>
      </c>
      <c r="F1345" s="6"/>
      <c r="G1345" s="7">
        <v>2156</v>
      </c>
      <c r="H1345" s="10">
        <v>178</v>
      </c>
      <c r="I1345" s="1">
        <v>62</v>
      </c>
      <c r="J1345" s="1">
        <v>49</v>
      </c>
      <c r="K1345" s="1">
        <v>93</v>
      </c>
      <c r="L1345" s="1">
        <v>215</v>
      </c>
      <c r="M1345" s="1">
        <v>673</v>
      </c>
      <c r="N1345" s="1">
        <v>880</v>
      </c>
      <c r="O1345" s="17">
        <v>6</v>
      </c>
    </row>
    <row r="1346" spans="2:17" x14ac:dyDescent="0.2">
      <c r="D1346" s="102"/>
      <c r="E1346" s="13"/>
      <c r="F1346" s="14"/>
      <c r="G1346" s="11">
        <v>100</v>
      </c>
      <c r="H1346" s="15">
        <v>8.2560296846009997</v>
      </c>
      <c r="I1346" s="2">
        <v>2.875695732839</v>
      </c>
      <c r="J1346" s="2">
        <v>2.2727272727269998</v>
      </c>
      <c r="K1346" s="2">
        <v>4.3135435992579998</v>
      </c>
      <c r="L1346" s="2">
        <v>9.9721706864559998</v>
      </c>
      <c r="M1346" s="2">
        <v>31.215213358071001</v>
      </c>
      <c r="N1346" s="2">
        <v>40.816326530612002</v>
      </c>
      <c r="O1346" s="18">
        <v>0.27829313543599998</v>
      </c>
    </row>
    <row r="1347" spans="2:17" x14ac:dyDescent="0.2">
      <c r="D1347" s="102"/>
      <c r="E1347" s="5" t="s">
        <v>42</v>
      </c>
      <c r="F1347" s="6"/>
      <c r="G1347" s="7">
        <v>1680</v>
      </c>
      <c r="H1347" s="10">
        <v>114</v>
      </c>
      <c r="I1347" s="1">
        <v>44</v>
      </c>
      <c r="J1347" s="1">
        <v>31</v>
      </c>
      <c r="K1347" s="1">
        <v>81</v>
      </c>
      <c r="L1347" s="1">
        <v>151</v>
      </c>
      <c r="M1347" s="1">
        <v>499</v>
      </c>
      <c r="N1347" s="1">
        <v>748</v>
      </c>
      <c r="O1347" s="17">
        <v>12</v>
      </c>
    </row>
    <row r="1348" spans="2:17" x14ac:dyDescent="0.2">
      <c r="D1348" s="102"/>
      <c r="E1348" s="13"/>
      <c r="F1348" s="14"/>
      <c r="G1348" s="11">
        <v>100</v>
      </c>
      <c r="H1348" s="15">
        <v>6.7857142857139996</v>
      </c>
      <c r="I1348" s="2">
        <v>2.6190476190480001</v>
      </c>
      <c r="J1348" s="2">
        <v>1.8452380952380001</v>
      </c>
      <c r="K1348" s="2">
        <v>4.8214285714290002</v>
      </c>
      <c r="L1348" s="2">
        <v>8.9880952380949992</v>
      </c>
      <c r="M1348" s="2">
        <v>29.702380952380999</v>
      </c>
      <c r="N1348" s="2">
        <v>44.523809523810002</v>
      </c>
      <c r="O1348" s="18">
        <v>0.71428571428599996</v>
      </c>
    </row>
    <row r="1349" spans="2:17" x14ac:dyDescent="0.2">
      <c r="D1349" s="102"/>
      <c r="E1349" s="5" t="s">
        <v>43</v>
      </c>
      <c r="F1349" s="6"/>
      <c r="G1349" s="7">
        <v>518</v>
      </c>
      <c r="H1349" s="10">
        <v>27</v>
      </c>
      <c r="I1349" s="1">
        <v>6</v>
      </c>
      <c r="J1349" s="1">
        <v>4</v>
      </c>
      <c r="K1349" s="1">
        <v>33</v>
      </c>
      <c r="L1349" s="1">
        <v>29</v>
      </c>
      <c r="M1349" s="1">
        <v>123</v>
      </c>
      <c r="N1349" s="1">
        <v>293</v>
      </c>
      <c r="O1349" s="17">
        <v>3</v>
      </c>
    </row>
    <row r="1350" spans="2:17" x14ac:dyDescent="0.2">
      <c r="D1350" s="102"/>
      <c r="E1350" s="13"/>
      <c r="F1350" s="14"/>
      <c r="G1350" s="11">
        <v>100</v>
      </c>
      <c r="H1350" s="15">
        <v>5.2123552123549999</v>
      </c>
      <c r="I1350" s="2">
        <v>1.1583011583009999</v>
      </c>
      <c r="J1350" s="2">
        <v>0.77220077220100003</v>
      </c>
      <c r="K1350" s="2">
        <v>6.3706563706560004</v>
      </c>
      <c r="L1350" s="2">
        <v>5.5984555984559998</v>
      </c>
      <c r="M1350" s="2">
        <v>23.745173745174</v>
      </c>
      <c r="N1350" s="2">
        <v>56.563706563707001</v>
      </c>
      <c r="O1350" s="18">
        <v>0.57915057915099999</v>
      </c>
    </row>
    <row r="1351" spans="2:17" x14ac:dyDescent="0.2">
      <c r="D1351" s="102"/>
      <c r="E1351" s="5" t="s">
        <v>44</v>
      </c>
      <c r="F1351" s="6"/>
      <c r="G1351" s="7">
        <v>602</v>
      </c>
      <c r="H1351" s="10">
        <v>45</v>
      </c>
      <c r="I1351" s="1">
        <v>17</v>
      </c>
      <c r="J1351" s="1">
        <v>12</v>
      </c>
      <c r="K1351" s="1">
        <v>14</v>
      </c>
      <c r="L1351" s="1">
        <v>54</v>
      </c>
      <c r="M1351" s="1">
        <v>178</v>
      </c>
      <c r="N1351" s="1">
        <v>279</v>
      </c>
      <c r="O1351" s="17">
        <v>3</v>
      </c>
    </row>
    <row r="1352" spans="2:17" x14ac:dyDescent="0.2">
      <c r="D1352" s="103"/>
      <c r="E1352" s="54"/>
      <c r="F1352" s="52"/>
      <c r="G1352" s="61">
        <v>100</v>
      </c>
      <c r="H1352" s="66">
        <v>7.4750830564779998</v>
      </c>
      <c r="I1352" s="24">
        <v>2.8239202657810001</v>
      </c>
      <c r="J1352" s="24">
        <v>1.9933554817279999</v>
      </c>
      <c r="K1352" s="24">
        <v>2.3255813953489999</v>
      </c>
      <c r="L1352" s="24">
        <v>8.9700996677740008</v>
      </c>
      <c r="M1352" s="24">
        <v>29.568106312291999</v>
      </c>
      <c r="N1352" s="24">
        <v>46.345514950165999</v>
      </c>
      <c r="O1352" s="69">
        <v>0.49833887043199998</v>
      </c>
    </row>
    <row r="1354" spans="2:17" x14ac:dyDescent="0.2">
      <c r="B1354" s="34" t="str">
        <f xml:space="preserve"> HYPERLINK("#'目次'!B37", "[31]")</f>
        <v>[31]</v>
      </c>
      <c r="C1354" s="27" t="s">
        <v>280</v>
      </c>
    </row>
    <row r="1355" spans="2:17" x14ac:dyDescent="0.2">
      <c r="C1355" s="84" t="s">
        <v>281</v>
      </c>
    </row>
    <row r="1357" spans="2:17" x14ac:dyDescent="0.2">
      <c r="C1357" s="27" t="s">
        <v>13</v>
      </c>
    </row>
    <row r="1358" spans="2:17" ht="36" x14ac:dyDescent="0.2">
      <c r="D1358" s="97"/>
      <c r="E1358" s="98"/>
      <c r="F1358" s="98"/>
      <c r="G1358" s="38" t="s">
        <v>14</v>
      </c>
      <c r="H1358" s="36" t="s">
        <v>282</v>
      </c>
      <c r="I1358" s="4" t="s">
        <v>283</v>
      </c>
      <c r="J1358" s="4" t="s">
        <v>284</v>
      </c>
      <c r="K1358" s="4" t="s">
        <v>285</v>
      </c>
      <c r="L1358" s="4" t="s">
        <v>286</v>
      </c>
      <c r="M1358" s="4" t="s">
        <v>287</v>
      </c>
      <c r="N1358" s="4" t="s">
        <v>288</v>
      </c>
      <c r="O1358" s="4" t="s">
        <v>61</v>
      </c>
      <c r="P1358" s="4" t="s">
        <v>62</v>
      </c>
      <c r="Q1358" s="35" t="s">
        <v>24</v>
      </c>
    </row>
    <row r="1359" spans="2:17" x14ac:dyDescent="0.2">
      <c r="D1359" s="99"/>
      <c r="E1359" s="100"/>
      <c r="F1359" s="100"/>
      <c r="G1359" s="40"/>
      <c r="H1359" s="42"/>
      <c r="I1359" s="8"/>
      <c r="J1359" s="8"/>
      <c r="K1359" s="8"/>
      <c r="L1359" s="8"/>
      <c r="M1359" s="8"/>
      <c r="N1359" s="8"/>
      <c r="O1359" s="8"/>
      <c r="P1359" s="8"/>
      <c r="Q1359" s="39"/>
    </row>
    <row r="1360" spans="2:17" x14ac:dyDescent="0.2">
      <c r="D1360" s="59"/>
      <c r="E1360" s="63" t="s">
        <v>14</v>
      </c>
      <c r="F1360" s="65"/>
      <c r="G1360" s="37">
        <v>528</v>
      </c>
      <c r="H1360" s="16">
        <v>37</v>
      </c>
      <c r="I1360" s="16">
        <v>31</v>
      </c>
      <c r="J1360" s="16">
        <v>40</v>
      </c>
      <c r="K1360" s="16">
        <v>42</v>
      </c>
      <c r="L1360" s="16">
        <v>194</v>
      </c>
      <c r="M1360" s="16">
        <v>16</v>
      </c>
      <c r="N1360" s="16">
        <v>111</v>
      </c>
      <c r="O1360" s="78" t="s">
        <v>72</v>
      </c>
      <c r="P1360" s="78" t="s">
        <v>72</v>
      </c>
      <c r="Q1360" s="57">
        <v>57</v>
      </c>
    </row>
    <row r="1361" spans="4:17" x14ac:dyDescent="0.2">
      <c r="D1361" s="54"/>
      <c r="E1361" s="52"/>
      <c r="F1361" s="60"/>
      <c r="G1361" s="11">
        <v>100</v>
      </c>
      <c r="H1361" s="2">
        <v>7.0075757575760003</v>
      </c>
      <c r="I1361" s="2">
        <v>5.8712121212120003</v>
      </c>
      <c r="J1361" s="2">
        <v>7.5757575757579998</v>
      </c>
      <c r="K1361" s="2">
        <v>7.9545454545450003</v>
      </c>
      <c r="L1361" s="2">
        <v>36.742424242424001</v>
      </c>
      <c r="M1361" s="2">
        <v>3.0303030303030001</v>
      </c>
      <c r="N1361" s="2">
        <v>21.022727272727</v>
      </c>
      <c r="O1361" s="2">
        <v>132.83864118896</v>
      </c>
      <c r="P1361" s="2">
        <v>128.15640521206799</v>
      </c>
      <c r="Q1361" s="18">
        <v>10.795454545455</v>
      </c>
    </row>
    <row r="1362" spans="4:17" x14ac:dyDescent="0.2">
      <c r="D1362" s="101" t="s">
        <v>25</v>
      </c>
      <c r="E1362" s="26" t="s">
        <v>26</v>
      </c>
      <c r="F1362" s="25"/>
      <c r="G1362" s="28">
        <v>11</v>
      </c>
      <c r="H1362" s="30">
        <v>2</v>
      </c>
      <c r="I1362" s="3">
        <v>0</v>
      </c>
      <c r="J1362" s="3">
        <v>1</v>
      </c>
      <c r="K1362" s="3">
        <v>1</v>
      </c>
      <c r="L1362" s="3">
        <v>3</v>
      </c>
      <c r="M1362" s="3">
        <v>0</v>
      </c>
      <c r="N1362" s="3">
        <v>3</v>
      </c>
      <c r="O1362" s="74" t="s">
        <v>72</v>
      </c>
      <c r="P1362" s="74" t="s">
        <v>72</v>
      </c>
      <c r="Q1362" s="32">
        <v>1</v>
      </c>
    </row>
    <row r="1363" spans="4:17" x14ac:dyDescent="0.2">
      <c r="D1363" s="102"/>
      <c r="E1363" s="13"/>
      <c r="F1363" s="14"/>
      <c r="G1363" s="11">
        <v>100</v>
      </c>
      <c r="H1363" s="15">
        <v>18.181818181817999</v>
      </c>
      <c r="I1363" s="9">
        <v>0</v>
      </c>
      <c r="J1363" s="2">
        <v>9.0909090909089993</v>
      </c>
      <c r="K1363" s="2">
        <v>9.0909090909089993</v>
      </c>
      <c r="L1363" s="2">
        <v>27.272727272727</v>
      </c>
      <c r="M1363" s="9">
        <v>0</v>
      </c>
      <c r="N1363" s="2">
        <v>27.272727272727</v>
      </c>
      <c r="O1363" s="2">
        <v>143.6</v>
      </c>
      <c r="P1363" s="2">
        <v>148.968587292758</v>
      </c>
      <c r="Q1363" s="18">
        <v>9.0909090909089993</v>
      </c>
    </row>
    <row r="1364" spans="4:17" x14ac:dyDescent="0.2">
      <c r="D1364" s="102"/>
      <c r="E1364" s="5" t="s">
        <v>27</v>
      </c>
      <c r="F1364" s="6"/>
      <c r="G1364" s="7">
        <v>21</v>
      </c>
      <c r="H1364" s="10">
        <v>1</v>
      </c>
      <c r="I1364" s="1">
        <v>1</v>
      </c>
      <c r="J1364" s="1">
        <v>2</v>
      </c>
      <c r="K1364" s="1">
        <v>1</v>
      </c>
      <c r="L1364" s="1">
        <v>6</v>
      </c>
      <c r="M1364" s="1">
        <v>0</v>
      </c>
      <c r="N1364" s="1">
        <v>6</v>
      </c>
      <c r="O1364" s="33" t="s">
        <v>72</v>
      </c>
      <c r="P1364" s="33" t="s">
        <v>72</v>
      </c>
      <c r="Q1364" s="17">
        <v>4</v>
      </c>
    </row>
    <row r="1365" spans="4:17" x14ac:dyDescent="0.2">
      <c r="D1365" s="102"/>
      <c r="E1365" s="13"/>
      <c r="F1365" s="14"/>
      <c r="G1365" s="11">
        <v>100</v>
      </c>
      <c r="H1365" s="15">
        <v>4.7619047619049999</v>
      </c>
      <c r="I1365" s="2">
        <v>4.7619047619049999</v>
      </c>
      <c r="J1365" s="2">
        <v>9.5238095238099998</v>
      </c>
      <c r="K1365" s="2">
        <v>4.7619047619049999</v>
      </c>
      <c r="L1365" s="2">
        <v>28.571428571428999</v>
      </c>
      <c r="M1365" s="9">
        <v>0</v>
      </c>
      <c r="N1365" s="2">
        <v>28.571428571428999</v>
      </c>
      <c r="O1365" s="2">
        <v>133</v>
      </c>
      <c r="P1365" s="2">
        <v>104.174062482547</v>
      </c>
      <c r="Q1365" s="18">
        <v>19.047619047619001</v>
      </c>
    </row>
    <row r="1366" spans="4:17" x14ac:dyDescent="0.2">
      <c r="D1366" s="102"/>
      <c r="E1366" s="5" t="s">
        <v>28</v>
      </c>
      <c r="F1366" s="6"/>
      <c r="G1366" s="7">
        <v>151</v>
      </c>
      <c r="H1366" s="10">
        <v>13</v>
      </c>
      <c r="I1366" s="1">
        <v>10</v>
      </c>
      <c r="J1366" s="1">
        <v>10</v>
      </c>
      <c r="K1366" s="1">
        <v>12</v>
      </c>
      <c r="L1366" s="1">
        <v>53</v>
      </c>
      <c r="M1366" s="1">
        <v>2</v>
      </c>
      <c r="N1366" s="1">
        <v>30</v>
      </c>
      <c r="O1366" s="33" t="s">
        <v>72</v>
      </c>
      <c r="P1366" s="33" t="s">
        <v>72</v>
      </c>
      <c r="Q1366" s="17">
        <v>21</v>
      </c>
    </row>
    <row r="1367" spans="4:17" x14ac:dyDescent="0.2">
      <c r="D1367" s="102"/>
      <c r="E1367" s="13"/>
      <c r="F1367" s="14"/>
      <c r="G1367" s="11">
        <v>100</v>
      </c>
      <c r="H1367" s="15">
        <v>8.6092715231790002</v>
      </c>
      <c r="I1367" s="2">
        <v>6.622516556291</v>
      </c>
      <c r="J1367" s="2">
        <v>6.622516556291</v>
      </c>
      <c r="K1367" s="2">
        <v>7.9470198675499999</v>
      </c>
      <c r="L1367" s="2">
        <v>35.099337748343999</v>
      </c>
      <c r="M1367" s="2">
        <v>1.324503311258</v>
      </c>
      <c r="N1367" s="2">
        <v>19.867549668873998</v>
      </c>
      <c r="O1367" s="2">
        <v>130.211538461538</v>
      </c>
      <c r="P1367" s="2">
        <v>137.01053953542001</v>
      </c>
      <c r="Q1367" s="18">
        <v>13.907284768212</v>
      </c>
    </row>
    <row r="1368" spans="4:17" x14ac:dyDescent="0.2">
      <c r="D1368" s="102"/>
      <c r="E1368" s="5" t="s">
        <v>29</v>
      </c>
      <c r="F1368" s="6"/>
      <c r="G1368" s="7">
        <v>62</v>
      </c>
      <c r="H1368" s="10">
        <v>3</v>
      </c>
      <c r="I1368" s="1">
        <v>4</v>
      </c>
      <c r="J1368" s="1">
        <v>5</v>
      </c>
      <c r="K1368" s="1">
        <v>6</v>
      </c>
      <c r="L1368" s="1">
        <v>20</v>
      </c>
      <c r="M1368" s="1">
        <v>1</v>
      </c>
      <c r="N1368" s="1">
        <v>19</v>
      </c>
      <c r="O1368" s="33" t="s">
        <v>72</v>
      </c>
      <c r="P1368" s="33" t="s">
        <v>72</v>
      </c>
      <c r="Q1368" s="17">
        <v>4</v>
      </c>
    </row>
    <row r="1369" spans="4:17" x14ac:dyDescent="0.2">
      <c r="D1369" s="102"/>
      <c r="E1369" s="13"/>
      <c r="F1369" s="14"/>
      <c r="G1369" s="11">
        <v>100</v>
      </c>
      <c r="H1369" s="15">
        <v>4.8387096774189997</v>
      </c>
      <c r="I1369" s="2">
        <v>6.4516129032259997</v>
      </c>
      <c r="J1369" s="2">
        <v>8.0645161290320004</v>
      </c>
      <c r="K1369" s="2">
        <v>9.6774193548389995</v>
      </c>
      <c r="L1369" s="2">
        <v>32.258064516128997</v>
      </c>
      <c r="M1369" s="2">
        <v>1.6129032258060001</v>
      </c>
      <c r="N1369" s="2">
        <v>30.645161290322999</v>
      </c>
      <c r="O1369" s="2">
        <v>157.01724137931001</v>
      </c>
      <c r="P1369" s="2">
        <v>137.07378976546099</v>
      </c>
      <c r="Q1369" s="18">
        <v>6.4516129032259997</v>
      </c>
    </row>
    <row r="1370" spans="4:17" x14ac:dyDescent="0.2">
      <c r="D1370" s="102"/>
      <c r="E1370" s="5" t="s">
        <v>30</v>
      </c>
      <c r="F1370" s="6"/>
      <c r="G1370" s="7">
        <v>18</v>
      </c>
      <c r="H1370" s="10">
        <v>0</v>
      </c>
      <c r="I1370" s="1">
        <v>0</v>
      </c>
      <c r="J1370" s="1">
        <v>1</v>
      </c>
      <c r="K1370" s="1">
        <v>3</v>
      </c>
      <c r="L1370" s="1">
        <v>5</v>
      </c>
      <c r="M1370" s="1">
        <v>1</v>
      </c>
      <c r="N1370" s="1">
        <v>6</v>
      </c>
      <c r="O1370" s="33" t="s">
        <v>72</v>
      </c>
      <c r="P1370" s="33" t="s">
        <v>72</v>
      </c>
      <c r="Q1370" s="17">
        <v>2</v>
      </c>
    </row>
    <row r="1371" spans="4:17" x14ac:dyDescent="0.2">
      <c r="D1371" s="102"/>
      <c r="E1371" s="13"/>
      <c r="F1371" s="14"/>
      <c r="G1371" s="11">
        <v>100</v>
      </c>
      <c r="H1371" s="70">
        <v>0</v>
      </c>
      <c r="I1371" s="9">
        <v>0</v>
      </c>
      <c r="J1371" s="2">
        <v>5.5555555555560003</v>
      </c>
      <c r="K1371" s="2">
        <v>16.666666666666998</v>
      </c>
      <c r="L1371" s="2">
        <v>27.777777777777999</v>
      </c>
      <c r="M1371" s="2">
        <v>5.5555555555560003</v>
      </c>
      <c r="N1371" s="2">
        <v>33.333333333333002</v>
      </c>
      <c r="O1371" s="2">
        <v>168.75</v>
      </c>
      <c r="P1371" s="2">
        <v>127.07650254866201</v>
      </c>
      <c r="Q1371" s="18">
        <v>11.111111111111001</v>
      </c>
    </row>
    <row r="1372" spans="4:17" x14ac:dyDescent="0.2">
      <c r="D1372" s="102"/>
      <c r="E1372" s="5" t="s">
        <v>31</v>
      </c>
      <c r="F1372" s="6"/>
      <c r="G1372" s="7">
        <v>19</v>
      </c>
      <c r="H1372" s="10">
        <v>0</v>
      </c>
      <c r="I1372" s="1">
        <v>0</v>
      </c>
      <c r="J1372" s="1">
        <v>2</v>
      </c>
      <c r="K1372" s="1">
        <v>1</v>
      </c>
      <c r="L1372" s="1">
        <v>10</v>
      </c>
      <c r="M1372" s="1">
        <v>1</v>
      </c>
      <c r="N1372" s="1">
        <v>2</v>
      </c>
      <c r="O1372" s="33" t="s">
        <v>72</v>
      </c>
      <c r="P1372" s="33" t="s">
        <v>72</v>
      </c>
      <c r="Q1372" s="17">
        <v>3</v>
      </c>
    </row>
    <row r="1373" spans="4:17" x14ac:dyDescent="0.2">
      <c r="D1373" s="102"/>
      <c r="E1373" s="13"/>
      <c r="F1373" s="14"/>
      <c r="G1373" s="11">
        <v>100</v>
      </c>
      <c r="H1373" s="70">
        <v>0</v>
      </c>
      <c r="I1373" s="9">
        <v>0</v>
      </c>
      <c r="J1373" s="2">
        <v>10.526315789473999</v>
      </c>
      <c r="K1373" s="2">
        <v>5.2631578947369997</v>
      </c>
      <c r="L1373" s="2">
        <v>52.631578947367998</v>
      </c>
      <c r="M1373" s="2">
        <v>5.2631578947369997</v>
      </c>
      <c r="N1373" s="2">
        <v>10.526315789473999</v>
      </c>
      <c r="O1373" s="2">
        <v>121.25</v>
      </c>
      <c r="P1373" s="2">
        <v>106.235293099798</v>
      </c>
      <c r="Q1373" s="18">
        <v>15.789473684211</v>
      </c>
    </row>
    <row r="1374" spans="4:17" x14ac:dyDescent="0.2">
      <c r="D1374" s="102"/>
      <c r="E1374" s="5" t="s">
        <v>32</v>
      </c>
      <c r="F1374" s="6"/>
      <c r="G1374" s="7">
        <v>66</v>
      </c>
      <c r="H1374" s="10">
        <v>7</v>
      </c>
      <c r="I1374" s="1">
        <v>6</v>
      </c>
      <c r="J1374" s="1">
        <v>9</v>
      </c>
      <c r="K1374" s="1">
        <v>4</v>
      </c>
      <c r="L1374" s="1">
        <v>23</v>
      </c>
      <c r="M1374" s="1">
        <v>2</v>
      </c>
      <c r="N1374" s="1">
        <v>9</v>
      </c>
      <c r="O1374" s="33" t="s">
        <v>72</v>
      </c>
      <c r="P1374" s="33" t="s">
        <v>72</v>
      </c>
      <c r="Q1374" s="17">
        <v>6</v>
      </c>
    </row>
    <row r="1375" spans="4:17" x14ac:dyDescent="0.2">
      <c r="D1375" s="102"/>
      <c r="E1375" s="13"/>
      <c r="F1375" s="14"/>
      <c r="G1375" s="11">
        <v>100</v>
      </c>
      <c r="H1375" s="15">
        <v>10.606060606061</v>
      </c>
      <c r="I1375" s="2">
        <v>9.0909090909089993</v>
      </c>
      <c r="J1375" s="2">
        <v>13.636363636364001</v>
      </c>
      <c r="K1375" s="2">
        <v>6.0606060606060002</v>
      </c>
      <c r="L1375" s="2">
        <v>34.848484848485</v>
      </c>
      <c r="M1375" s="2">
        <v>3.0303030303030001</v>
      </c>
      <c r="N1375" s="2">
        <v>13.636363636364001</v>
      </c>
      <c r="O1375" s="2">
        <v>104.65</v>
      </c>
      <c r="P1375" s="2">
        <v>109.52242160093699</v>
      </c>
      <c r="Q1375" s="18">
        <v>9.0909090909089993</v>
      </c>
    </row>
    <row r="1376" spans="4:17" x14ac:dyDescent="0.2">
      <c r="D1376" s="102"/>
      <c r="E1376" s="5" t="s">
        <v>33</v>
      </c>
      <c r="F1376" s="6"/>
      <c r="G1376" s="7">
        <v>58</v>
      </c>
      <c r="H1376" s="10">
        <v>3</v>
      </c>
      <c r="I1376" s="1">
        <v>2</v>
      </c>
      <c r="J1376" s="1">
        <v>2</v>
      </c>
      <c r="K1376" s="1">
        <v>7</v>
      </c>
      <c r="L1376" s="1">
        <v>24</v>
      </c>
      <c r="M1376" s="1">
        <v>2</v>
      </c>
      <c r="N1376" s="1">
        <v>15</v>
      </c>
      <c r="O1376" s="33" t="s">
        <v>72</v>
      </c>
      <c r="P1376" s="33" t="s">
        <v>72</v>
      </c>
      <c r="Q1376" s="17">
        <v>3</v>
      </c>
    </row>
    <row r="1377" spans="4:17" x14ac:dyDescent="0.2">
      <c r="D1377" s="102"/>
      <c r="E1377" s="13"/>
      <c r="F1377" s="14"/>
      <c r="G1377" s="11">
        <v>100</v>
      </c>
      <c r="H1377" s="15">
        <v>5.1724137931029999</v>
      </c>
      <c r="I1377" s="2">
        <v>3.4482758620689999</v>
      </c>
      <c r="J1377" s="2">
        <v>3.4482758620689999</v>
      </c>
      <c r="K1377" s="2">
        <v>12.068965517241001</v>
      </c>
      <c r="L1377" s="2">
        <v>41.379310344827999</v>
      </c>
      <c r="M1377" s="2">
        <v>3.4482758620689999</v>
      </c>
      <c r="N1377" s="2">
        <v>25.862068965517</v>
      </c>
      <c r="O1377" s="2">
        <v>154.95454545454501</v>
      </c>
      <c r="P1377" s="2">
        <v>142.302695072136</v>
      </c>
      <c r="Q1377" s="18">
        <v>5.1724137931029999</v>
      </c>
    </row>
    <row r="1378" spans="4:17" x14ac:dyDescent="0.2">
      <c r="D1378" s="102"/>
      <c r="E1378" s="5" t="s">
        <v>34</v>
      </c>
      <c r="F1378" s="6"/>
      <c r="G1378" s="7">
        <v>35</v>
      </c>
      <c r="H1378" s="10">
        <v>2</v>
      </c>
      <c r="I1378" s="1">
        <v>2</v>
      </c>
      <c r="J1378" s="1">
        <v>3</v>
      </c>
      <c r="K1378" s="1">
        <v>3</v>
      </c>
      <c r="L1378" s="1">
        <v>14</v>
      </c>
      <c r="M1378" s="1">
        <v>2</v>
      </c>
      <c r="N1378" s="1">
        <v>7</v>
      </c>
      <c r="O1378" s="33" t="s">
        <v>72</v>
      </c>
      <c r="P1378" s="33" t="s">
        <v>72</v>
      </c>
      <c r="Q1378" s="17">
        <v>2</v>
      </c>
    </row>
    <row r="1379" spans="4:17" x14ac:dyDescent="0.2">
      <c r="D1379" s="102"/>
      <c r="E1379" s="13"/>
      <c r="F1379" s="14"/>
      <c r="G1379" s="11">
        <v>100</v>
      </c>
      <c r="H1379" s="15">
        <v>5.7142857142860004</v>
      </c>
      <c r="I1379" s="2">
        <v>5.7142857142860004</v>
      </c>
      <c r="J1379" s="2">
        <v>8.5714285714289993</v>
      </c>
      <c r="K1379" s="2">
        <v>8.5714285714289993</v>
      </c>
      <c r="L1379" s="2">
        <v>40</v>
      </c>
      <c r="M1379" s="2">
        <v>5.7142857142860004</v>
      </c>
      <c r="N1379" s="2">
        <v>20</v>
      </c>
      <c r="O1379" s="2">
        <v>130.12121212121201</v>
      </c>
      <c r="P1379" s="2">
        <v>123.081583580618</v>
      </c>
      <c r="Q1379" s="18">
        <v>5.7142857142860004</v>
      </c>
    </row>
    <row r="1380" spans="4:17" x14ac:dyDescent="0.2">
      <c r="D1380" s="102"/>
      <c r="E1380" s="5" t="s">
        <v>35</v>
      </c>
      <c r="F1380" s="6"/>
      <c r="G1380" s="7">
        <v>30</v>
      </c>
      <c r="H1380" s="10">
        <v>2</v>
      </c>
      <c r="I1380" s="1">
        <v>1</v>
      </c>
      <c r="J1380" s="1">
        <v>1</v>
      </c>
      <c r="K1380" s="1">
        <v>1</v>
      </c>
      <c r="L1380" s="1">
        <v>12</v>
      </c>
      <c r="M1380" s="1">
        <v>4</v>
      </c>
      <c r="N1380" s="1">
        <v>7</v>
      </c>
      <c r="O1380" s="33" t="s">
        <v>72</v>
      </c>
      <c r="P1380" s="33" t="s">
        <v>72</v>
      </c>
      <c r="Q1380" s="17">
        <v>2</v>
      </c>
    </row>
    <row r="1381" spans="4:17" x14ac:dyDescent="0.2">
      <c r="D1381" s="102"/>
      <c r="E1381" s="13"/>
      <c r="F1381" s="14"/>
      <c r="G1381" s="11">
        <v>100</v>
      </c>
      <c r="H1381" s="15">
        <v>6.666666666667</v>
      </c>
      <c r="I1381" s="2">
        <v>3.333333333333</v>
      </c>
      <c r="J1381" s="2">
        <v>3.333333333333</v>
      </c>
      <c r="K1381" s="2">
        <v>3.333333333333</v>
      </c>
      <c r="L1381" s="2">
        <v>40</v>
      </c>
      <c r="M1381" s="2">
        <v>13.333333333333</v>
      </c>
      <c r="N1381" s="2">
        <v>23.333333333333002</v>
      </c>
      <c r="O1381" s="2">
        <v>140.92857142857099</v>
      </c>
      <c r="P1381" s="2">
        <v>107.29030330683899</v>
      </c>
      <c r="Q1381" s="18">
        <v>6.666666666667</v>
      </c>
    </row>
    <row r="1382" spans="4:17" x14ac:dyDescent="0.2">
      <c r="D1382" s="102"/>
      <c r="E1382" s="5" t="s">
        <v>36</v>
      </c>
      <c r="F1382" s="6"/>
      <c r="G1382" s="7">
        <v>15</v>
      </c>
      <c r="H1382" s="10">
        <v>0</v>
      </c>
      <c r="I1382" s="1">
        <v>0</v>
      </c>
      <c r="J1382" s="1">
        <v>2</v>
      </c>
      <c r="K1382" s="1">
        <v>0</v>
      </c>
      <c r="L1382" s="1">
        <v>8</v>
      </c>
      <c r="M1382" s="1">
        <v>0</v>
      </c>
      <c r="N1382" s="1">
        <v>2</v>
      </c>
      <c r="O1382" s="33" t="s">
        <v>72</v>
      </c>
      <c r="P1382" s="33" t="s">
        <v>72</v>
      </c>
      <c r="Q1382" s="17">
        <v>3</v>
      </c>
    </row>
    <row r="1383" spans="4:17" x14ac:dyDescent="0.2">
      <c r="D1383" s="102"/>
      <c r="E1383" s="13"/>
      <c r="F1383" s="14"/>
      <c r="G1383" s="11">
        <v>100</v>
      </c>
      <c r="H1383" s="70">
        <v>0</v>
      </c>
      <c r="I1383" s="9">
        <v>0</v>
      </c>
      <c r="J1383" s="2">
        <v>13.333333333333</v>
      </c>
      <c r="K1383" s="9">
        <v>0</v>
      </c>
      <c r="L1383" s="2">
        <v>53.333333333333002</v>
      </c>
      <c r="M1383" s="9">
        <v>0</v>
      </c>
      <c r="N1383" s="2">
        <v>13.333333333333</v>
      </c>
      <c r="O1383" s="2">
        <v>140.833333333333</v>
      </c>
      <c r="P1383" s="2">
        <v>145.39935427030699</v>
      </c>
      <c r="Q1383" s="18">
        <v>20</v>
      </c>
    </row>
    <row r="1384" spans="4:17" x14ac:dyDescent="0.2">
      <c r="D1384" s="102"/>
      <c r="E1384" s="5" t="s">
        <v>37</v>
      </c>
      <c r="F1384" s="6"/>
      <c r="G1384" s="7">
        <v>40</v>
      </c>
      <c r="H1384" s="10">
        <v>3</v>
      </c>
      <c r="I1384" s="1">
        <v>5</v>
      </c>
      <c r="J1384" s="1">
        <v>2</v>
      </c>
      <c r="K1384" s="1">
        <v>3</v>
      </c>
      <c r="L1384" s="1">
        <v>16</v>
      </c>
      <c r="M1384" s="1">
        <v>1</v>
      </c>
      <c r="N1384" s="1">
        <v>5</v>
      </c>
      <c r="O1384" s="33" t="s">
        <v>72</v>
      </c>
      <c r="P1384" s="33" t="s">
        <v>72</v>
      </c>
      <c r="Q1384" s="17">
        <v>5</v>
      </c>
    </row>
    <row r="1385" spans="4:17" x14ac:dyDescent="0.2">
      <c r="D1385" s="102"/>
      <c r="E1385" s="13"/>
      <c r="F1385" s="14"/>
      <c r="G1385" s="11">
        <v>100</v>
      </c>
      <c r="H1385" s="15">
        <v>7.5</v>
      </c>
      <c r="I1385" s="2">
        <v>12.5</v>
      </c>
      <c r="J1385" s="2">
        <v>5</v>
      </c>
      <c r="K1385" s="2">
        <v>7.5</v>
      </c>
      <c r="L1385" s="2">
        <v>40</v>
      </c>
      <c r="M1385" s="2">
        <v>2.5</v>
      </c>
      <c r="N1385" s="2">
        <v>12.5</v>
      </c>
      <c r="O1385" s="2">
        <v>98.885714285714002</v>
      </c>
      <c r="P1385" s="2">
        <v>85.773712732505004</v>
      </c>
      <c r="Q1385" s="18">
        <v>12.5</v>
      </c>
    </row>
    <row r="1386" spans="4:17" x14ac:dyDescent="0.2">
      <c r="D1386" s="102"/>
      <c r="E1386" s="5" t="s">
        <v>38</v>
      </c>
      <c r="F1386" s="6"/>
      <c r="G1386" s="7">
        <v>2</v>
      </c>
      <c r="H1386" s="10">
        <v>1</v>
      </c>
      <c r="I1386" s="1">
        <v>0</v>
      </c>
      <c r="J1386" s="1">
        <v>0</v>
      </c>
      <c r="K1386" s="1">
        <v>0</v>
      </c>
      <c r="L1386" s="1">
        <v>0</v>
      </c>
      <c r="M1386" s="1">
        <v>0</v>
      </c>
      <c r="N1386" s="1">
        <v>0</v>
      </c>
      <c r="O1386" s="33" t="s">
        <v>72</v>
      </c>
      <c r="P1386" s="33" t="s">
        <v>72</v>
      </c>
      <c r="Q1386" s="17">
        <v>1</v>
      </c>
    </row>
    <row r="1387" spans="4:17" x14ac:dyDescent="0.2">
      <c r="D1387" s="102"/>
      <c r="E1387" s="13"/>
      <c r="F1387" s="14"/>
      <c r="G1387" s="11">
        <v>100</v>
      </c>
      <c r="H1387" s="15">
        <v>50</v>
      </c>
      <c r="I1387" s="9">
        <v>0</v>
      </c>
      <c r="J1387" s="9">
        <v>0</v>
      </c>
      <c r="K1387" s="9">
        <v>0</v>
      </c>
      <c r="L1387" s="9">
        <v>0</v>
      </c>
      <c r="M1387" s="9">
        <v>0</v>
      </c>
      <c r="N1387" s="9">
        <v>0</v>
      </c>
      <c r="O1387" s="2">
        <v>3</v>
      </c>
      <c r="P1387" s="2">
        <v>0</v>
      </c>
      <c r="Q1387" s="18">
        <v>50</v>
      </c>
    </row>
    <row r="1388" spans="4:17" x14ac:dyDescent="0.2">
      <c r="D1388" s="101" t="s">
        <v>39</v>
      </c>
      <c r="E1388" s="26" t="s">
        <v>40</v>
      </c>
      <c r="F1388" s="25"/>
      <c r="G1388" s="28">
        <v>164</v>
      </c>
      <c r="H1388" s="30">
        <v>10</v>
      </c>
      <c r="I1388" s="3">
        <v>13</v>
      </c>
      <c r="J1388" s="3">
        <v>14</v>
      </c>
      <c r="K1388" s="3">
        <v>12</v>
      </c>
      <c r="L1388" s="3">
        <v>58</v>
      </c>
      <c r="M1388" s="3">
        <v>6</v>
      </c>
      <c r="N1388" s="3">
        <v>36</v>
      </c>
      <c r="O1388" s="74" t="s">
        <v>72</v>
      </c>
      <c r="P1388" s="74" t="s">
        <v>72</v>
      </c>
      <c r="Q1388" s="32">
        <v>15</v>
      </c>
    </row>
    <row r="1389" spans="4:17" x14ac:dyDescent="0.2">
      <c r="D1389" s="102"/>
      <c r="E1389" s="13"/>
      <c r="F1389" s="14"/>
      <c r="G1389" s="11">
        <v>100</v>
      </c>
      <c r="H1389" s="15">
        <v>6.0975609756100004</v>
      </c>
      <c r="I1389" s="2">
        <v>7.9268292682929999</v>
      </c>
      <c r="J1389" s="2">
        <v>8.5365853658540001</v>
      </c>
      <c r="K1389" s="2">
        <v>7.3170731707319998</v>
      </c>
      <c r="L1389" s="2">
        <v>35.365853658536999</v>
      </c>
      <c r="M1389" s="2">
        <v>3.6585365853659999</v>
      </c>
      <c r="N1389" s="2">
        <v>21.951219512194999</v>
      </c>
      <c r="O1389" s="2">
        <v>131.79865771812101</v>
      </c>
      <c r="P1389" s="2">
        <v>123.416682754362</v>
      </c>
      <c r="Q1389" s="18">
        <v>9.1463414634150002</v>
      </c>
    </row>
    <row r="1390" spans="4:17" x14ac:dyDescent="0.2">
      <c r="D1390" s="102"/>
      <c r="E1390" s="5" t="s">
        <v>41</v>
      </c>
      <c r="F1390" s="6"/>
      <c r="G1390" s="7">
        <v>178</v>
      </c>
      <c r="H1390" s="10">
        <v>14</v>
      </c>
      <c r="I1390" s="1">
        <v>10</v>
      </c>
      <c r="J1390" s="1">
        <v>12</v>
      </c>
      <c r="K1390" s="1">
        <v>11</v>
      </c>
      <c r="L1390" s="1">
        <v>68</v>
      </c>
      <c r="M1390" s="1">
        <v>6</v>
      </c>
      <c r="N1390" s="1">
        <v>35</v>
      </c>
      <c r="O1390" s="33" t="s">
        <v>72</v>
      </c>
      <c r="P1390" s="33" t="s">
        <v>72</v>
      </c>
      <c r="Q1390" s="17">
        <v>22</v>
      </c>
    </row>
    <row r="1391" spans="4:17" x14ac:dyDescent="0.2">
      <c r="D1391" s="102"/>
      <c r="E1391" s="13"/>
      <c r="F1391" s="14"/>
      <c r="G1391" s="11">
        <v>100</v>
      </c>
      <c r="H1391" s="15">
        <v>7.8651685393259996</v>
      </c>
      <c r="I1391" s="2">
        <v>5.61797752809</v>
      </c>
      <c r="J1391" s="2">
        <v>6.7415730337079998</v>
      </c>
      <c r="K1391" s="2">
        <v>6.1797752808990003</v>
      </c>
      <c r="L1391" s="2">
        <v>38.202247191010997</v>
      </c>
      <c r="M1391" s="2">
        <v>3.3707865168539999</v>
      </c>
      <c r="N1391" s="2">
        <v>19.662921348314999</v>
      </c>
      <c r="O1391" s="2">
        <v>125.208333333333</v>
      </c>
      <c r="P1391" s="2">
        <v>114.599958584105</v>
      </c>
      <c r="Q1391" s="18">
        <v>12.359550561798001</v>
      </c>
    </row>
    <row r="1392" spans="4:17" x14ac:dyDescent="0.2">
      <c r="D1392" s="102"/>
      <c r="E1392" s="5" t="s">
        <v>42</v>
      </c>
      <c r="F1392" s="6"/>
      <c r="G1392" s="7">
        <v>114</v>
      </c>
      <c r="H1392" s="10">
        <v>9</v>
      </c>
      <c r="I1392" s="1">
        <v>6</v>
      </c>
      <c r="J1392" s="1">
        <v>11</v>
      </c>
      <c r="K1392" s="1">
        <v>10</v>
      </c>
      <c r="L1392" s="1">
        <v>39</v>
      </c>
      <c r="M1392" s="1">
        <v>3</v>
      </c>
      <c r="N1392" s="1">
        <v>26</v>
      </c>
      <c r="O1392" s="33" t="s">
        <v>72</v>
      </c>
      <c r="P1392" s="33" t="s">
        <v>72</v>
      </c>
      <c r="Q1392" s="17">
        <v>10</v>
      </c>
    </row>
    <row r="1393" spans="2:20" x14ac:dyDescent="0.2">
      <c r="D1393" s="102"/>
      <c r="E1393" s="13"/>
      <c r="F1393" s="14"/>
      <c r="G1393" s="11">
        <v>100</v>
      </c>
      <c r="H1393" s="15">
        <v>7.8947368421049999</v>
      </c>
      <c r="I1393" s="2">
        <v>5.2631578947369997</v>
      </c>
      <c r="J1393" s="2">
        <v>9.6491228070179993</v>
      </c>
      <c r="K1393" s="2">
        <v>8.7719298245609991</v>
      </c>
      <c r="L1393" s="2">
        <v>34.210526315788996</v>
      </c>
      <c r="M1393" s="2">
        <v>2.6315789473679998</v>
      </c>
      <c r="N1393" s="2">
        <v>22.807017543859999</v>
      </c>
      <c r="O1393" s="2">
        <v>138.769230769231</v>
      </c>
      <c r="P1393" s="2">
        <v>144.88352289719001</v>
      </c>
      <c r="Q1393" s="18">
        <v>8.7719298245609991</v>
      </c>
    </row>
    <row r="1394" spans="2:20" x14ac:dyDescent="0.2">
      <c r="D1394" s="102"/>
      <c r="E1394" s="5" t="s">
        <v>43</v>
      </c>
      <c r="F1394" s="6"/>
      <c r="G1394" s="7">
        <v>27</v>
      </c>
      <c r="H1394" s="10">
        <v>0</v>
      </c>
      <c r="I1394" s="1">
        <v>1</v>
      </c>
      <c r="J1394" s="1">
        <v>1</v>
      </c>
      <c r="K1394" s="1">
        <v>3</v>
      </c>
      <c r="L1394" s="1">
        <v>10</v>
      </c>
      <c r="M1394" s="1">
        <v>1</v>
      </c>
      <c r="N1394" s="1">
        <v>7</v>
      </c>
      <c r="O1394" s="33" t="s">
        <v>72</v>
      </c>
      <c r="P1394" s="33" t="s">
        <v>72</v>
      </c>
      <c r="Q1394" s="17">
        <v>4</v>
      </c>
    </row>
    <row r="1395" spans="2:20" x14ac:dyDescent="0.2">
      <c r="D1395" s="102"/>
      <c r="E1395" s="13"/>
      <c r="F1395" s="14"/>
      <c r="G1395" s="11">
        <v>100</v>
      </c>
      <c r="H1395" s="70">
        <v>0</v>
      </c>
      <c r="I1395" s="2">
        <v>3.7037037037039999</v>
      </c>
      <c r="J1395" s="2">
        <v>3.7037037037039999</v>
      </c>
      <c r="K1395" s="2">
        <v>11.111111111111001</v>
      </c>
      <c r="L1395" s="2">
        <v>37.037037037037003</v>
      </c>
      <c r="M1395" s="2">
        <v>3.7037037037039999</v>
      </c>
      <c r="N1395" s="2">
        <v>25.925925925925998</v>
      </c>
      <c r="O1395" s="2">
        <v>165</v>
      </c>
      <c r="P1395" s="2">
        <v>139.447668226877</v>
      </c>
      <c r="Q1395" s="18">
        <v>14.814814814815</v>
      </c>
    </row>
    <row r="1396" spans="2:20" x14ac:dyDescent="0.2">
      <c r="D1396" s="102"/>
      <c r="E1396" s="5" t="s">
        <v>44</v>
      </c>
      <c r="F1396" s="6"/>
      <c r="G1396" s="7">
        <v>45</v>
      </c>
      <c r="H1396" s="10">
        <v>4</v>
      </c>
      <c r="I1396" s="1">
        <v>1</v>
      </c>
      <c r="J1396" s="1">
        <v>2</v>
      </c>
      <c r="K1396" s="1">
        <v>6</v>
      </c>
      <c r="L1396" s="1">
        <v>19</v>
      </c>
      <c r="M1396" s="1">
        <v>0</v>
      </c>
      <c r="N1396" s="1">
        <v>7</v>
      </c>
      <c r="O1396" s="33" t="s">
        <v>72</v>
      </c>
      <c r="P1396" s="33" t="s">
        <v>72</v>
      </c>
      <c r="Q1396" s="17">
        <v>6</v>
      </c>
    </row>
    <row r="1397" spans="2:20" x14ac:dyDescent="0.2">
      <c r="D1397" s="103"/>
      <c r="E1397" s="54"/>
      <c r="F1397" s="52"/>
      <c r="G1397" s="61">
        <v>100</v>
      </c>
      <c r="H1397" s="66">
        <v>8.8888888888889994</v>
      </c>
      <c r="I1397" s="24">
        <v>2.2222222222219998</v>
      </c>
      <c r="J1397" s="24">
        <v>4.4444444444439997</v>
      </c>
      <c r="K1397" s="24">
        <v>13.333333333333</v>
      </c>
      <c r="L1397" s="24">
        <v>42.222222222222001</v>
      </c>
      <c r="M1397" s="72">
        <v>0</v>
      </c>
      <c r="N1397" s="24">
        <v>15.555555555555999</v>
      </c>
      <c r="O1397" s="24">
        <v>132.55128205128199</v>
      </c>
      <c r="P1397" s="24">
        <v>138.712892698986</v>
      </c>
      <c r="Q1397" s="69">
        <v>13.333333333333</v>
      </c>
    </row>
    <row r="1399" spans="2:20" x14ac:dyDescent="0.2">
      <c r="B1399" s="34" t="str">
        <f xml:space="preserve"> HYPERLINK("#'目次'!B38", "[32]")</f>
        <v>[32]</v>
      </c>
      <c r="C1399" s="27" t="s">
        <v>292</v>
      </c>
    </row>
    <row r="1400" spans="2:20" x14ac:dyDescent="0.2">
      <c r="C1400" s="84" t="s">
        <v>293</v>
      </c>
    </row>
    <row r="1402" spans="2:20" x14ac:dyDescent="0.2">
      <c r="C1402" s="27" t="s">
        <v>13</v>
      </c>
    </row>
    <row r="1403" spans="2:20" ht="48" x14ac:dyDescent="0.2">
      <c r="D1403" s="97"/>
      <c r="E1403" s="98"/>
      <c r="F1403" s="98"/>
      <c r="G1403" s="38" t="s">
        <v>14</v>
      </c>
      <c r="H1403" s="36" t="s">
        <v>294</v>
      </c>
      <c r="I1403" s="4" t="s">
        <v>295</v>
      </c>
      <c r="J1403" s="4" t="s">
        <v>296</v>
      </c>
      <c r="K1403" s="4" t="s">
        <v>297</v>
      </c>
      <c r="L1403" s="4" t="s">
        <v>298</v>
      </c>
      <c r="M1403" s="4" t="s">
        <v>299</v>
      </c>
      <c r="N1403" s="4" t="s">
        <v>300</v>
      </c>
      <c r="O1403" s="4" t="s">
        <v>301</v>
      </c>
      <c r="P1403" s="4" t="s">
        <v>302</v>
      </c>
      <c r="Q1403" s="4" t="s">
        <v>303</v>
      </c>
      <c r="R1403" s="4" t="s">
        <v>304</v>
      </c>
      <c r="S1403" s="4" t="s">
        <v>22</v>
      </c>
      <c r="T1403" s="35" t="s">
        <v>24</v>
      </c>
    </row>
    <row r="1404" spans="2:20" x14ac:dyDescent="0.2">
      <c r="D1404" s="99"/>
      <c r="E1404" s="100"/>
      <c r="F1404" s="100"/>
      <c r="G1404" s="40"/>
      <c r="H1404" s="42"/>
      <c r="I1404" s="8"/>
      <c r="J1404" s="8"/>
      <c r="K1404" s="8"/>
      <c r="L1404" s="8"/>
      <c r="M1404" s="8"/>
      <c r="N1404" s="8"/>
      <c r="O1404" s="8"/>
      <c r="P1404" s="8"/>
      <c r="Q1404" s="8"/>
      <c r="R1404" s="8"/>
      <c r="S1404" s="8"/>
      <c r="T1404" s="39"/>
    </row>
    <row r="1405" spans="2:20" x14ac:dyDescent="0.2">
      <c r="D1405" s="59"/>
      <c r="E1405" s="63" t="s">
        <v>14</v>
      </c>
      <c r="F1405" s="65"/>
      <c r="G1405" s="37">
        <v>200</v>
      </c>
      <c r="H1405" s="16">
        <v>20</v>
      </c>
      <c r="I1405" s="16">
        <v>30</v>
      </c>
      <c r="J1405" s="16">
        <v>46</v>
      </c>
      <c r="K1405" s="16">
        <v>36</v>
      </c>
      <c r="L1405" s="16">
        <v>13</v>
      </c>
      <c r="M1405" s="16">
        <v>11</v>
      </c>
      <c r="N1405" s="16">
        <v>3</v>
      </c>
      <c r="O1405" s="16">
        <v>7</v>
      </c>
      <c r="P1405" s="16">
        <v>12</v>
      </c>
      <c r="Q1405" s="16">
        <v>45</v>
      </c>
      <c r="R1405" s="16">
        <v>16</v>
      </c>
      <c r="S1405" s="16">
        <v>19</v>
      </c>
      <c r="T1405" s="57">
        <v>3</v>
      </c>
    </row>
    <row r="1406" spans="2:20" x14ac:dyDescent="0.2">
      <c r="D1406" s="54"/>
      <c r="E1406" s="52"/>
      <c r="F1406" s="60"/>
      <c r="G1406" s="11">
        <v>100</v>
      </c>
      <c r="H1406" s="2">
        <v>10</v>
      </c>
      <c r="I1406" s="2">
        <v>15</v>
      </c>
      <c r="J1406" s="2">
        <v>23</v>
      </c>
      <c r="K1406" s="2">
        <v>18</v>
      </c>
      <c r="L1406" s="2">
        <v>6.5</v>
      </c>
      <c r="M1406" s="2">
        <v>5.5</v>
      </c>
      <c r="N1406" s="2">
        <v>1.5</v>
      </c>
      <c r="O1406" s="2">
        <v>3.5</v>
      </c>
      <c r="P1406" s="2">
        <v>6</v>
      </c>
      <c r="Q1406" s="2">
        <v>22.5</v>
      </c>
      <c r="R1406" s="2">
        <v>8</v>
      </c>
      <c r="S1406" s="2">
        <v>9.5</v>
      </c>
      <c r="T1406" s="18">
        <v>1.5</v>
      </c>
    </row>
    <row r="1407" spans="2:20" x14ac:dyDescent="0.2">
      <c r="D1407" s="101" t="s">
        <v>25</v>
      </c>
      <c r="E1407" s="26" t="s">
        <v>26</v>
      </c>
      <c r="F1407" s="25"/>
      <c r="G1407" s="28">
        <v>4</v>
      </c>
      <c r="H1407" s="30">
        <v>0</v>
      </c>
      <c r="I1407" s="3">
        <v>1</v>
      </c>
      <c r="J1407" s="3">
        <v>1</v>
      </c>
      <c r="K1407" s="3">
        <v>1</v>
      </c>
      <c r="L1407" s="3">
        <v>0</v>
      </c>
      <c r="M1407" s="3">
        <v>1</v>
      </c>
      <c r="N1407" s="3">
        <v>0</v>
      </c>
      <c r="O1407" s="3">
        <v>0</v>
      </c>
      <c r="P1407" s="3">
        <v>0</v>
      </c>
      <c r="Q1407" s="3">
        <v>2</v>
      </c>
      <c r="R1407" s="3">
        <v>0</v>
      </c>
      <c r="S1407" s="3">
        <v>0</v>
      </c>
      <c r="T1407" s="32">
        <v>0</v>
      </c>
    </row>
    <row r="1408" spans="2:20" x14ac:dyDescent="0.2">
      <c r="D1408" s="102"/>
      <c r="E1408" s="13"/>
      <c r="F1408" s="14"/>
      <c r="G1408" s="11">
        <v>100</v>
      </c>
      <c r="H1408" s="70">
        <v>0</v>
      </c>
      <c r="I1408" s="2">
        <v>25</v>
      </c>
      <c r="J1408" s="2">
        <v>25</v>
      </c>
      <c r="K1408" s="2">
        <v>25</v>
      </c>
      <c r="L1408" s="9">
        <v>0</v>
      </c>
      <c r="M1408" s="2">
        <v>25</v>
      </c>
      <c r="N1408" s="9">
        <v>0</v>
      </c>
      <c r="O1408" s="9">
        <v>0</v>
      </c>
      <c r="P1408" s="9">
        <v>0</v>
      </c>
      <c r="Q1408" s="2">
        <v>50</v>
      </c>
      <c r="R1408" s="9">
        <v>0</v>
      </c>
      <c r="S1408" s="9">
        <v>0</v>
      </c>
      <c r="T1408" s="29">
        <v>0</v>
      </c>
    </row>
    <row r="1409" spans="4:20" x14ac:dyDescent="0.2">
      <c r="D1409" s="102"/>
      <c r="E1409" s="5" t="s">
        <v>27</v>
      </c>
      <c r="F1409" s="6"/>
      <c r="G1409" s="7">
        <v>7</v>
      </c>
      <c r="H1409" s="10">
        <v>2</v>
      </c>
      <c r="I1409" s="1">
        <v>2</v>
      </c>
      <c r="J1409" s="1">
        <v>1</v>
      </c>
      <c r="K1409" s="1">
        <v>1</v>
      </c>
      <c r="L1409" s="1">
        <v>1</v>
      </c>
      <c r="M1409" s="1">
        <v>0</v>
      </c>
      <c r="N1409" s="1">
        <v>0</v>
      </c>
      <c r="O1409" s="1">
        <v>0</v>
      </c>
      <c r="P1409" s="1">
        <v>0</v>
      </c>
      <c r="Q1409" s="1">
        <v>0</v>
      </c>
      <c r="R1409" s="1">
        <v>0</v>
      </c>
      <c r="S1409" s="1">
        <v>0</v>
      </c>
      <c r="T1409" s="17">
        <v>0</v>
      </c>
    </row>
    <row r="1410" spans="4:20" x14ac:dyDescent="0.2">
      <c r="D1410" s="102"/>
      <c r="E1410" s="13"/>
      <c r="F1410" s="14"/>
      <c r="G1410" s="11">
        <v>100</v>
      </c>
      <c r="H1410" s="15">
        <v>28.571428571428999</v>
      </c>
      <c r="I1410" s="2">
        <v>28.571428571428999</v>
      </c>
      <c r="J1410" s="2">
        <v>14.285714285714</v>
      </c>
      <c r="K1410" s="2">
        <v>14.285714285714</v>
      </c>
      <c r="L1410" s="2">
        <v>14.285714285714</v>
      </c>
      <c r="M1410" s="9">
        <v>0</v>
      </c>
      <c r="N1410" s="9">
        <v>0</v>
      </c>
      <c r="O1410" s="9">
        <v>0</v>
      </c>
      <c r="P1410" s="9">
        <v>0</v>
      </c>
      <c r="Q1410" s="9">
        <v>0</v>
      </c>
      <c r="R1410" s="9">
        <v>0</v>
      </c>
      <c r="S1410" s="9">
        <v>0</v>
      </c>
      <c r="T1410" s="29">
        <v>0</v>
      </c>
    </row>
    <row r="1411" spans="4:20" x14ac:dyDescent="0.2">
      <c r="D1411" s="102"/>
      <c r="E1411" s="5" t="s">
        <v>28</v>
      </c>
      <c r="F1411" s="6"/>
      <c r="G1411" s="7">
        <v>58</v>
      </c>
      <c r="H1411" s="10">
        <v>7</v>
      </c>
      <c r="I1411" s="1">
        <v>9</v>
      </c>
      <c r="J1411" s="1">
        <v>13</v>
      </c>
      <c r="K1411" s="1">
        <v>7</v>
      </c>
      <c r="L1411" s="1">
        <v>3</v>
      </c>
      <c r="M1411" s="1">
        <v>4</v>
      </c>
      <c r="N1411" s="1">
        <v>0</v>
      </c>
      <c r="O1411" s="1">
        <v>1</v>
      </c>
      <c r="P1411" s="1">
        <v>5</v>
      </c>
      <c r="Q1411" s="1">
        <v>14</v>
      </c>
      <c r="R1411" s="1">
        <v>6</v>
      </c>
      <c r="S1411" s="1">
        <v>7</v>
      </c>
      <c r="T1411" s="17">
        <v>1</v>
      </c>
    </row>
    <row r="1412" spans="4:20" x14ac:dyDescent="0.2">
      <c r="D1412" s="102"/>
      <c r="E1412" s="13"/>
      <c r="F1412" s="14"/>
      <c r="G1412" s="11">
        <v>100</v>
      </c>
      <c r="H1412" s="15">
        <v>12.068965517241001</v>
      </c>
      <c r="I1412" s="2">
        <v>15.517241379310001</v>
      </c>
      <c r="J1412" s="2">
        <v>22.413793103448</v>
      </c>
      <c r="K1412" s="2">
        <v>12.068965517241001</v>
      </c>
      <c r="L1412" s="2">
        <v>5.1724137931029999</v>
      </c>
      <c r="M1412" s="2">
        <v>6.8965517241379999</v>
      </c>
      <c r="N1412" s="9">
        <v>0</v>
      </c>
      <c r="O1412" s="2">
        <v>1.7241379310339999</v>
      </c>
      <c r="P1412" s="2">
        <v>8.6206896551720007</v>
      </c>
      <c r="Q1412" s="2">
        <v>24.137931034483</v>
      </c>
      <c r="R1412" s="2">
        <v>10.344827586207</v>
      </c>
      <c r="S1412" s="2">
        <v>12.068965517241001</v>
      </c>
      <c r="T1412" s="18">
        <v>1.7241379310339999</v>
      </c>
    </row>
    <row r="1413" spans="4:20" x14ac:dyDescent="0.2">
      <c r="D1413" s="102"/>
      <c r="E1413" s="5" t="s">
        <v>29</v>
      </c>
      <c r="F1413" s="6"/>
      <c r="G1413" s="7">
        <v>31</v>
      </c>
      <c r="H1413" s="10">
        <v>1</v>
      </c>
      <c r="I1413" s="1">
        <v>6</v>
      </c>
      <c r="J1413" s="1">
        <v>5</v>
      </c>
      <c r="K1413" s="1">
        <v>8</v>
      </c>
      <c r="L1413" s="1">
        <v>1</v>
      </c>
      <c r="M1413" s="1">
        <v>1</v>
      </c>
      <c r="N1413" s="1">
        <v>0</v>
      </c>
      <c r="O1413" s="1">
        <v>1</v>
      </c>
      <c r="P1413" s="1">
        <v>4</v>
      </c>
      <c r="Q1413" s="1">
        <v>8</v>
      </c>
      <c r="R1413" s="1">
        <v>5</v>
      </c>
      <c r="S1413" s="1">
        <v>3</v>
      </c>
      <c r="T1413" s="17">
        <v>0</v>
      </c>
    </row>
    <row r="1414" spans="4:20" x14ac:dyDescent="0.2">
      <c r="D1414" s="102"/>
      <c r="E1414" s="13"/>
      <c r="F1414" s="14"/>
      <c r="G1414" s="11">
        <v>100</v>
      </c>
      <c r="H1414" s="15">
        <v>3.2258064516129998</v>
      </c>
      <c r="I1414" s="2">
        <v>19.354838709677001</v>
      </c>
      <c r="J1414" s="2">
        <v>16.129032258064999</v>
      </c>
      <c r="K1414" s="2">
        <v>25.806451612903</v>
      </c>
      <c r="L1414" s="2">
        <v>3.2258064516129998</v>
      </c>
      <c r="M1414" s="2">
        <v>3.2258064516129998</v>
      </c>
      <c r="N1414" s="9">
        <v>0</v>
      </c>
      <c r="O1414" s="2">
        <v>3.2258064516129998</v>
      </c>
      <c r="P1414" s="2">
        <v>12.903225806451999</v>
      </c>
      <c r="Q1414" s="2">
        <v>25.806451612903</v>
      </c>
      <c r="R1414" s="2">
        <v>16.129032258064999</v>
      </c>
      <c r="S1414" s="2">
        <v>9.6774193548389995</v>
      </c>
      <c r="T1414" s="29">
        <v>0</v>
      </c>
    </row>
    <row r="1415" spans="4:20" x14ac:dyDescent="0.2">
      <c r="D1415" s="102"/>
      <c r="E1415" s="5" t="s">
        <v>30</v>
      </c>
      <c r="F1415" s="6"/>
      <c r="G1415" s="7">
        <v>3</v>
      </c>
      <c r="H1415" s="10">
        <v>0</v>
      </c>
      <c r="I1415" s="1">
        <v>0</v>
      </c>
      <c r="J1415" s="1">
        <v>2</v>
      </c>
      <c r="K1415" s="1">
        <v>1</v>
      </c>
      <c r="L1415" s="1">
        <v>0</v>
      </c>
      <c r="M1415" s="1">
        <v>0</v>
      </c>
      <c r="N1415" s="1">
        <v>0</v>
      </c>
      <c r="O1415" s="1">
        <v>0</v>
      </c>
      <c r="P1415" s="1">
        <v>0</v>
      </c>
      <c r="Q1415" s="1">
        <v>2</v>
      </c>
      <c r="R1415" s="1">
        <v>0</v>
      </c>
      <c r="S1415" s="1">
        <v>0</v>
      </c>
      <c r="T1415" s="17">
        <v>0</v>
      </c>
    </row>
    <row r="1416" spans="4:20" x14ac:dyDescent="0.2">
      <c r="D1416" s="102"/>
      <c r="E1416" s="13"/>
      <c r="F1416" s="14"/>
      <c r="G1416" s="11">
        <v>100</v>
      </c>
      <c r="H1416" s="70">
        <v>0</v>
      </c>
      <c r="I1416" s="9">
        <v>0</v>
      </c>
      <c r="J1416" s="2">
        <v>66.666666666666998</v>
      </c>
      <c r="K1416" s="2">
        <v>33.333333333333002</v>
      </c>
      <c r="L1416" s="9">
        <v>0</v>
      </c>
      <c r="M1416" s="9">
        <v>0</v>
      </c>
      <c r="N1416" s="9">
        <v>0</v>
      </c>
      <c r="O1416" s="9">
        <v>0</v>
      </c>
      <c r="P1416" s="9">
        <v>0</v>
      </c>
      <c r="Q1416" s="2">
        <v>66.666666666666998</v>
      </c>
      <c r="R1416" s="9">
        <v>0</v>
      </c>
      <c r="S1416" s="9">
        <v>0</v>
      </c>
      <c r="T1416" s="29">
        <v>0</v>
      </c>
    </row>
    <row r="1417" spans="4:20" x14ac:dyDescent="0.2">
      <c r="D1417" s="102"/>
      <c r="E1417" s="5" t="s">
        <v>31</v>
      </c>
      <c r="F1417" s="6"/>
      <c r="G1417" s="7">
        <v>4</v>
      </c>
      <c r="H1417" s="10">
        <v>0</v>
      </c>
      <c r="I1417" s="1">
        <v>2</v>
      </c>
      <c r="J1417" s="1">
        <v>1</v>
      </c>
      <c r="K1417" s="1">
        <v>0</v>
      </c>
      <c r="L1417" s="1">
        <v>0</v>
      </c>
      <c r="M1417" s="1">
        <v>0</v>
      </c>
      <c r="N1417" s="1">
        <v>0</v>
      </c>
      <c r="O1417" s="1">
        <v>1</v>
      </c>
      <c r="P1417" s="1">
        <v>0</v>
      </c>
      <c r="Q1417" s="1">
        <v>0</v>
      </c>
      <c r="R1417" s="1">
        <v>0</v>
      </c>
      <c r="S1417" s="1">
        <v>1</v>
      </c>
      <c r="T1417" s="17">
        <v>0</v>
      </c>
    </row>
    <row r="1418" spans="4:20" x14ac:dyDescent="0.2">
      <c r="D1418" s="102"/>
      <c r="E1418" s="13"/>
      <c r="F1418" s="14"/>
      <c r="G1418" s="11">
        <v>100</v>
      </c>
      <c r="H1418" s="70">
        <v>0</v>
      </c>
      <c r="I1418" s="2">
        <v>50</v>
      </c>
      <c r="J1418" s="2">
        <v>25</v>
      </c>
      <c r="K1418" s="9">
        <v>0</v>
      </c>
      <c r="L1418" s="9">
        <v>0</v>
      </c>
      <c r="M1418" s="9">
        <v>0</v>
      </c>
      <c r="N1418" s="9">
        <v>0</v>
      </c>
      <c r="O1418" s="2">
        <v>25</v>
      </c>
      <c r="P1418" s="9">
        <v>0</v>
      </c>
      <c r="Q1418" s="9">
        <v>0</v>
      </c>
      <c r="R1418" s="9">
        <v>0</v>
      </c>
      <c r="S1418" s="2">
        <v>25</v>
      </c>
      <c r="T1418" s="29">
        <v>0</v>
      </c>
    </row>
    <row r="1419" spans="4:20" x14ac:dyDescent="0.2">
      <c r="D1419" s="102"/>
      <c r="E1419" s="5" t="s">
        <v>32</v>
      </c>
      <c r="F1419" s="6"/>
      <c r="G1419" s="7">
        <v>20</v>
      </c>
      <c r="H1419" s="10">
        <v>2</v>
      </c>
      <c r="I1419" s="1">
        <v>3</v>
      </c>
      <c r="J1419" s="1">
        <v>6</v>
      </c>
      <c r="K1419" s="1">
        <v>4</v>
      </c>
      <c r="L1419" s="1">
        <v>3</v>
      </c>
      <c r="M1419" s="1">
        <v>1</v>
      </c>
      <c r="N1419" s="1">
        <v>0</v>
      </c>
      <c r="O1419" s="1">
        <v>0</v>
      </c>
      <c r="P1419" s="1">
        <v>1</v>
      </c>
      <c r="Q1419" s="1">
        <v>7</v>
      </c>
      <c r="R1419" s="1">
        <v>0</v>
      </c>
      <c r="S1419" s="1">
        <v>1</v>
      </c>
      <c r="T1419" s="17">
        <v>0</v>
      </c>
    </row>
    <row r="1420" spans="4:20" x14ac:dyDescent="0.2">
      <c r="D1420" s="102"/>
      <c r="E1420" s="13"/>
      <c r="F1420" s="14"/>
      <c r="G1420" s="11">
        <v>100</v>
      </c>
      <c r="H1420" s="15">
        <v>10</v>
      </c>
      <c r="I1420" s="2">
        <v>15</v>
      </c>
      <c r="J1420" s="2">
        <v>30</v>
      </c>
      <c r="K1420" s="2">
        <v>20</v>
      </c>
      <c r="L1420" s="2">
        <v>15</v>
      </c>
      <c r="M1420" s="2">
        <v>5</v>
      </c>
      <c r="N1420" s="9">
        <v>0</v>
      </c>
      <c r="O1420" s="9">
        <v>0</v>
      </c>
      <c r="P1420" s="2">
        <v>5</v>
      </c>
      <c r="Q1420" s="2">
        <v>35</v>
      </c>
      <c r="R1420" s="9">
        <v>0</v>
      </c>
      <c r="S1420" s="2">
        <v>5</v>
      </c>
      <c r="T1420" s="29">
        <v>0</v>
      </c>
    </row>
    <row r="1421" spans="4:20" x14ac:dyDescent="0.2">
      <c r="D1421" s="102"/>
      <c r="E1421" s="5" t="s">
        <v>33</v>
      </c>
      <c r="F1421" s="6"/>
      <c r="G1421" s="7">
        <v>15</v>
      </c>
      <c r="H1421" s="10">
        <v>2</v>
      </c>
      <c r="I1421" s="1">
        <v>1</v>
      </c>
      <c r="J1421" s="1">
        <v>3</v>
      </c>
      <c r="K1421" s="1">
        <v>3</v>
      </c>
      <c r="L1421" s="1">
        <v>0</v>
      </c>
      <c r="M1421" s="1">
        <v>0</v>
      </c>
      <c r="N1421" s="1">
        <v>3</v>
      </c>
      <c r="O1421" s="1">
        <v>0</v>
      </c>
      <c r="P1421" s="1">
        <v>0</v>
      </c>
      <c r="Q1421" s="1">
        <v>4</v>
      </c>
      <c r="R1421" s="1">
        <v>1</v>
      </c>
      <c r="S1421" s="1">
        <v>3</v>
      </c>
      <c r="T1421" s="17">
        <v>0</v>
      </c>
    </row>
    <row r="1422" spans="4:20" x14ac:dyDescent="0.2">
      <c r="D1422" s="102"/>
      <c r="E1422" s="13"/>
      <c r="F1422" s="14"/>
      <c r="G1422" s="11">
        <v>100</v>
      </c>
      <c r="H1422" s="15">
        <v>13.333333333333</v>
      </c>
      <c r="I1422" s="2">
        <v>6.666666666667</v>
      </c>
      <c r="J1422" s="2">
        <v>20</v>
      </c>
      <c r="K1422" s="2">
        <v>20</v>
      </c>
      <c r="L1422" s="9">
        <v>0</v>
      </c>
      <c r="M1422" s="9">
        <v>0</v>
      </c>
      <c r="N1422" s="2">
        <v>20</v>
      </c>
      <c r="O1422" s="9">
        <v>0</v>
      </c>
      <c r="P1422" s="9">
        <v>0</v>
      </c>
      <c r="Q1422" s="2">
        <v>26.666666666666998</v>
      </c>
      <c r="R1422" s="2">
        <v>6.666666666667</v>
      </c>
      <c r="S1422" s="2">
        <v>20</v>
      </c>
      <c r="T1422" s="29">
        <v>0</v>
      </c>
    </row>
    <row r="1423" spans="4:20" x14ac:dyDescent="0.2">
      <c r="D1423" s="102"/>
      <c r="E1423" s="5" t="s">
        <v>34</v>
      </c>
      <c r="F1423" s="6"/>
      <c r="G1423" s="7">
        <v>14</v>
      </c>
      <c r="H1423" s="10">
        <v>0</v>
      </c>
      <c r="I1423" s="1">
        <v>0</v>
      </c>
      <c r="J1423" s="1">
        <v>9</v>
      </c>
      <c r="K1423" s="1">
        <v>1</v>
      </c>
      <c r="L1423" s="1">
        <v>2</v>
      </c>
      <c r="M1423" s="1">
        <v>0</v>
      </c>
      <c r="N1423" s="1">
        <v>0</v>
      </c>
      <c r="O1423" s="1">
        <v>0</v>
      </c>
      <c r="P1423" s="1">
        <v>0</v>
      </c>
      <c r="Q1423" s="1">
        <v>2</v>
      </c>
      <c r="R1423" s="1">
        <v>0</v>
      </c>
      <c r="S1423" s="1">
        <v>1</v>
      </c>
      <c r="T1423" s="17">
        <v>1</v>
      </c>
    </row>
    <row r="1424" spans="4:20" x14ac:dyDescent="0.2">
      <c r="D1424" s="102"/>
      <c r="E1424" s="13"/>
      <c r="F1424" s="14"/>
      <c r="G1424" s="11">
        <v>100</v>
      </c>
      <c r="H1424" s="70">
        <v>0</v>
      </c>
      <c r="I1424" s="9">
        <v>0</v>
      </c>
      <c r="J1424" s="2">
        <v>64.285714285713993</v>
      </c>
      <c r="K1424" s="2">
        <v>7.1428571428570002</v>
      </c>
      <c r="L1424" s="2">
        <v>14.285714285714</v>
      </c>
      <c r="M1424" s="9">
        <v>0</v>
      </c>
      <c r="N1424" s="9">
        <v>0</v>
      </c>
      <c r="O1424" s="9">
        <v>0</v>
      </c>
      <c r="P1424" s="9">
        <v>0</v>
      </c>
      <c r="Q1424" s="2">
        <v>14.285714285714</v>
      </c>
      <c r="R1424" s="9">
        <v>0</v>
      </c>
      <c r="S1424" s="2">
        <v>7.1428571428570002</v>
      </c>
      <c r="T1424" s="18">
        <v>7.1428571428570002</v>
      </c>
    </row>
    <row r="1425" spans="4:20" x14ac:dyDescent="0.2">
      <c r="D1425" s="102"/>
      <c r="E1425" s="5" t="s">
        <v>35</v>
      </c>
      <c r="F1425" s="6"/>
      <c r="G1425" s="7">
        <v>17</v>
      </c>
      <c r="H1425" s="10">
        <v>1</v>
      </c>
      <c r="I1425" s="1">
        <v>3</v>
      </c>
      <c r="J1425" s="1">
        <v>1</v>
      </c>
      <c r="K1425" s="1">
        <v>3</v>
      </c>
      <c r="L1425" s="1">
        <v>1</v>
      </c>
      <c r="M1425" s="1">
        <v>4</v>
      </c>
      <c r="N1425" s="1">
        <v>0</v>
      </c>
      <c r="O1425" s="1">
        <v>2</v>
      </c>
      <c r="P1425" s="1">
        <v>1</v>
      </c>
      <c r="Q1425" s="1">
        <v>1</v>
      </c>
      <c r="R1425" s="1">
        <v>2</v>
      </c>
      <c r="S1425" s="1">
        <v>2</v>
      </c>
      <c r="T1425" s="17">
        <v>0</v>
      </c>
    </row>
    <row r="1426" spans="4:20" x14ac:dyDescent="0.2">
      <c r="D1426" s="102"/>
      <c r="E1426" s="13"/>
      <c r="F1426" s="14"/>
      <c r="G1426" s="11">
        <v>100</v>
      </c>
      <c r="H1426" s="15">
        <v>5.8823529411760003</v>
      </c>
      <c r="I1426" s="2">
        <v>17.647058823529001</v>
      </c>
      <c r="J1426" s="2">
        <v>5.8823529411760003</v>
      </c>
      <c r="K1426" s="2">
        <v>17.647058823529001</v>
      </c>
      <c r="L1426" s="2">
        <v>5.8823529411760003</v>
      </c>
      <c r="M1426" s="2">
        <v>23.529411764706001</v>
      </c>
      <c r="N1426" s="9">
        <v>0</v>
      </c>
      <c r="O1426" s="2">
        <v>11.764705882353001</v>
      </c>
      <c r="P1426" s="2">
        <v>5.8823529411760003</v>
      </c>
      <c r="Q1426" s="2">
        <v>5.8823529411760003</v>
      </c>
      <c r="R1426" s="2">
        <v>11.764705882353001</v>
      </c>
      <c r="S1426" s="2">
        <v>11.764705882353001</v>
      </c>
      <c r="T1426" s="29">
        <v>0</v>
      </c>
    </row>
    <row r="1427" spans="4:20" x14ac:dyDescent="0.2">
      <c r="D1427" s="102"/>
      <c r="E1427" s="5" t="s">
        <v>36</v>
      </c>
      <c r="F1427" s="6"/>
      <c r="G1427" s="7">
        <v>4</v>
      </c>
      <c r="H1427" s="10">
        <v>1</v>
      </c>
      <c r="I1427" s="1">
        <v>0</v>
      </c>
      <c r="J1427" s="1">
        <v>1</v>
      </c>
      <c r="K1427" s="1">
        <v>1</v>
      </c>
      <c r="L1427" s="1">
        <v>0</v>
      </c>
      <c r="M1427" s="1">
        <v>0</v>
      </c>
      <c r="N1427" s="1">
        <v>0</v>
      </c>
      <c r="O1427" s="1">
        <v>0</v>
      </c>
      <c r="P1427" s="1">
        <v>0</v>
      </c>
      <c r="Q1427" s="1">
        <v>2</v>
      </c>
      <c r="R1427" s="1">
        <v>0</v>
      </c>
      <c r="S1427" s="1">
        <v>0</v>
      </c>
      <c r="T1427" s="17">
        <v>0</v>
      </c>
    </row>
    <row r="1428" spans="4:20" x14ac:dyDescent="0.2">
      <c r="D1428" s="102"/>
      <c r="E1428" s="13"/>
      <c r="F1428" s="14"/>
      <c r="G1428" s="11">
        <v>100</v>
      </c>
      <c r="H1428" s="15">
        <v>25</v>
      </c>
      <c r="I1428" s="9">
        <v>0</v>
      </c>
      <c r="J1428" s="2">
        <v>25</v>
      </c>
      <c r="K1428" s="2">
        <v>25</v>
      </c>
      <c r="L1428" s="9">
        <v>0</v>
      </c>
      <c r="M1428" s="9">
        <v>0</v>
      </c>
      <c r="N1428" s="9">
        <v>0</v>
      </c>
      <c r="O1428" s="9">
        <v>0</v>
      </c>
      <c r="P1428" s="9">
        <v>0</v>
      </c>
      <c r="Q1428" s="2">
        <v>50</v>
      </c>
      <c r="R1428" s="9">
        <v>0</v>
      </c>
      <c r="S1428" s="9">
        <v>0</v>
      </c>
      <c r="T1428" s="29">
        <v>0</v>
      </c>
    </row>
    <row r="1429" spans="4:20" x14ac:dyDescent="0.2">
      <c r="D1429" s="102"/>
      <c r="E1429" s="5" t="s">
        <v>37</v>
      </c>
      <c r="F1429" s="6"/>
      <c r="G1429" s="7">
        <v>22</v>
      </c>
      <c r="H1429" s="10">
        <v>4</v>
      </c>
      <c r="I1429" s="1">
        <v>3</v>
      </c>
      <c r="J1429" s="1">
        <v>3</v>
      </c>
      <c r="K1429" s="1">
        <v>5</v>
      </c>
      <c r="L1429" s="1">
        <v>2</v>
      </c>
      <c r="M1429" s="1">
        <v>0</v>
      </c>
      <c r="N1429" s="1">
        <v>0</v>
      </c>
      <c r="O1429" s="1">
        <v>2</v>
      </c>
      <c r="P1429" s="1">
        <v>1</v>
      </c>
      <c r="Q1429" s="1">
        <v>3</v>
      </c>
      <c r="R1429" s="1">
        <v>2</v>
      </c>
      <c r="S1429" s="1">
        <v>1</v>
      </c>
      <c r="T1429" s="17">
        <v>1</v>
      </c>
    </row>
    <row r="1430" spans="4:20" x14ac:dyDescent="0.2">
      <c r="D1430" s="102"/>
      <c r="E1430" s="13"/>
      <c r="F1430" s="14"/>
      <c r="G1430" s="11">
        <v>100</v>
      </c>
      <c r="H1430" s="15">
        <v>18.181818181817999</v>
      </c>
      <c r="I1430" s="2">
        <v>13.636363636364001</v>
      </c>
      <c r="J1430" s="2">
        <v>13.636363636364001</v>
      </c>
      <c r="K1430" s="2">
        <v>22.727272727273</v>
      </c>
      <c r="L1430" s="2">
        <v>9.0909090909089993</v>
      </c>
      <c r="M1430" s="9">
        <v>0</v>
      </c>
      <c r="N1430" s="9">
        <v>0</v>
      </c>
      <c r="O1430" s="2">
        <v>9.0909090909089993</v>
      </c>
      <c r="P1430" s="2">
        <v>4.5454545454549997</v>
      </c>
      <c r="Q1430" s="2">
        <v>13.636363636364001</v>
      </c>
      <c r="R1430" s="2">
        <v>9.0909090909089993</v>
      </c>
      <c r="S1430" s="2">
        <v>4.5454545454549997</v>
      </c>
      <c r="T1430" s="18">
        <v>4.5454545454549997</v>
      </c>
    </row>
    <row r="1431" spans="4:20" x14ac:dyDescent="0.2">
      <c r="D1431" s="102"/>
      <c r="E1431" s="5" t="s">
        <v>38</v>
      </c>
      <c r="F1431" s="6"/>
      <c r="G1431" s="7">
        <v>1</v>
      </c>
      <c r="H1431" s="10">
        <v>0</v>
      </c>
      <c r="I1431" s="1">
        <v>0</v>
      </c>
      <c r="J1431" s="1">
        <v>0</v>
      </c>
      <c r="K1431" s="1">
        <v>1</v>
      </c>
      <c r="L1431" s="1">
        <v>0</v>
      </c>
      <c r="M1431" s="1">
        <v>0</v>
      </c>
      <c r="N1431" s="1">
        <v>0</v>
      </c>
      <c r="O1431" s="1">
        <v>0</v>
      </c>
      <c r="P1431" s="1">
        <v>0</v>
      </c>
      <c r="Q1431" s="1">
        <v>0</v>
      </c>
      <c r="R1431" s="1">
        <v>0</v>
      </c>
      <c r="S1431" s="1">
        <v>0</v>
      </c>
      <c r="T1431" s="17">
        <v>0</v>
      </c>
    </row>
    <row r="1432" spans="4:20" x14ac:dyDescent="0.2">
      <c r="D1432" s="102"/>
      <c r="E1432" s="13"/>
      <c r="F1432" s="14"/>
      <c r="G1432" s="11">
        <v>100</v>
      </c>
      <c r="H1432" s="70">
        <v>0</v>
      </c>
      <c r="I1432" s="9">
        <v>0</v>
      </c>
      <c r="J1432" s="9">
        <v>0</v>
      </c>
      <c r="K1432" s="2">
        <v>100</v>
      </c>
      <c r="L1432" s="9">
        <v>0</v>
      </c>
      <c r="M1432" s="9">
        <v>0</v>
      </c>
      <c r="N1432" s="9">
        <v>0</v>
      </c>
      <c r="O1432" s="9">
        <v>0</v>
      </c>
      <c r="P1432" s="9">
        <v>0</v>
      </c>
      <c r="Q1432" s="9">
        <v>0</v>
      </c>
      <c r="R1432" s="9">
        <v>0</v>
      </c>
      <c r="S1432" s="9">
        <v>0</v>
      </c>
      <c r="T1432" s="29">
        <v>0</v>
      </c>
    </row>
    <row r="1433" spans="4:20" x14ac:dyDescent="0.2">
      <c r="D1433" s="101" t="s">
        <v>39</v>
      </c>
      <c r="E1433" s="26" t="s">
        <v>40</v>
      </c>
      <c r="F1433" s="25"/>
      <c r="G1433" s="28">
        <v>71</v>
      </c>
      <c r="H1433" s="30">
        <v>5</v>
      </c>
      <c r="I1433" s="3">
        <v>12</v>
      </c>
      <c r="J1433" s="3">
        <v>18</v>
      </c>
      <c r="K1433" s="3">
        <v>14</v>
      </c>
      <c r="L1433" s="3">
        <v>4</v>
      </c>
      <c r="M1433" s="3">
        <v>4</v>
      </c>
      <c r="N1433" s="3">
        <v>0</v>
      </c>
      <c r="O1433" s="3">
        <v>4</v>
      </c>
      <c r="P1433" s="3">
        <v>8</v>
      </c>
      <c r="Q1433" s="3">
        <v>15</v>
      </c>
      <c r="R1433" s="3">
        <v>6</v>
      </c>
      <c r="S1433" s="3">
        <v>5</v>
      </c>
      <c r="T1433" s="32">
        <v>0</v>
      </c>
    </row>
    <row r="1434" spans="4:20" x14ac:dyDescent="0.2">
      <c r="D1434" s="102"/>
      <c r="E1434" s="13"/>
      <c r="F1434" s="14"/>
      <c r="G1434" s="11">
        <v>100</v>
      </c>
      <c r="H1434" s="15">
        <v>7.0422535211269999</v>
      </c>
      <c r="I1434" s="2">
        <v>16.901408450704</v>
      </c>
      <c r="J1434" s="2">
        <v>25.352112676055999</v>
      </c>
      <c r="K1434" s="2">
        <v>19.718309859154999</v>
      </c>
      <c r="L1434" s="2">
        <v>5.6338028169010004</v>
      </c>
      <c r="M1434" s="2">
        <v>5.6338028169010004</v>
      </c>
      <c r="N1434" s="9">
        <v>0</v>
      </c>
      <c r="O1434" s="2">
        <v>5.6338028169010004</v>
      </c>
      <c r="P1434" s="2">
        <v>11.267605633803001</v>
      </c>
      <c r="Q1434" s="2">
        <v>21.12676056338</v>
      </c>
      <c r="R1434" s="2">
        <v>8.4507042253520002</v>
      </c>
      <c r="S1434" s="2">
        <v>7.0422535211269999</v>
      </c>
      <c r="T1434" s="29">
        <v>0</v>
      </c>
    </row>
    <row r="1435" spans="4:20" x14ac:dyDescent="0.2">
      <c r="D1435" s="102"/>
      <c r="E1435" s="5" t="s">
        <v>41</v>
      </c>
      <c r="F1435" s="6"/>
      <c r="G1435" s="7">
        <v>62</v>
      </c>
      <c r="H1435" s="10">
        <v>4</v>
      </c>
      <c r="I1435" s="1">
        <v>7</v>
      </c>
      <c r="J1435" s="1">
        <v>18</v>
      </c>
      <c r="K1435" s="1">
        <v>11</v>
      </c>
      <c r="L1435" s="1">
        <v>5</v>
      </c>
      <c r="M1435" s="1">
        <v>6</v>
      </c>
      <c r="N1435" s="1">
        <v>1</v>
      </c>
      <c r="O1435" s="1">
        <v>1</v>
      </c>
      <c r="P1435" s="1">
        <v>3</v>
      </c>
      <c r="Q1435" s="1">
        <v>19</v>
      </c>
      <c r="R1435" s="1">
        <v>2</v>
      </c>
      <c r="S1435" s="1">
        <v>5</v>
      </c>
      <c r="T1435" s="17">
        <v>2</v>
      </c>
    </row>
    <row r="1436" spans="4:20" x14ac:dyDescent="0.2">
      <c r="D1436" s="102"/>
      <c r="E1436" s="13"/>
      <c r="F1436" s="14"/>
      <c r="G1436" s="11">
        <v>100</v>
      </c>
      <c r="H1436" s="15">
        <v>6.4516129032259997</v>
      </c>
      <c r="I1436" s="2">
        <v>11.290322580645</v>
      </c>
      <c r="J1436" s="2">
        <v>29.032258064516</v>
      </c>
      <c r="K1436" s="2">
        <v>17.741935483871</v>
      </c>
      <c r="L1436" s="2">
        <v>8.0645161290320004</v>
      </c>
      <c r="M1436" s="2">
        <v>9.6774193548389995</v>
      </c>
      <c r="N1436" s="2">
        <v>1.6129032258060001</v>
      </c>
      <c r="O1436" s="2">
        <v>1.6129032258060001</v>
      </c>
      <c r="P1436" s="2">
        <v>4.8387096774189997</v>
      </c>
      <c r="Q1436" s="2">
        <v>30.645161290322999</v>
      </c>
      <c r="R1436" s="2">
        <v>3.2258064516129998</v>
      </c>
      <c r="S1436" s="2">
        <v>8.0645161290320004</v>
      </c>
      <c r="T1436" s="18">
        <v>3.2258064516129998</v>
      </c>
    </row>
    <row r="1437" spans="4:20" x14ac:dyDescent="0.2">
      <c r="D1437" s="102"/>
      <c r="E1437" s="5" t="s">
        <v>42</v>
      </c>
      <c r="F1437" s="6"/>
      <c r="G1437" s="7">
        <v>44</v>
      </c>
      <c r="H1437" s="10">
        <v>6</v>
      </c>
      <c r="I1437" s="1">
        <v>5</v>
      </c>
      <c r="J1437" s="1">
        <v>8</v>
      </c>
      <c r="K1437" s="1">
        <v>8</v>
      </c>
      <c r="L1437" s="1">
        <v>3</v>
      </c>
      <c r="M1437" s="1">
        <v>0</v>
      </c>
      <c r="N1437" s="1">
        <v>2</v>
      </c>
      <c r="O1437" s="1">
        <v>1</v>
      </c>
      <c r="P1437" s="1">
        <v>1</v>
      </c>
      <c r="Q1437" s="1">
        <v>8</v>
      </c>
      <c r="R1437" s="1">
        <v>6</v>
      </c>
      <c r="S1437" s="1">
        <v>6</v>
      </c>
      <c r="T1437" s="17">
        <v>1</v>
      </c>
    </row>
    <row r="1438" spans="4:20" x14ac:dyDescent="0.2">
      <c r="D1438" s="102"/>
      <c r="E1438" s="13"/>
      <c r="F1438" s="14"/>
      <c r="G1438" s="11">
        <v>100</v>
      </c>
      <c r="H1438" s="15">
        <v>13.636363636364001</v>
      </c>
      <c r="I1438" s="2">
        <v>11.363636363635999</v>
      </c>
      <c r="J1438" s="2">
        <v>18.181818181817999</v>
      </c>
      <c r="K1438" s="2">
        <v>18.181818181817999</v>
      </c>
      <c r="L1438" s="2">
        <v>6.8181818181820004</v>
      </c>
      <c r="M1438" s="9">
        <v>0</v>
      </c>
      <c r="N1438" s="2">
        <v>4.5454545454549997</v>
      </c>
      <c r="O1438" s="2">
        <v>2.2727272727269998</v>
      </c>
      <c r="P1438" s="2">
        <v>2.2727272727269998</v>
      </c>
      <c r="Q1438" s="2">
        <v>18.181818181817999</v>
      </c>
      <c r="R1438" s="2">
        <v>13.636363636364001</v>
      </c>
      <c r="S1438" s="2">
        <v>13.636363636364001</v>
      </c>
      <c r="T1438" s="18">
        <v>2.2727272727269998</v>
      </c>
    </row>
    <row r="1439" spans="4:20" x14ac:dyDescent="0.2">
      <c r="D1439" s="102"/>
      <c r="E1439" s="5" t="s">
        <v>43</v>
      </c>
      <c r="F1439" s="6"/>
      <c r="G1439" s="7">
        <v>6</v>
      </c>
      <c r="H1439" s="10">
        <v>1</v>
      </c>
      <c r="I1439" s="1">
        <v>1</v>
      </c>
      <c r="J1439" s="1">
        <v>0</v>
      </c>
      <c r="K1439" s="1">
        <v>0</v>
      </c>
      <c r="L1439" s="1">
        <v>0</v>
      </c>
      <c r="M1439" s="1">
        <v>0</v>
      </c>
      <c r="N1439" s="1">
        <v>0</v>
      </c>
      <c r="O1439" s="1">
        <v>1</v>
      </c>
      <c r="P1439" s="1">
        <v>0</v>
      </c>
      <c r="Q1439" s="1">
        <v>0</v>
      </c>
      <c r="R1439" s="1">
        <v>1</v>
      </c>
      <c r="S1439" s="1">
        <v>2</v>
      </c>
      <c r="T1439" s="17">
        <v>0</v>
      </c>
    </row>
    <row r="1440" spans="4:20" x14ac:dyDescent="0.2">
      <c r="D1440" s="102"/>
      <c r="E1440" s="13"/>
      <c r="F1440" s="14"/>
      <c r="G1440" s="11">
        <v>100</v>
      </c>
      <c r="H1440" s="15">
        <v>16.666666666666998</v>
      </c>
      <c r="I1440" s="2">
        <v>16.666666666666998</v>
      </c>
      <c r="J1440" s="9">
        <v>0</v>
      </c>
      <c r="K1440" s="9">
        <v>0</v>
      </c>
      <c r="L1440" s="9">
        <v>0</v>
      </c>
      <c r="M1440" s="9">
        <v>0</v>
      </c>
      <c r="N1440" s="9">
        <v>0</v>
      </c>
      <c r="O1440" s="2">
        <v>16.666666666666998</v>
      </c>
      <c r="P1440" s="9">
        <v>0</v>
      </c>
      <c r="Q1440" s="9">
        <v>0</v>
      </c>
      <c r="R1440" s="2">
        <v>16.666666666666998</v>
      </c>
      <c r="S1440" s="2">
        <v>33.333333333333002</v>
      </c>
      <c r="T1440" s="29">
        <v>0</v>
      </c>
    </row>
    <row r="1441" spans="2:20" x14ac:dyDescent="0.2">
      <c r="D1441" s="102"/>
      <c r="E1441" s="5" t="s">
        <v>44</v>
      </c>
      <c r="F1441" s="6"/>
      <c r="G1441" s="7">
        <v>17</v>
      </c>
      <c r="H1441" s="10">
        <v>4</v>
      </c>
      <c r="I1441" s="1">
        <v>5</v>
      </c>
      <c r="J1441" s="1">
        <v>2</v>
      </c>
      <c r="K1441" s="1">
        <v>3</v>
      </c>
      <c r="L1441" s="1">
        <v>1</v>
      </c>
      <c r="M1441" s="1">
        <v>1</v>
      </c>
      <c r="N1441" s="1">
        <v>0</v>
      </c>
      <c r="O1441" s="1">
        <v>0</v>
      </c>
      <c r="P1441" s="1">
        <v>0</v>
      </c>
      <c r="Q1441" s="1">
        <v>3</v>
      </c>
      <c r="R1441" s="1">
        <v>1</v>
      </c>
      <c r="S1441" s="1">
        <v>1</v>
      </c>
      <c r="T1441" s="17">
        <v>0</v>
      </c>
    </row>
    <row r="1442" spans="2:20" x14ac:dyDescent="0.2">
      <c r="D1442" s="103"/>
      <c r="E1442" s="54"/>
      <c r="F1442" s="52"/>
      <c r="G1442" s="61">
        <v>100</v>
      </c>
      <c r="H1442" s="66">
        <v>23.529411764706001</v>
      </c>
      <c r="I1442" s="24">
        <v>29.411764705882</v>
      </c>
      <c r="J1442" s="24">
        <v>11.764705882353001</v>
      </c>
      <c r="K1442" s="24">
        <v>17.647058823529001</v>
      </c>
      <c r="L1442" s="24">
        <v>5.8823529411760003</v>
      </c>
      <c r="M1442" s="24">
        <v>5.8823529411760003</v>
      </c>
      <c r="N1442" s="72">
        <v>0</v>
      </c>
      <c r="O1442" s="72">
        <v>0</v>
      </c>
      <c r="P1442" s="72">
        <v>0</v>
      </c>
      <c r="Q1442" s="24">
        <v>17.647058823529001</v>
      </c>
      <c r="R1442" s="24">
        <v>5.8823529411760003</v>
      </c>
      <c r="S1442" s="24">
        <v>5.8823529411760003</v>
      </c>
      <c r="T1442" s="79">
        <v>0</v>
      </c>
    </row>
    <row r="1444" spans="2:20" x14ac:dyDescent="0.2">
      <c r="B1444" s="34" t="str">
        <f xml:space="preserve"> HYPERLINK("#'目次'!B39", "[33]")</f>
        <v>[33]</v>
      </c>
      <c r="C1444" s="27" t="s">
        <v>308</v>
      </c>
    </row>
    <row r="1445" spans="2:20" x14ac:dyDescent="0.2">
      <c r="C1445" s="84" t="s">
        <v>309</v>
      </c>
    </row>
    <row r="1447" spans="2:20" x14ac:dyDescent="0.2">
      <c r="C1447" s="27" t="s">
        <v>13</v>
      </c>
    </row>
    <row r="1448" spans="2:20" ht="48" x14ac:dyDescent="0.2">
      <c r="D1448" s="97"/>
      <c r="E1448" s="98"/>
      <c r="F1448" s="98"/>
      <c r="G1448" s="38" t="s">
        <v>14</v>
      </c>
      <c r="H1448" s="36" t="s">
        <v>310</v>
      </c>
      <c r="I1448" s="4" t="s">
        <v>311</v>
      </c>
      <c r="J1448" s="4" t="s">
        <v>312</v>
      </c>
      <c r="K1448" s="4" t="s">
        <v>313</v>
      </c>
      <c r="L1448" s="4" t="s">
        <v>314</v>
      </c>
      <c r="M1448" s="4" t="s">
        <v>315</v>
      </c>
      <c r="N1448" s="4" t="s">
        <v>316</v>
      </c>
      <c r="O1448" s="4" t="s">
        <v>317</v>
      </c>
      <c r="P1448" s="4" t="s">
        <v>318</v>
      </c>
      <c r="Q1448" s="4" t="s">
        <v>22</v>
      </c>
      <c r="R1448" s="35" t="s">
        <v>24</v>
      </c>
    </row>
    <row r="1449" spans="2:20" x14ac:dyDescent="0.2">
      <c r="D1449" s="99"/>
      <c r="E1449" s="100"/>
      <c r="F1449" s="100"/>
      <c r="G1449" s="40"/>
      <c r="H1449" s="42"/>
      <c r="I1449" s="8"/>
      <c r="J1449" s="8"/>
      <c r="K1449" s="8"/>
      <c r="L1449" s="8"/>
      <c r="M1449" s="8"/>
      <c r="N1449" s="8"/>
      <c r="O1449" s="8"/>
      <c r="P1449" s="8"/>
      <c r="Q1449" s="8"/>
      <c r="R1449" s="39"/>
    </row>
    <row r="1450" spans="2:20" x14ac:dyDescent="0.2">
      <c r="D1450" s="59"/>
      <c r="E1450" s="63" t="s">
        <v>14</v>
      </c>
      <c r="F1450" s="65"/>
      <c r="G1450" s="37">
        <v>2454</v>
      </c>
      <c r="H1450" s="16">
        <v>1023</v>
      </c>
      <c r="I1450" s="16">
        <v>255</v>
      </c>
      <c r="J1450" s="16">
        <v>83</v>
      </c>
      <c r="K1450" s="16">
        <v>65</v>
      </c>
      <c r="L1450" s="16">
        <v>13</v>
      </c>
      <c r="M1450" s="16">
        <v>96</v>
      </c>
      <c r="N1450" s="16">
        <v>42</v>
      </c>
      <c r="O1450" s="16">
        <v>11</v>
      </c>
      <c r="P1450" s="16">
        <v>1495</v>
      </c>
      <c r="Q1450" s="16">
        <v>81</v>
      </c>
      <c r="R1450" s="57">
        <v>47</v>
      </c>
    </row>
    <row r="1451" spans="2:20" x14ac:dyDescent="0.2">
      <c r="D1451" s="54"/>
      <c r="E1451" s="52"/>
      <c r="F1451" s="60"/>
      <c r="G1451" s="11">
        <v>100</v>
      </c>
      <c r="H1451" s="2">
        <v>41.687041564791997</v>
      </c>
      <c r="I1451" s="2">
        <v>10.39119804401</v>
      </c>
      <c r="J1451" s="2">
        <v>3.3822330888350001</v>
      </c>
      <c r="K1451" s="2">
        <v>2.648736756316</v>
      </c>
      <c r="L1451" s="2">
        <v>0.52974735126299999</v>
      </c>
      <c r="M1451" s="2">
        <v>3.9119804400980001</v>
      </c>
      <c r="N1451" s="2">
        <v>1.7114914425429999</v>
      </c>
      <c r="O1451" s="2">
        <v>0.44824775876099998</v>
      </c>
      <c r="P1451" s="2">
        <v>60.920945395273002</v>
      </c>
      <c r="Q1451" s="2">
        <v>3.3007334963330002</v>
      </c>
      <c r="R1451" s="18">
        <v>1.9152404237980001</v>
      </c>
    </row>
    <row r="1452" spans="2:20" x14ac:dyDescent="0.2">
      <c r="D1452" s="101" t="s">
        <v>25</v>
      </c>
      <c r="E1452" s="26" t="s">
        <v>26</v>
      </c>
      <c r="F1452" s="25"/>
      <c r="G1452" s="28">
        <v>87</v>
      </c>
      <c r="H1452" s="30">
        <v>37</v>
      </c>
      <c r="I1452" s="3">
        <v>7</v>
      </c>
      <c r="J1452" s="3">
        <v>4</v>
      </c>
      <c r="K1452" s="3">
        <v>5</v>
      </c>
      <c r="L1452" s="3">
        <v>1</v>
      </c>
      <c r="M1452" s="3">
        <v>3</v>
      </c>
      <c r="N1452" s="3">
        <v>1</v>
      </c>
      <c r="O1452" s="3">
        <v>0</v>
      </c>
      <c r="P1452" s="3">
        <v>59</v>
      </c>
      <c r="Q1452" s="3">
        <v>1</v>
      </c>
      <c r="R1452" s="32">
        <v>0</v>
      </c>
    </row>
    <row r="1453" spans="2:20" x14ac:dyDescent="0.2">
      <c r="D1453" s="102"/>
      <c r="E1453" s="13"/>
      <c r="F1453" s="14"/>
      <c r="G1453" s="11">
        <v>100</v>
      </c>
      <c r="H1453" s="15">
        <v>42.528735632184002</v>
      </c>
      <c r="I1453" s="2">
        <v>8.0459770114939992</v>
      </c>
      <c r="J1453" s="2">
        <v>4.5977011494250002</v>
      </c>
      <c r="K1453" s="2">
        <v>5.7471264367819996</v>
      </c>
      <c r="L1453" s="2">
        <v>1.149425287356</v>
      </c>
      <c r="M1453" s="2">
        <v>3.4482758620689999</v>
      </c>
      <c r="N1453" s="2">
        <v>1.149425287356</v>
      </c>
      <c r="O1453" s="9">
        <v>0</v>
      </c>
      <c r="P1453" s="2">
        <v>67.816091954022994</v>
      </c>
      <c r="Q1453" s="2">
        <v>1.149425287356</v>
      </c>
      <c r="R1453" s="29">
        <v>0</v>
      </c>
    </row>
    <row r="1454" spans="2:20" x14ac:dyDescent="0.2">
      <c r="D1454" s="102"/>
      <c r="E1454" s="5" t="s">
        <v>27</v>
      </c>
      <c r="F1454" s="6"/>
      <c r="G1454" s="7">
        <v>168</v>
      </c>
      <c r="H1454" s="10">
        <v>71</v>
      </c>
      <c r="I1454" s="1">
        <v>17</v>
      </c>
      <c r="J1454" s="1">
        <v>5</v>
      </c>
      <c r="K1454" s="1">
        <v>3</v>
      </c>
      <c r="L1454" s="1">
        <v>0</v>
      </c>
      <c r="M1454" s="1">
        <v>8</v>
      </c>
      <c r="N1454" s="1">
        <v>3</v>
      </c>
      <c r="O1454" s="1">
        <v>0</v>
      </c>
      <c r="P1454" s="1">
        <v>98</v>
      </c>
      <c r="Q1454" s="1">
        <v>5</v>
      </c>
      <c r="R1454" s="17">
        <v>5</v>
      </c>
    </row>
    <row r="1455" spans="2:20" x14ac:dyDescent="0.2">
      <c r="D1455" s="102"/>
      <c r="E1455" s="13"/>
      <c r="F1455" s="14"/>
      <c r="G1455" s="11">
        <v>100</v>
      </c>
      <c r="H1455" s="15">
        <v>42.261904761905001</v>
      </c>
      <c r="I1455" s="2">
        <v>10.119047619048001</v>
      </c>
      <c r="J1455" s="2">
        <v>2.9761904761900002</v>
      </c>
      <c r="K1455" s="2">
        <v>1.785714285714</v>
      </c>
      <c r="L1455" s="9">
        <v>0</v>
      </c>
      <c r="M1455" s="2">
        <v>4.7619047619049999</v>
      </c>
      <c r="N1455" s="2">
        <v>1.785714285714</v>
      </c>
      <c r="O1455" s="9">
        <v>0</v>
      </c>
      <c r="P1455" s="2">
        <v>58.333333333333002</v>
      </c>
      <c r="Q1455" s="2">
        <v>2.9761904761900002</v>
      </c>
      <c r="R1455" s="18">
        <v>2.9761904761900002</v>
      </c>
    </row>
    <row r="1456" spans="2:20" x14ac:dyDescent="0.2">
      <c r="D1456" s="102"/>
      <c r="E1456" s="5" t="s">
        <v>28</v>
      </c>
      <c r="F1456" s="6"/>
      <c r="G1456" s="7">
        <v>568</v>
      </c>
      <c r="H1456" s="10">
        <v>223</v>
      </c>
      <c r="I1456" s="1">
        <v>58</v>
      </c>
      <c r="J1456" s="1">
        <v>22</v>
      </c>
      <c r="K1456" s="1">
        <v>20</v>
      </c>
      <c r="L1456" s="1">
        <v>2</v>
      </c>
      <c r="M1456" s="1">
        <v>17</v>
      </c>
      <c r="N1456" s="1">
        <v>10</v>
      </c>
      <c r="O1456" s="1">
        <v>4</v>
      </c>
      <c r="P1456" s="1">
        <v>356</v>
      </c>
      <c r="Q1456" s="1">
        <v>17</v>
      </c>
      <c r="R1456" s="17">
        <v>15</v>
      </c>
    </row>
    <row r="1457" spans="4:18" x14ac:dyDescent="0.2">
      <c r="D1457" s="102"/>
      <c r="E1457" s="13"/>
      <c r="F1457" s="14"/>
      <c r="G1457" s="11">
        <v>100</v>
      </c>
      <c r="H1457" s="15">
        <v>39.260563380282001</v>
      </c>
      <c r="I1457" s="2">
        <v>10.211267605633999</v>
      </c>
      <c r="J1457" s="2">
        <v>3.87323943662</v>
      </c>
      <c r="K1457" s="2">
        <v>3.5211267605629999</v>
      </c>
      <c r="L1457" s="2">
        <v>0.352112676056</v>
      </c>
      <c r="M1457" s="2">
        <v>2.992957746479</v>
      </c>
      <c r="N1457" s="2">
        <v>1.760563380282</v>
      </c>
      <c r="O1457" s="2">
        <v>0.70422535211299997</v>
      </c>
      <c r="P1457" s="2">
        <v>62.676056338027998</v>
      </c>
      <c r="Q1457" s="2">
        <v>2.992957746479</v>
      </c>
      <c r="R1457" s="18">
        <v>2.640845070423</v>
      </c>
    </row>
    <row r="1458" spans="4:18" x14ac:dyDescent="0.2">
      <c r="D1458" s="102"/>
      <c r="E1458" s="5" t="s">
        <v>29</v>
      </c>
      <c r="F1458" s="6"/>
      <c r="G1458" s="7">
        <v>310</v>
      </c>
      <c r="H1458" s="10">
        <v>144</v>
      </c>
      <c r="I1458" s="1">
        <v>36</v>
      </c>
      <c r="J1458" s="1">
        <v>10</v>
      </c>
      <c r="K1458" s="1">
        <v>6</v>
      </c>
      <c r="L1458" s="1">
        <v>2</v>
      </c>
      <c r="M1458" s="1">
        <v>22</v>
      </c>
      <c r="N1458" s="1">
        <v>5</v>
      </c>
      <c r="O1458" s="1">
        <v>1</v>
      </c>
      <c r="P1458" s="1">
        <v>179</v>
      </c>
      <c r="Q1458" s="1">
        <v>15</v>
      </c>
      <c r="R1458" s="17">
        <v>3</v>
      </c>
    </row>
    <row r="1459" spans="4:18" x14ac:dyDescent="0.2">
      <c r="D1459" s="102"/>
      <c r="E1459" s="13"/>
      <c r="F1459" s="14"/>
      <c r="G1459" s="11">
        <v>100</v>
      </c>
      <c r="H1459" s="15">
        <v>46.451612903226</v>
      </c>
      <c r="I1459" s="2">
        <v>11.612903225806001</v>
      </c>
      <c r="J1459" s="2">
        <v>3.2258064516129998</v>
      </c>
      <c r="K1459" s="2">
        <v>1.935483870968</v>
      </c>
      <c r="L1459" s="2">
        <v>0.64516129032299996</v>
      </c>
      <c r="M1459" s="2">
        <v>7.0967741935479998</v>
      </c>
      <c r="N1459" s="2">
        <v>1.6129032258060001</v>
      </c>
      <c r="O1459" s="2">
        <v>0.32258064516099999</v>
      </c>
      <c r="P1459" s="2">
        <v>57.741935483871003</v>
      </c>
      <c r="Q1459" s="2">
        <v>4.8387096774189997</v>
      </c>
      <c r="R1459" s="18">
        <v>0.967741935484</v>
      </c>
    </row>
    <row r="1460" spans="4:18" x14ac:dyDescent="0.2">
      <c r="D1460" s="102"/>
      <c r="E1460" s="5" t="s">
        <v>30</v>
      </c>
      <c r="F1460" s="6"/>
      <c r="G1460" s="7">
        <v>100</v>
      </c>
      <c r="H1460" s="10">
        <v>32</v>
      </c>
      <c r="I1460" s="1">
        <v>3</v>
      </c>
      <c r="J1460" s="1">
        <v>0</v>
      </c>
      <c r="K1460" s="1">
        <v>2</v>
      </c>
      <c r="L1460" s="1">
        <v>0</v>
      </c>
      <c r="M1460" s="1">
        <v>5</v>
      </c>
      <c r="N1460" s="1">
        <v>2</v>
      </c>
      <c r="O1460" s="1">
        <v>0</v>
      </c>
      <c r="P1460" s="1">
        <v>74</v>
      </c>
      <c r="Q1460" s="1">
        <v>4</v>
      </c>
      <c r="R1460" s="17">
        <v>4</v>
      </c>
    </row>
    <row r="1461" spans="4:18" x14ac:dyDescent="0.2">
      <c r="D1461" s="102"/>
      <c r="E1461" s="13"/>
      <c r="F1461" s="14"/>
      <c r="G1461" s="11">
        <v>100</v>
      </c>
      <c r="H1461" s="15">
        <v>32</v>
      </c>
      <c r="I1461" s="2">
        <v>3</v>
      </c>
      <c r="J1461" s="9">
        <v>0</v>
      </c>
      <c r="K1461" s="2">
        <v>2</v>
      </c>
      <c r="L1461" s="9">
        <v>0</v>
      </c>
      <c r="M1461" s="2">
        <v>5</v>
      </c>
      <c r="N1461" s="2">
        <v>2</v>
      </c>
      <c r="O1461" s="9">
        <v>0</v>
      </c>
      <c r="P1461" s="2">
        <v>74</v>
      </c>
      <c r="Q1461" s="2">
        <v>4</v>
      </c>
      <c r="R1461" s="18">
        <v>4</v>
      </c>
    </row>
    <row r="1462" spans="4:18" x14ac:dyDescent="0.2">
      <c r="D1462" s="102"/>
      <c r="E1462" s="5" t="s">
        <v>31</v>
      </c>
      <c r="F1462" s="6"/>
      <c r="G1462" s="7">
        <v>48</v>
      </c>
      <c r="H1462" s="10">
        <v>19</v>
      </c>
      <c r="I1462" s="1">
        <v>9</v>
      </c>
      <c r="J1462" s="1">
        <v>1</v>
      </c>
      <c r="K1462" s="1">
        <v>3</v>
      </c>
      <c r="L1462" s="1">
        <v>0</v>
      </c>
      <c r="M1462" s="1">
        <v>2</v>
      </c>
      <c r="N1462" s="1">
        <v>1</v>
      </c>
      <c r="O1462" s="1">
        <v>0</v>
      </c>
      <c r="P1462" s="1">
        <v>32</v>
      </c>
      <c r="Q1462" s="1">
        <v>0</v>
      </c>
      <c r="R1462" s="17">
        <v>1</v>
      </c>
    </row>
    <row r="1463" spans="4:18" x14ac:dyDescent="0.2">
      <c r="D1463" s="102"/>
      <c r="E1463" s="13"/>
      <c r="F1463" s="14"/>
      <c r="G1463" s="11">
        <v>100</v>
      </c>
      <c r="H1463" s="15">
        <v>39.583333333333002</v>
      </c>
      <c r="I1463" s="2">
        <v>18.75</v>
      </c>
      <c r="J1463" s="2">
        <v>2.083333333333</v>
      </c>
      <c r="K1463" s="2">
        <v>6.25</v>
      </c>
      <c r="L1463" s="9">
        <v>0</v>
      </c>
      <c r="M1463" s="2">
        <v>4.166666666667</v>
      </c>
      <c r="N1463" s="2">
        <v>2.083333333333</v>
      </c>
      <c r="O1463" s="9">
        <v>0</v>
      </c>
      <c r="P1463" s="2">
        <v>66.666666666666998</v>
      </c>
      <c r="Q1463" s="9">
        <v>0</v>
      </c>
      <c r="R1463" s="18">
        <v>2.083333333333</v>
      </c>
    </row>
    <row r="1464" spans="4:18" x14ac:dyDescent="0.2">
      <c r="D1464" s="102"/>
      <c r="E1464" s="5" t="s">
        <v>32</v>
      </c>
      <c r="F1464" s="6"/>
      <c r="G1464" s="7">
        <v>303</v>
      </c>
      <c r="H1464" s="10">
        <v>139</v>
      </c>
      <c r="I1464" s="1">
        <v>35</v>
      </c>
      <c r="J1464" s="1">
        <v>8</v>
      </c>
      <c r="K1464" s="1">
        <v>5</v>
      </c>
      <c r="L1464" s="1">
        <v>1</v>
      </c>
      <c r="M1464" s="1">
        <v>9</v>
      </c>
      <c r="N1464" s="1">
        <v>4</v>
      </c>
      <c r="O1464" s="1">
        <v>1</v>
      </c>
      <c r="P1464" s="1">
        <v>180</v>
      </c>
      <c r="Q1464" s="1">
        <v>7</v>
      </c>
      <c r="R1464" s="17">
        <v>2</v>
      </c>
    </row>
    <row r="1465" spans="4:18" x14ac:dyDescent="0.2">
      <c r="D1465" s="102"/>
      <c r="E1465" s="13"/>
      <c r="F1465" s="14"/>
      <c r="G1465" s="11">
        <v>100</v>
      </c>
      <c r="H1465" s="15">
        <v>45.874587458745999</v>
      </c>
      <c r="I1465" s="2">
        <v>11.551155115512</v>
      </c>
      <c r="J1465" s="2">
        <v>2.640264026403</v>
      </c>
      <c r="K1465" s="2">
        <v>1.6501650165020001</v>
      </c>
      <c r="L1465" s="2">
        <v>0.33003300330000002</v>
      </c>
      <c r="M1465" s="2">
        <v>2.970297029703</v>
      </c>
      <c r="N1465" s="2">
        <v>1.3201320132009999</v>
      </c>
      <c r="O1465" s="2">
        <v>0.33003300330000002</v>
      </c>
      <c r="P1465" s="2">
        <v>59.405940594058997</v>
      </c>
      <c r="Q1465" s="2">
        <v>2.3102310231019998</v>
      </c>
      <c r="R1465" s="18">
        <v>0.66006600660100001</v>
      </c>
    </row>
    <row r="1466" spans="4:18" x14ac:dyDescent="0.2">
      <c r="D1466" s="102"/>
      <c r="E1466" s="5" t="s">
        <v>33</v>
      </c>
      <c r="F1466" s="6"/>
      <c r="G1466" s="7">
        <v>236</v>
      </c>
      <c r="H1466" s="10">
        <v>96</v>
      </c>
      <c r="I1466" s="1">
        <v>24</v>
      </c>
      <c r="J1466" s="1">
        <v>11</v>
      </c>
      <c r="K1466" s="1">
        <v>7</v>
      </c>
      <c r="L1466" s="1">
        <v>1</v>
      </c>
      <c r="M1466" s="1">
        <v>6</v>
      </c>
      <c r="N1466" s="1">
        <v>2</v>
      </c>
      <c r="O1466" s="1">
        <v>2</v>
      </c>
      <c r="P1466" s="1">
        <v>135</v>
      </c>
      <c r="Q1466" s="1">
        <v>7</v>
      </c>
      <c r="R1466" s="17">
        <v>8</v>
      </c>
    </row>
    <row r="1467" spans="4:18" x14ac:dyDescent="0.2">
      <c r="D1467" s="102"/>
      <c r="E1467" s="13"/>
      <c r="F1467" s="14"/>
      <c r="G1467" s="11">
        <v>100</v>
      </c>
      <c r="H1467" s="15">
        <v>40.677966101694999</v>
      </c>
      <c r="I1467" s="2">
        <v>10.169491525424</v>
      </c>
      <c r="J1467" s="2">
        <v>4.6610169491529998</v>
      </c>
      <c r="K1467" s="2">
        <v>2.9661016949149999</v>
      </c>
      <c r="L1467" s="2">
        <v>0.42372881355899999</v>
      </c>
      <c r="M1467" s="2">
        <v>2.542372881356</v>
      </c>
      <c r="N1467" s="2">
        <v>0.84745762711899997</v>
      </c>
      <c r="O1467" s="2">
        <v>0.84745762711899997</v>
      </c>
      <c r="P1467" s="2">
        <v>57.203389830508002</v>
      </c>
      <c r="Q1467" s="2">
        <v>2.9661016949149999</v>
      </c>
      <c r="R1467" s="18">
        <v>3.3898305084749998</v>
      </c>
    </row>
    <row r="1468" spans="4:18" x14ac:dyDescent="0.2">
      <c r="D1468" s="102"/>
      <c r="E1468" s="5" t="s">
        <v>34</v>
      </c>
      <c r="F1468" s="6"/>
      <c r="G1468" s="7">
        <v>177</v>
      </c>
      <c r="H1468" s="10">
        <v>80</v>
      </c>
      <c r="I1468" s="1">
        <v>18</v>
      </c>
      <c r="J1468" s="1">
        <v>4</v>
      </c>
      <c r="K1468" s="1">
        <v>8</v>
      </c>
      <c r="L1468" s="1">
        <v>2</v>
      </c>
      <c r="M1468" s="1">
        <v>7</v>
      </c>
      <c r="N1468" s="1">
        <v>6</v>
      </c>
      <c r="O1468" s="1">
        <v>0</v>
      </c>
      <c r="P1468" s="1">
        <v>97</v>
      </c>
      <c r="Q1468" s="1">
        <v>9</v>
      </c>
      <c r="R1468" s="17">
        <v>1</v>
      </c>
    </row>
    <row r="1469" spans="4:18" x14ac:dyDescent="0.2">
      <c r="D1469" s="102"/>
      <c r="E1469" s="13"/>
      <c r="F1469" s="14"/>
      <c r="G1469" s="11">
        <v>100</v>
      </c>
      <c r="H1469" s="15">
        <v>45.197740112993998</v>
      </c>
      <c r="I1469" s="2">
        <v>10.169491525424</v>
      </c>
      <c r="J1469" s="2">
        <v>2.25988700565</v>
      </c>
      <c r="K1469" s="2">
        <v>4.5197740112989999</v>
      </c>
      <c r="L1469" s="2">
        <v>1.129943502825</v>
      </c>
      <c r="M1469" s="2">
        <v>3.9548022598869998</v>
      </c>
      <c r="N1469" s="2">
        <v>3.3898305084749998</v>
      </c>
      <c r="O1469" s="9">
        <v>0</v>
      </c>
      <c r="P1469" s="2">
        <v>54.802259887006002</v>
      </c>
      <c r="Q1469" s="2">
        <v>5.0847457627120001</v>
      </c>
      <c r="R1469" s="18">
        <v>0.56497175141199996</v>
      </c>
    </row>
    <row r="1470" spans="4:18" x14ac:dyDescent="0.2">
      <c r="D1470" s="102"/>
      <c r="E1470" s="5" t="s">
        <v>35</v>
      </c>
      <c r="F1470" s="6"/>
      <c r="G1470" s="7">
        <v>138</v>
      </c>
      <c r="H1470" s="10">
        <v>59</v>
      </c>
      <c r="I1470" s="1">
        <v>22</v>
      </c>
      <c r="J1470" s="1">
        <v>7</v>
      </c>
      <c r="K1470" s="1">
        <v>1</v>
      </c>
      <c r="L1470" s="1">
        <v>0</v>
      </c>
      <c r="M1470" s="1">
        <v>5</v>
      </c>
      <c r="N1470" s="1">
        <v>2</v>
      </c>
      <c r="O1470" s="1">
        <v>1</v>
      </c>
      <c r="P1470" s="1">
        <v>85</v>
      </c>
      <c r="Q1470" s="1">
        <v>7</v>
      </c>
      <c r="R1470" s="17">
        <v>3</v>
      </c>
    </row>
    <row r="1471" spans="4:18" x14ac:dyDescent="0.2">
      <c r="D1471" s="102"/>
      <c r="E1471" s="13"/>
      <c r="F1471" s="14"/>
      <c r="G1471" s="11">
        <v>100</v>
      </c>
      <c r="H1471" s="15">
        <v>42.753623188406003</v>
      </c>
      <c r="I1471" s="2">
        <v>15.942028985506999</v>
      </c>
      <c r="J1471" s="2">
        <v>5.0724637681160001</v>
      </c>
      <c r="K1471" s="2">
        <v>0.72463768115899996</v>
      </c>
      <c r="L1471" s="9">
        <v>0</v>
      </c>
      <c r="M1471" s="2">
        <v>3.6231884057969999</v>
      </c>
      <c r="N1471" s="2">
        <v>1.449275362319</v>
      </c>
      <c r="O1471" s="2">
        <v>0.72463768115899996</v>
      </c>
      <c r="P1471" s="2">
        <v>61.594202898551003</v>
      </c>
      <c r="Q1471" s="2">
        <v>5.0724637681160001</v>
      </c>
      <c r="R1471" s="18">
        <v>2.1739130434780001</v>
      </c>
    </row>
    <row r="1472" spans="4:18" x14ac:dyDescent="0.2">
      <c r="D1472" s="102"/>
      <c r="E1472" s="5" t="s">
        <v>36</v>
      </c>
      <c r="F1472" s="6"/>
      <c r="G1472" s="7">
        <v>64</v>
      </c>
      <c r="H1472" s="10">
        <v>20</v>
      </c>
      <c r="I1472" s="1">
        <v>6</v>
      </c>
      <c r="J1472" s="1">
        <v>3</v>
      </c>
      <c r="K1472" s="1">
        <v>1</v>
      </c>
      <c r="L1472" s="1">
        <v>0</v>
      </c>
      <c r="M1472" s="1">
        <v>2</v>
      </c>
      <c r="N1472" s="1">
        <v>1</v>
      </c>
      <c r="O1472" s="1">
        <v>0</v>
      </c>
      <c r="P1472" s="1">
        <v>42</v>
      </c>
      <c r="Q1472" s="1">
        <v>2</v>
      </c>
      <c r="R1472" s="17">
        <v>1</v>
      </c>
    </row>
    <row r="1473" spans="4:18" x14ac:dyDescent="0.2">
      <c r="D1473" s="102"/>
      <c r="E1473" s="13"/>
      <c r="F1473" s="14"/>
      <c r="G1473" s="11">
        <v>100</v>
      </c>
      <c r="H1473" s="15">
        <v>31.25</v>
      </c>
      <c r="I1473" s="2">
        <v>9.375</v>
      </c>
      <c r="J1473" s="2">
        <v>4.6875</v>
      </c>
      <c r="K1473" s="2">
        <v>1.5625</v>
      </c>
      <c r="L1473" s="9">
        <v>0</v>
      </c>
      <c r="M1473" s="2">
        <v>3.125</v>
      </c>
      <c r="N1473" s="2">
        <v>1.5625</v>
      </c>
      <c r="O1473" s="9">
        <v>0</v>
      </c>
      <c r="P1473" s="2">
        <v>65.625</v>
      </c>
      <c r="Q1473" s="2">
        <v>3.125</v>
      </c>
      <c r="R1473" s="18">
        <v>1.5625</v>
      </c>
    </row>
    <row r="1474" spans="4:18" x14ac:dyDescent="0.2">
      <c r="D1474" s="102"/>
      <c r="E1474" s="5" t="s">
        <v>37</v>
      </c>
      <c r="F1474" s="6"/>
      <c r="G1474" s="7">
        <v>238</v>
      </c>
      <c r="H1474" s="10">
        <v>96</v>
      </c>
      <c r="I1474" s="1">
        <v>20</v>
      </c>
      <c r="J1474" s="1">
        <v>8</v>
      </c>
      <c r="K1474" s="1">
        <v>4</v>
      </c>
      <c r="L1474" s="1">
        <v>4</v>
      </c>
      <c r="M1474" s="1">
        <v>9</v>
      </c>
      <c r="N1474" s="1">
        <v>5</v>
      </c>
      <c r="O1474" s="1">
        <v>2</v>
      </c>
      <c r="P1474" s="1">
        <v>146</v>
      </c>
      <c r="Q1474" s="1">
        <v>7</v>
      </c>
      <c r="R1474" s="17">
        <v>4</v>
      </c>
    </row>
    <row r="1475" spans="4:18" x14ac:dyDescent="0.2">
      <c r="D1475" s="102"/>
      <c r="E1475" s="13"/>
      <c r="F1475" s="14"/>
      <c r="G1475" s="11">
        <v>100</v>
      </c>
      <c r="H1475" s="15">
        <v>40.336134453782002</v>
      </c>
      <c r="I1475" s="2">
        <v>8.4033613445380002</v>
      </c>
      <c r="J1475" s="2">
        <v>3.361344537815</v>
      </c>
      <c r="K1475" s="2">
        <v>1.680672268908</v>
      </c>
      <c r="L1475" s="2">
        <v>1.680672268908</v>
      </c>
      <c r="M1475" s="2">
        <v>3.7815126050419998</v>
      </c>
      <c r="N1475" s="2">
        <v>2.100840336134</v>
      </c>
      <c r="O1475" s="2">
        <v>0.84033613445400002</v>
      </c>
      <c r="P1475" s="2">
        <v>61.344537815126003</v>
      </c>
      <c r="Q1475" s="2">
        <v>2.9411764705880001</v>
      </c>
      <c r="R1475" s="18">
        <v>1.680672268908</v>
      </c>
    </row>
    <row r="1476" spans="4:18" x14ac:dyDescent="0.2">
      <c r="D1476" s="102"/>
      <c r="E1476" s="5" t="s">
        <v>38</v>
      </c>
      <c r="F1476" s="6"/>
      <c r="G1476" s="7">
        <v>17</v>
      </c>
      <c r="H1476" s="10">
        <v>7</v>
      </c>
      <c r="I1476" s="1">
        <v>0</v>
      </c>
      <c r="J1476" s="1">
        <v>0</v>
      </c>
      <c r="K1476" s="1">
        <v>0</v>
      </c>
      <c r="L1476" s="1">
        <v>0</v>
      </c>
      <c r="M1476" s="1">
        <v>1</v>
      </c>
      <c r="N1476" s="1">
        <v>0</v>
      </c>
      <c r="O1476" s="1">
        <v>0</v>
      </c>
      <c r="P1476" s="1">
        <v>12</v>
      </c>
      <c r="Q1476" s="1">
        <v>0</v>
      </c>
      <c r="R1476" s="17">
        <v>0</v>
      </c>
    </row>
    <row r="1477" spans="4:18" x14ac:dyDescent="0.2">
      <c r="D1477" s="102"/>
      <c r="E1477" s="13"/>
      <c r="F1477" s="14"/>
      <c r="G1477" s="11">
        <v>100</v>
      </c>
      <c r="H1477" s="15">
        <v>41.176470588234999</v>
      </c>
      <c r="I1477" s="9">
        <v>0</v>
      </c>
      <c r="J1477" s="9">
        <v>0</v>
      </c>
      <c r="K1477" s="9">
        <v>0</v>
      </c>
      <c r="L1477" s="9">
        <v>0</v>
      </c>
      <c r="M1477" s="2">
        <v>5.8823529411760003</v>
      </c>
      <c r="N1477" s="9">
        <v>0</v>
      </c>
      <c r="O1477" s="9">
        <v>0</v>
      </c>
      <c r="P1477" s="2">
        <v>70.588235294117993</v>
      </c>
      <c r="Q1477" s="9">
        <v>0</v>
      </c>
      <c r="R1477" s="29">
        <v>0</v>
      </c>
    </row>
    <row r="1478" spans="4:18" x14ac:dyDescent="0.2">
      <c r="D1478" s="101" t="s">
        <v>39</v>
      </c>
      <c r="E1478" s="26" t="s">
        <v>40</v>
      </c>
      <c r="F1478" s="25"/>
      <c r="G1478" s="28">
        <v>760</v>
      </c>
      <c r="H1478" s="30">
        <v>345</v>
      </c>
      <c r="I1478" s="3">
        <v>84</v>
      </c>
      <c r="J1478" s="3">
        <v>33</v>
      </c>
      <c r="K1478" s="3">
        <v>19</v>
      </c>
      <c r="L1478" s="3">
        <v>5</v>
      </c>
      <c r="M1478" s="3">
        <v>39</v>
      </c>
      <c r="N1478" s="3">
        <v>19</v>
      </c>
      <c r="O1478" s="3">
        <v>3</v>
      </c>
      <c r="P1478" s="3">
        <v>439</v>
      </c>
      <c r="Q1478" s="3">
        <v>31</v>
      </c>
      <c r="R1478" s="32">
        <v>8</v>
      </c>
    </row>
    <row r="1479" spans="4:18" x14ac:dyDescent="0.2">
      <c r="D1479" s="102"/>
      <c r="E1479" s="13"/>
      <c r="F1479" s="14"/>
      <c r="G1479" s="11">
        <v>100</v>
      </c>
      <c r="H1479" s="15">
        <v>45.394736842104997</v>
      </c>
      <c r="I1479" s="2">
        <v>11.052631578947</v>
      </c>
      <c r="J1479" s="2">
        <v>4.3421052631580004</v>
      </c>
      <c r="K1479" s="2">
        <v>2.5</v>
      </c>
      <c r="L1479" s="2">
        <v>0.65789473684199995</v>
      </c>
      <c r="M1479" s="2">
        <v>5.1315789473680002</v>
      </c>
      <c r="N1479" s="2">
        <v>2.5</v>
      </c>
      <c r="O1479" s="2">
        <v>0.39473684210499999</v>
      </c>
      <c r="P1479" s="2">
        <v>57.763157894736999</v>
      </c>
      <c r="Q1479" s="2">
        <v>4.0789473684209998</v>
      </c>
      <c r="R1479" s="18">
        <v>1.052631578947</v>
      </c>
    </row>
    <row r="1480" spans="4:18" x14ac:dyDescent="0.2">
      <c r="D1480" s="102"/>
      <c r="E1480" s="5" t="s">
        <v>41</v>
      </c>
      <c r="F1480" s="6"/>
      <c r="G1480" s="7">
        <v>766</v>
      </c>
      <c r="H1480" s="10">
        <v>289</v>
      </c>
      <c r="I1480" s="1">
        <v>82</v>
      </c>
      <c r="J1480" s="1">
        <v>24</v>
      </c>
      <c r="K1480" s="1">
        <v>24</v>
      </c>
      <c r="L1480" s="1">
        <v>4</v>
      </c>
      <c r="M1480" s="1">
        <v>27</v>
      </c>
      <c r="N1480" s="1">
        <v>9</v>
      </c>
      <c r="O1480" s="1">
        <v>5</v>
      </c>
      <c r="P1480" s="1">
        <v>498</v>
      </c>
      <c r="Q1480" s="1">
        <v>27</v>
      </c>
      <c r="R1480" s="17">
        <v>14</v>
      </c>
    </row>
    <row r="1481" spans="4:18" x14ac:dyDescent="0.2">
      <c r="D1481" s="102"/>
      <c r="E1481" s="13"/>
      <c r="F1481" s="14"/>
      <c r="G1481" s="11">
        <v>100</v>
      </c>
      <c r="H1481" s="15">
        <v>37.728459530026001</v>
      </c>
      <c r="I1481" s="2">
        <v>10.704960835509</v>
      </c>
      <c r="J1481" s="2">
        <v>3.1331592689300001</v>
      </c>
      <c r="K1481" s="2">
        <v>3.1331592689300001</v>
      </c>
      <c r="L1481" s="2">
        <v>0.52219321148800002</v>
      </c>
      <c r="M1481" s="2">
        <v>3.5248041775460002</v>
      </c>
      <c r="N1481" s="2">
        <v>1.1749347258489999</v>
      </c>
      <c r="O1481" s="2">
        <v>0.65274151436000005</v>
      </c>
      <c r="P1481" s="2">
        <v>65.013054830287004</v>
      </c>
      <c r="Q1481" s="2">
        <v>3.5248041775460002</v>
      </c>
      <c r="R1481" s="18">
        <v>1.8276762402090001</v>
      </c>
    </row>
    <row r="1482" spans="4:18" x14ac:dyDescent="0.2">
      <c r="D1482" s="102"/>
      <c r="E1482" s="5" t="s">
        <v>42</v>
      </c>
      <c r="F1482" s="6"/>
      <c r="G1482" s="7">
        <v>580</v>
      </c>
      <c r="H1482" s="10">
        <v>252</v>
      </c>
      <c r="I1482" s="1">
        <v>61</v>
      </c>
      <c r="J1482" s="1">
        <v>19</v>
      </c>
      <c r="K1482" s="1">
        <v>18</v>
      </c>
      <c r="L1482" s="1">
        <v>2</v>
      </c>
      <c r="M1482" s="1">
        <v>19</v>
      </c>
      <c r="N1482" s="1">
        <v>9</v>
      </c>
      <c r="O1482" s="1">
        <v>2</v>
      </c>
      <c r="P1482" s="1">
        <v>333</v>
      </c>
      <c r="Q1482" s="1">
        <v>16</v>
      </c>
      <c r="R1482" s="17">
        <v>14</v>
      </c>
    </row>
    <row r="1483" spans="4:18" x14ac:dyDescent="0.2">
      <c r="D1483" s="102"/>
      <c r="E1483" s="13"/>
      <c r="F1483" s="14"/>
      <c r="G1483" s="11">
        <v>100</v>
      </c>
      <c r="H1483" s="15">
        <v>43.448275862069003</v>
      </c>
      <c r="I1483" s="2">
        <v>10.517241379310001</v>
      </c>
      <c r="J1483" s="2">
        <v>3.2758620689660001</v>
      </c>
      <c r="K1483" s="2">
        <v>3.1034482758620001</v>
      </c>
      <c r="L1483" s="2">
        <v>0.34482758620699999</v>
      </c>
      <c r="M1483" s="2">
        <v>3.2758620689660001</v>
      </c>
      <c r="N1483" s="2">
        <v>1.5517241379310001</v>
      </c>
      <c r="O1483" s="2">
        <v>0.34482758620699999</v>
      </c>
      <c r="P1483" s="2">
        <v>57.413793103448</v>
      </c>
      <c r="Q1483" s="2">
        <v>2.7586206896549998</v>
      </c>
      <c r="R1483" s="18">
        <v>2.413793103448</v>
      </c>
    </row>
    <row r="1484" spans="4:18" x14ac:dyDescent="0.2">
      <c r="D1484" s="102"/>
      <c r="E1484" s="5" t="s">
        <v>43</v>
      </c>
      <c r="F1484" s="6"/>
      <c r="G1484" s="7">
        <v>156</v>
      </c>
      <c r="H1484" s="10">
        <v>59</v>
      </c>
      <c r="I1484" s="1">
        <v>12</v>
      </c>
      <c r="J1484" s="1">
        <v>2</v>
      </c>
      <c r="K1484" s="1">
        <v>3</v>
      </c>
      <c r="L1484" s="1">
        <v>1</v>
      </c>
      <c r="M1484" s="1">
        <v>7</v>
      </c>
      <c r="N1484" s="1">
        <v>4</v>
      </c>
      <c r="O1484" s="1">
        <v>1</v>
      </c>
      <c r="P1484" s="1">
        <v>98</v>
      </c>
      <c r="Q1484" s="1">
        <v>2</v>
      </c>
      <c r="R1484" s="17">
        <v>4</v>
      </c>
    </row>
    <row r="1485" spans="4:18" x14ac:dyDescent="0.2">
      <c r="D1485" s="102"/>
      <c r="E1485" s="13"/>
      <c r="F1485" s="14"/>
      <c r="G1485" s="11">
        <v>100</v>
      </c>
      <c r="H1485" s="15">
        <v>37.820512820513002</v>
      </c>
      <c r="I1485" s="2">
        <v>7.6923076923079998</v>
      </c>
      <c r="J1485" s="2">
        <v>1.2820512820509999</v>
      </c>
      <c r="K1485" s="2">
        <v>1.923076923077</v>
      </c>
      <c r="L1485" s="2">
        <v>0.64102564102600001</v>
      </c>
      <c r="M1485" s="2">
        <v>4.4871794871789996</v>
      </c>
      <c r="N1485" s="2">
        <v>2.564102564103</v>
      </c>
      <c r="O1485" s="2">
        <v>0.64102564102600001</v>
      </c>
      <c r="P1485" s="2">
        <v>62.820512820513002</v>
      </c>
      <c r="Q1485" s="2">
        <v>1.2820512820509999</v>
      </c>
      <c r="R1485" s="18">
        <v>2.564102564103</v>
      </c>
    </row>
    <row r="1486" spans="4:18" x14ac:dyDescent="0.2">
      <c r="D1486" s="102"/>
      <c r="E1486" s="5" t="s">
        <v>44</v>
      </c>
      <c r="F1486" s="6"/>
      <c r="G1486" s="7">
        <v>192</v>
      </c>
      <c r="H1486" s="10">
        <v>78</v>
      </c>
      <c r="I1486" s="1">
        <v>16</v>
      </c>
      <c r="J1486" s="1">
        <v>5</v>
      </c>
      <c r="K1486" s="1">
        <v>1</v>
      </c>
      <c r="L1486" s="1">
        <v>1</v>
      </c>
      <c r="M1486" s="1">
        <v>4</v>
      </c>
      <c r="N1486" s="1">
        <v>1</v>
      </c>
      <c r="O1486" s="1">
        <v>0</v>
      </c>
      <c r="P1486" s="1">
        <v>127</v>
      </c>
      <c r="Q1486" s="1">
        <v>5</v>
      </c>
      <c r="R1486" s="17">
        <v>7</v>
      </c>
    </row>
    <row r="1487" spans="4:18" x14ac:dyDescent="0.2">
      <c r="D1487" s="103"/>
      <c r="E1487" s="54"/>
      <c r="F1487" s="52"/>
      <c r="G1487" s="61">
        <v>100</v>
      </c>
      <c r="H1487" s="66">
        <v>40.625</v>
      </c>
      <c r="I1487" s="24">
        <v>8.333333333333</v>
      </c>
      <c r="J1487" s="24">
        <v>2.604166666667</v>
      </c>
      <c r="K1487" s="24">
        <v>0.52083333333299997</v>
      </c>
      <c r="L1487" s="24">
        <v>0.52083333333299997</v>
      </c>
      <c r="M1487" s="24">
        <v>2.083333333333</v>
      </c>
      <c r="N1487" s="24">
        <v>0.52083333333299997</v>
      </c>
      <c r="O1487" s="72">
        <v>0</v>
      </c>
      <c r="P1487" s="24">
        <v>66.145833333333002</v>
      </c>
      <c r="Q1487" s="24">
        <v>2.604166666667</v>
      </c>
      <c r="R1487" s="69">
        <v>3.645833333333</v>
      </c>
    </row>
    <row r="1489" spans="2:17" x14ac:dyDescent="0.2">
      <c r="B1489" s="34" t="str">
        <f xml:space="preserve"> HYPERLINK("#'目次'!B40", "[34]")</f>
        <v>[34]</v>
      </c>
      <c r="C1489" s="27" t="s">
        <v>322</v>
      </c>
    </row>
    <row r="1490" spans="2:17" x14ac:dyDescent="0.2">
      <c r="C1490" s="84" t="s">
        <v>323</v>
      </c>
    </row>
    <row r="1492" spans="2:17" x14ac:dyDescent="0.2">
      <c r="C1492" s="27" t="s">
        <v>13</v>
      </c>
    </row>
    <row r="1493" spans="2:17" ht="48" x14ac:dyDescent="0.2">
      <c r="D1493" s="97"/>
      <c r="E1493" s="98"/>
      <c r="F1493" s="98"/>
      <c r="G1493" s="38" t="s">
        <v>14</v>
      </c>
      <c r="H1493" s="36" t="s">
        <v>324</v>
      </c>
      <c r="I1493" s="4" t="s">
        <v>325</v>
      </c>
      <c r="J1493" s="4" t="s">
        <v>326</v>
      </c>
      <c r="K1493" s="4" t="s">
        <v>313</v>
      </c>
      <c r="L1493" s="4" t="s">
        <v>314</v>
      </c>
      <c r="M1493" s="4" t="s">
        <v>315</v>
      </c>
      <c r="N1493" s="4" t="s">
        <v>327</v>
      </c>
      <c r="O1493" s="4" t="s">
        <v>328</v>
      </c>
      <c r="P1493" s="4" t="s">
        <v>22</v>
      </c>
      <c r="Q1493" s="35" t="s">
        <v>24</v>
      </c>
    </row>
    <row r="1494" spans="2:17" x14ac:dyDescent="0.2">
      <c r="D1494" s="99"/>
      <c r="E1494" s="100"/>
      <c r="F1494" s="100"/>
      <c r="G1494" s="40"/>
      <c r="H1494" s="42"/>
      <c r="I1494" s="8"/>
      <c r="J1494" s="8"/>
      <c r="K1494" s="8"/>
      <c r="L1494" s="8"/>
      <c r="M1494" s="8"/>
      <c r="N1494" s="8"/>
      <c r="O1494" s="8"/>
      <c r="P1494" s="8"/>
      <c r="Q1494" s="39"/>
    </row>
    <row r="1495" spans="2:17" x14ac:dyDescent="0.2">
      <c r="D1495" s="59"/>
      <c r="E1495" s="63" t="s">
        <v>14</v>
      </c>
      <c r="F1495" s="65"/>
      <c r="G1495" s="37">
        <v>694</v>
      </c>
      <c r="H1495" s="16">
        <v>364</v>
      </c>
      <c r="I1495" s="16">
        <v>19</v>
      </c>
      <c r="J1495" s="16">
        <v>26</v>
      </c>
      <c r="K1495" s="16">
        <v>23</v>
      </c>
      <c r="L1495" s="16">
        <v>9</v>
      </c>
      <c r="M1495" s="16">
        <v>85</v>
      </c>
      <c r="N1495" s="16">
        <v>48</v>
      </c>
      <c r="O1495" s="16">
        <v>69</v>
      </c>
      <c r="P1495" s="16">
        <v>168</v>
      </c>
      <c r="Q1495" s="57">
        <v>9</v>
      </c>
    </row>
    <row r="1496" spans="2:17" x14ac:dyDescent="0.2">
      <c r="D1496" s="54"/>
      <c r="E1496" s="52"/>
      <c r="F1496" s="60"/>
      <c r="G1496" s="11">
        <v>100</v>
      </c>
      <c r="H1496" s="2">
        <v>52.449567723343002</v>
      </c>
      <c r="I1496" s="2">
        <v>2.7377521613829998</v>
      </c>
      <c r="J1496" s="2">
        <v>3.7463976945240001</v>
      </c>
      <c r="K1496" s="2">
        <v>3.314121037464</v>
      </c>
      <c r="L1496" s="2">
        <v>1.2968299711819999</v>
      </c>
      <c r="M1496" s="2">
        <v>12.247838616715001</v>
      </c>
      <c r="N1496" s="2">
        <v>6.916426512968</v>
      </c>
      <c r="O1496" s="2">
        <v>9.942363112392</v>
      </c>
      <c r="P1496" s="2">
        <v>24.207492795389001</v>
      </c>
      <c r="Q1496" s="18">
        <v>1.2968299711819999</v>
      </c>
    </row>
    <row r="1497" spans="2:17" x14ac:dyDescent="0.2">
      <c r="D1497" s="101" t="s">
        <v>25</v>
      </c>
      <c r="E1497" s="26" t="s">
        <v>26</v>
      </c>
      <c r="F1497" s="25"/>
      <c r="G1497" s="28">
        <v>31</v>
      </c>
      <c r="H1497" s="30">
        <v>17</v>
      </c>
      <c r="I1497" s="3">
        <v>2</v>
      </c>
      <c r="J1497" s="3">
        <v>1</v>
      </c>
      <c r="K1497" s="3">
        <v>0</v>
      </c>
      <c r="L1497" s="3">
        <v>0</v>
      </c>
      <c r="M1497" s="3">
        <v>3</v>
      </c>
      <c r="N1497" s="3">
        <v>5</v>
      </c>
      <c r="O1497" s="3">
        <v>4</v>
      </c>
      <c r="P1497" s="3">
        <v>6</v>
      </c>
      <c r="Q1497" s="32">
        <v>1</v>
      </c>
    </row>
    <row r="1498" spans="2:17" x14ac:dyDescent="0.2">
      <c r="D1498" s="102"/>
      <c r="E1498" s="13"/>
      <c r="F1498" s="14"/>
      <c r="G1498" s="11">
        <v>100</v>
      </c>
      <c r="H1498" s="15">
        <v>54.838709677418997</v>
      </c>
      <c r="I1498" s="2">
        <v>6.4516129032259997</v>
      </c>
      <c r="J1498" s="2">
        <v>3.2258064516129998</v>
      </c>
      <c r="K1498" s="9">
        <v>0</v>
      </c>
      <c r="L1498" s="9">
        <v>0</v>
      </c>
      <c r="M1498" s="2">
        <v>9.6774193548389995</v>
      </c>
      <c r="N1498" s="2">
        <v>16.129032258064999</v>
      </c>
      <c r="O1498" s="2">
        <v>12.903225806451999</v>
      </c>
      <c r="P1498" s="2">
        <v>19.354838709677001</v>
      </c>
      <c r="Q1498" s="18">
        <v>3.2258064516129998</v>
      </c>
    </row>
    <row r="1499" spans="2:17" x14ac:dyDescent="0.2">
      <c r="D1499" s="102"/>
      <c r="E1499" s="5" t="s">
        <v>27</v>
      </c>
      <c r="F1499" s="6"/>
      <c r="G1499" s="7">
        <v>45</v>
      </c>
      <c r="H1499" s="10">
        <v>26</v>
      </c>
      <c r="I1499" s="1">
        <v>0</v>
      </c>
      <c r="J1499" s="1">
        <v>2</v>
      </c>
      <c r="K1499" s="1">
        <v>1</v>
      </c>
      <c r="L1499" s="1">
        <v>1</v>
      </c>
      <c r="M1499" s="1">
        <v>6</v>
      </c>
      <c r="N1499" s="1">
        <v>1</v>
      </c>
      <c r="O1499" s="1">
        <v>4</v>
      </c>
      <c r="P1499" s="1">
        <v>11</v>
      </c>
      <c r="Q1499" s="17">
        <v>2</v>
      </c>
    </row>
    <row r="1500" spans="2:17" x14ac:dyDescent="0.2">
      <c r="D1500" s="102"/>
      <c r="E1500" s="13"/>
      <c r="F1500" s="14"/>
      <c r="G1500" s="11">
        <v>100</v>
      </c>
      <c r="H1500" s="15">
        <v>57.777777777777999</v>
      </c>
      <c r="I1500" s="9">
        <v>0</v>
      </c>
      <c r="J1500" s="2">
        <v>4.4444444444439997</v>
      </c>
      <c r="K1500" s="2">
        <v>2.2222222222219998</v>
      </c>
      <c r="L1500" s="2">
        <v>2.2222222222219998</v>
      </c>
      <c r="M1500" s="2">
        <v>13.333333333333</v>
      </c>
      <c r="N1500" s="2">
        <v>2.2222222222219998</v>
      </c>
      <c r="O1500" s="2">
        <v>8.8888888888889994</v>
      </c>
      <c r="P1500" s="2">
        <v>24.444444444443999</v>
      </c>
      <c r="Q1500" s="18">
        <v>4.4444444444439997</v>
      </c>
    </row>
    <row r="1501" spans="2:17" x14ac:dyDescent="0.2">
      <c r="D1501" s="102"/>
      <c r="E1501" s="5" t="s">
        <v>28</v>
      </c>
      <c r="F1501" s="6"/>
      <c r="G1501" s="7">
        <v>173</v>
      </c>
      <c r="H1501" s="10">
        <v>90</v>
      </c>
      <c r="I1501" s="1">
        <v>3</v>
      </c>
      <c r="J1501" s="1">
        <v>4</v>
      </c>
      <c r="K1501" s="1">
        <v>8</v>
      </c>
      <c r="L1501" s="1">
        <v>3</v>
      </c>
      <c r="M1501" s="1">
        <v>28</v>
      </c>
      <c r="N1501" s="1">
        <v>9</v>
      </c>
      <c r="O1501" s="1">
        <v>12</v>
      </c>
      <c r="P1501" s="1">
        <v>46</v>
      </c>
      <c r="Q1501" s="17">
        <v>4</v>
      </c>
    </row>
    <row r="1502" spans="2:17" x14ac:dyDescent="0.2">
      <c r="D1502" s="102"/>
      <c r="E1502" s="13"/>
      <c r="F1502" s="14"/>
      <c r="G1502" s="11">
        <v>100</v>
      </c>
      <c r="H1502" s="15">
        <v>52.023121387282998</v>
      </c>
      <c r="I1502" s="2">
        <v>1.734104046243</v>
      </c>
      <c r="J1502" s="2">
        <v>2.3121387283239998</v>
      </c>
      <c r="K1502" s="2">
        <v>4.6242774566470004</v>
      </c>
      <c r="L1502" s="2">
        <v>1.734104046243</v>
      </c>
      <c r="M1502" s="2">
        <v>16.184971098266001</v>
      </c>
      <c r="N1502" s="2">
        <v>5.2023121387279998</v>
      </c>
      <c r="O1502" s="2">
        <v>6.9364161849709998</v>
      </c>
      <c r="P1502" s="2">
        <v>26.589595375723</v>
      </c>
      <c r="Q1502" s="18">
        <v>2.3121387283239998</v>
      </c>
    </row>
    <row r="1503" spans="2:17" x14ac:dyDescent="0.2">
      <c r="D1503" s="102"/>
      <c r="E1503" s="5" t="s">
        <v>29</v>
      </c>
      <c r="F1503" s="6"/>
      <c r="G1503" s="7">
        <v>119</v>
      </c>
      <c r="H1503" s="10">
        <v>66</v>
      </c>
      <c r="I1503" s="1">
        <v>1</v>
      </c>
      <c r="J1503" s="1">
        <v>6</v>
      </c>
      <c r="K1503" s="1">
        <v>4</v>
      </c>
      <c r="L1503" s="1">
        <v>0</v>
      </c>
      <c r="M1503" s="1">
        <v>8</v>
      </c>
      <c r="N1503" s="1">
        <v>4</v>
      </c>
      <c r="O1503" s="1">
        <v>18</v>
      </c>
      <c r="P1503" s="1">
        <v>28</v>
      </c>
      <c r="Q1503" s="17">
        <v>0</v>
      </c>
    </row>
    <row r="1504" spans="2:17" x14ac:dyDescent="0.2">
      <c r="D1504" s="102"/>
      <c r="E1504" s="13"/>
      <c r="F1504" s="14"/>
      <c r="G1504" s="11">
        <v>100</v>
      </c>
      <c r="H1504" s="15">
        <v>55.462184873950001</v>
      </c>
      <c r="I1504" s="2">
        <v>0.84033613445400002</v>
      </c>
      <c r="J1504" s="2">
        <v>5.0420168067229998</v>
      </c>
      <c r="K1504" s="2">
        <v>3.361344537815</v>
      </c>
      <c r="L1504" s="9">
        <v>0</v>
      </c>
      <c r="M1504" s="2">
        <v>6.72268907563</v>
      </c>
      <c r="N1504" s="2">
        <v>3.361344537815</v>
      </c>
      <c r="O1504" s="2">
        <v>15.126050420167999</v>
      </c>
      <c r="P1504" s="2">
        <v>23.529411764706001</v>
      </c>
      <c r="Q1504" s="29">
        <v>0</v>
      </c>
    </row>
    <row r="1505" spans="4:17" x14ac:dyDescent="0.2">
      <c r="D1505" s="102"/>
      <c r="E1505" s="5" t="s">
        <v>30</v>
      </c>
      <c r="F1505" s="6"/>
      <c r="G1505" s="7">
        <v>29</v>
      </c>
      <c r="H1505" s="10">
        <v>13</v>
      </c>
      <c r="I1505" s="1">
        <v>2</v>
      </c>
      <c r="J1505" s="1">
        <v>3</v>
      </c>
      <c r="K1505" s="1">
        <v>0</v>
      </c>
      <c r="L1505" s="1">
        <v>0</v>
      </c>
      <c r="M1505" s="1">
        <v>5</v>
      </c>
      <c r="N1505" s="1">
        <v>4</v>
      </c>
      <c r="O1505" s="1">
        <v>3</v>
      </c>
      <c r="P1505" s="1">
        <v>6</v>
      </c>
      <c r="Q1505" s="17">
        <v>1</v>
      </c>
    </row>
    <row r="1506" spans="4:17" x14ac:dyDescent="0.2">
      <c r="D1506" s="102"/>
      <c r="E1506" s="13"/>
      <c r="F1506" s="14"/>
      <c r="G1506" s="11">
        <v>100</v>
      </c>
      <c r="H1506" s="15">
        <v>44.827586206897003</v>
      </c>
      <c r="I1506" s="2">
        <v>6.8965517241379999</v>
      </c>
      <c r="J1506" s="2">
        <v>10.344827586207</v>
      </c>
      <c r="K1506" s="9">
        <v>0</v>
      </c>
      <c r="L1506" s="9">
        <v>0</v>
      </c>
      <c r="M1506" s="2">
        <v>17.241379310345</v>
      </c>
      <c r="N1506" s="2">
        <v>13.793103448276</v>
      </c>
      <c r="O1506" s="2">
        <v>10.344827586207</v>
      </c>
      <c r="P1506" s="2">
        <v>20.689655172414</v>
      </c>
      <c r="Q1506" s="18">
        <v>3.4482758620689999</v>
      </c>
    </row>
    <row r="1507" spans="4:17" x14ac:dyDescent="0.2">
      <c r="D1507" s="102"/>
      <c r="E1507" s="5" t="s">
        <v>31</v>
      </c>
      <c r="F1507" s="6"/>
      <c r="G1507" s="7">
        <v>10</v>
      </c>
      <c r="H1507" s="10">
        <v>6</v>
      </c>
      <c r="I1507" s="1">
        <v>0</v>
      </c>
      <c r="J1507" s="1">
        <v>0</v>
      </c>
      <c r="K1507" s="1">
        <v>0</v>
      </c>
      <c r="L1507" s="1">
        <v>1</v>
      </c>
      <c r="M1507" s="1">
        <v>0</v>
      </c>
      <c r="N1507" s="1">
        <v>0</v>
      </c>
      <c r="O1507" s="1">
        <v>3</v>
      </c>
      <c r="P1507" s="1">
        <v>2</v>
      </c>
      <c r="Q1507" s="17">
        <v>0</v>
      </c>
    </row>
    <row r="1508" spans="4:17" x14ac:dyDescent="0.2">
      <c r="D1508" s="102"/>
      <c r="E1508" s="13"/>
      <c r="F1508" s="14"/>
      <c r="G1508" s="11">
        <v>100</v>
      </c>
      <c r="H1508" s="15">
        <v>60</v>
      </c>
      <c r="I1508" s="9">
        <v>0</v>
      </c>
      <c r="J1508" s="9">
        <v>0</v>
      </c>
      <c r="K1508" s="9">
        <v>0</v>
      </c>
      <c r="L1508" s="2">
        <v>10</v>
      </c>
      <c r="M1508" s="9">
        <v>0</v>
      </c>
      <c r="N1508" s="9">
        <v>0</v>
      </c>
      <c r="O1508" s="2">
        <v>30</v>
      </c>
      <c r="P1508" s="2">
        <v>20</v>
      </c>
      <c r="Q1508" s="29">
        <v>0</v>
      </c>
    </row>
    <row r="1509" spans="4:17" x14ac:dyDescent="0.2">
      <c r="D1509" s="102"/>
      <c r="E1509" s="5" t="s">
        <v>32</v>
      </c>
      <c r="F1509" s="6"/>
      <c r="G1509" s="7">
        <v>84</v>
      </c>
      <c r="H1509" s="10">
        <v>48</v>
      </c>
      <c r="I1509" s="1">
        <v>4</v>
      </c>
      <c r="J1509" s="1">
        <v>3</v>
      </c>
      <c r="K1509" s="1">
        <v>3</v>
      </c>
      <c r="L1509" s="1">
        <v>0</v>
      </c>
      <c r="M1509" s="1">
        <v>14</v>
      </c>
      <c r="N1509" s="1">
        <v>4</v>
      </c>
      <c r="O1509" s="1">
        <v>5</v>
      </c>
      <c r="P1509" s="1">
        <v>19</v>
      </c>
      <c r="Q1509" s="17">
        <v>0</v>
      </c>
    </row>
    <row r="1510" spans="4:17" x14ac:dyDescent="0.2">
      <c r="D1510" s="102"/>
      <c r="E1510" s="13"/>
      <c r="F1510" s="14"/>
      <c r="G1510" s="11">
        <v>100</v>
      </c>
      <c r="H1510" s="15">
        <v>57.142857142856997</v>
      </c>
      <c r="I1510" s="2">
        <v>4.7619047619049999</v>
      </c>
      <c r="J1510" s="2">
        <v>3.5714285714290002</v>
      </c>
      <c r="K1510" s="2">
        <v>3.5714285714290002</v>
      </c>
      <c r="L1510" s="9">
        <v>0</v>
      </c>
      <c r="M1510" s="2">
        <v>16.666666666666998</v>
      </c>
      <c r="N1510" s="2">
        <v>4.7619047619049999</v>
      </c>
      <c r="O1510" s="2">
        <v>5.9523809523809996</v>
      </c>
      <c r="P1510" s="2">
        <v>22.619047619048001</v>
      </c>
      <c r="Q1510" s="29">
        <v>0</v>
      </c>
    </row>
    <row r="1511" spans="4:17" x14ac:dyDescent="0.2">
      <c r="D1511" s="102"/>
      <c r="E1511" s="5" t="s">
        <v>33</v>
      </c>
      <c r="F1511" s="6"/>
      <c r="G1511" s="7">
        <v>61</v>
      </c>
      <c r="H1511" s="10">
        <v>28</v>
      </c>
      <c r="I1511" s="1">
        <v>4</v>
      </c>
      <c r="J1511" s="1">
        <v>3</v>
      </c>
      <c r="K1511" s="1">
        <v>4</v>
      </c>
      <c r="L1511" s="1">
        <v>1</v>
      </c>
      <c r="M1511" s="1">
        <v>6</v>
      </c>
      <c r="N1511" s="1">
        <v>7</v>
      </c>
      <c r="O1511" s="1">
        <v>3</v>
      </c>
      <c r="P1511" s="1">
        <v>15</v>
      </c>
      <c r="Q1511" s="17">
        <v>0</v>
      </c>
    </row>
    <row r="1512" spans="4:17" x14ac:dyDescent="0.2">
      <c r="D1512" s="102"/>
      <c r="E1512" s="13"/>
      <c r="F1512" s="14"/>
      <c r="G1512" s="11">
        <v>100</v>
      </c>
      <c r="H1512" s="15">
        <v>45.901639344262001</v>
      </c>
      <c r="I1512" s="2">
        <v>6.5573770491800003</v>
      </c>
      <c r="J1512" s="2">
        <v>4.918032786885</v>
      </c>
      <c r="K1512" s="2">
        <v>6.5573770491800003</v>
      </c>
      <c r="L1512" s="2">
        <v>1.6393442622950001</v>
      </c>
      <c r="M1512" s="2">
        <v>9.83606557377</v>
      </c>
      <c r="N1512" s="2">
        <v>11.475409836066</v>
      </c>
      <c r="O1512" s="2">
        <v>4.918032786885</v>
      </c>
      <c r="P1512" s="2">
        <v>24.590163934425998</v>
      </c>
      <c r="Q1512" s="29">
        <v>0</v>
      </c>
    </row>
    <row r="1513" spans="4:17" x14ac:dyDescent="0.2">
      <c r="D1513" s="102"/>
      <c r="E1513" s="5" t="s">
        <v>34</v>
      </c>
      <c r="F1513" s="6"/>
      <c r="G1513" s="7">
        <v>44</v>
      </c>
      <c r="H1513" s="10">
        <v>28</v>
      </c>
      <c r="I1513" s="1">
        <v>2</v>
      </c>
      <c r="J1513" s="1">
        <v>0</v>
      </c>
      <c r="K1513" s="1">
        <v>0</v>
      </c>
      <c r="L1513" s="1">
        <v>0</v>
      </c>
      <c r="M1513" s="1">
        <v>4</v>
      </c>
      <c r="N1513" s="1">
        <v>4</v>
      </c>
      <c r="O1513" s="1">
        <v>2</v>
      </c>
      <c r="P1513" s="1">
        <v>10</v>
      </c>
      <c r="Q1513" s="17">
        <v>0</v>
      </c>
    </row>
    <row r="1514" spans="4:17" x14ac:dyDescent="0.2">
      <c r="D1514" s="102"/>
      <c r="E1514" s="13"/>
      <c r="F1514" s="14"/>
      <c r="G1514" s="11">
        <v>100</v>
      </c>
      <c r="H1514" s="15">
        <v>63.636363636364003</v>
      </c>
      <c r="I1514" s="2">
        <v>4.5454545454549997</v>
      </c>
      <c r="J1514" s="9">
        <v>0</v>
      </c>
      <c r="K1514" s="9">
        <v>0</v>
      </c>
      <c r="L1514" s="9">
        <v>0</v>
      </c>
      <c r="M1514" s="2">
        <v>9.0909090909089993</v>
      </c>
      <c r="N1514" s="2">
        <v>9.0909090909089993</v>
      </c>
      <c r="O1514" s="2">
        <v>4.5454545454549997</v>
      </c>
      <c r="P1514" s="2">
        <v>22.727272727273</v>
      </c>
      <c r="Q1514" s="29">
        <v>0</v>
      </c>
    </row>
    <row r="1515" spans="4:17" x14ac:dyDescent="0.2">
      <c r="D1515" s="102"/>
      <c r="E1515" s="5" t="s">
        <v>35</v>
      </c>
      <c r="F1515" s="6"/>
      <c r="G1515" s="7">
        <v>25</v>
      </c>
      <c r="H1515" s="10">
        <v>15</v>
      </c>
      <c r="I1515" s="1">
        <v>0</v>
      </c>
      <c r="J1515" s="1">
        <v>0</v>
      </c>
      <c r="K1515" s="1">
        <v>2</v>
      </c>
      <c r="L1515" s="1">
        <v>1</v>
      </c>
      <c r="M1515" s="1">
        <v>3</v>
      </c>
      <c r="N1515" s="1">
        <v>5</v>
      </c>
      <c r="O1515" s="1">
        <v>1</v>
      </c>
      <c r="P1515" s="1">
        <v>5</v>
      </c>
      <c r="Q1515" s="17">
        <v>1</v>
      </c>
    </row>
    <row r="1516" spans="4:17" x14ac:dyDescent="0.2">
      <c r="D1516" s="102"/>
      <c r="E1516" s="13"/>
      <c r="F1516" s="14"/>
      <c r="G1516" s="11">
        <v>100</v>
      </c>
      <c r="H1516" s="15">
        <v>60</v>
      </c>
      <c r="I1516" s="9">
        <v>0</v>
      </c>
      <c r="J1516" s="9">
        <v>0</v>
      </c>
      <c r="K1516" s="2">
        <v>8</v>
      </c>
      <c r="L1516" s="2">
        <v>4</v>
      </c>
      <c r="M1516" s="2">
        <v>12</v>
      </c>
      <c r="N1516" s="2">
        <v>20</v>
      </c>
      <c r="O1516" s="2">
        <v>4</v>
      </c>
      <c r="P1516" s="2">
        <v>20</v>
      </c>
      <c r="Q1516" s="18">
        <v>4</v>
      </c>
    </row>
    <row r="1517" spans="4:17" x14ac:dyDescent="0.2">
      <c r="D1517" s="102"/>
      <c r="E1517" s="5" t="s">
        <v>36</v>
      </c>
      <c r="F1517" s="6"/>
      <c r="G1517" s="7">
        <v>14</v>
      </c>
      <c r="H1517" s="10">
        <v>6</v>
      </c>
      <c r="I1517" s="1">
        <v>0</v>
      </c>
      <c r="J1517" s="1">
        <v>0</v>
      </c>
      <c r="K1517" s="1">
        <v>0</v>
      </c>
      <c r="L1517" s="1">
        <v>2</v>
      </c>
      <c r="M1517" s="1">
        <v>2</v>
      </c>
      <c r="N1517" s="1">
        <v>0</v>
      </c>
      <c r="O1517" s="1">
        <v>3</v>
      </c>
      <c r="P1517" s="1">
        <v>2</v>
      </c>
      <c r="Q1517" s="17">
        <v>0</v>
      </c>
    </row>
    <row r="1518" spans="4:17" x14ac:dyDescent="0.2">
      <c r="D1518" s="102"/>
      <c r="E1518" s="13"/>
      <c r="F1518" s="14"/>
      <c r="G1518" s="11">
        <v>100</v>
      </c>
      <c r="H1518" s="15">
        <v>42.857142857143003</v>
      </c>
      <c r="I1518" s="9">
        <v>0</v>
      </c>
      <c r="J1518" s="9">
        <v>0</v>
      </c>
      <c r="K1518" s="9">
        <v>0</v>
      </c>
      <c r="L1518" s="2">
        <v>14.285714285714</v>
      </c>
      <c r="M1518" s="2">
        <v>14.285714285714</v>
      </c>
      <c r="N1518" s="9">
        <v>0</v>
      </c>
      <c r="O1518" s="2">
        <v>21.428571428571001</v>
      </c>
      <c r="P1518" s="2">
        <v>14.285714285714</v>
      </c>
      <c r="Q1518" s="29">
        <v>0</v>
      </c>
    </row>
    <row r="1519" spans="4:17" x14ac:dyDescent="0.2">
      <c r="D1519" s="102"/>
      <c r="E1519" s="5" t="s">
        <v>37</v>
      </c>
      <c r="F1519" s="6"/>
      <c r="G1519" s="7">
        <v>51</v>
      </c>
      <c r="H1519" s="10">
        <v>18</v>
      </c>
      <c r="I1519" s="1">
        <v>1</v>
      </c>
      <c r="J1519" s="1">
        <v>4</v>
      </c>
      <c r="K1519" s="1">
        <v>1</v>
      </c>
      <c r="L1519" s="1">
        <v>0</v>
      </c>
      <c r="M1519" s="1">
        <v>4</v>
      </c>
      <c r="N1519" s="1">
        <v>5</v>
      </c>
      <c r="O1519" s="1">
        <v>9</v>
      </c>
      <c r="P1519" s="1">
        <v>16</v>
      </c>
      <c r="Q1519" s="17">
        <v>0</v>
      </c>
    </row>
    <row r="1520" spans="4:17" x14ac:dyDescent="0.2">
      <c r="D1520" s="102"/>
      <c r="E1520" s="13"/>
      <c r="F1520" s="14"/>
      <c r="G1520" s="11">
        <v>100</v>
      </c>
      <c r="H1520" s="15">
        <v>35.294117647058997</v>
      </c>
      <c r="I1520" s="2">
        <v>1.9607843137250001</v>
      </c>
      <c r="J1520" s="2">
        <v>7.8431372549020004</v>
      </c>
      <c r="K1520" s="2">
        <v>1.9607843137250001</v>
      </c>
      <c r="L1520" s="9">
        <v>0</v>
      </c>
      <c r="M1520" s="2">
        <v>7.8431372549020004</v>
      </c>
      <c r="N1520" s="2">
        <v>9.8039215686270005</v>
      </c>
      <c r="O1520" s="2">
        <v>17.647058823529001</v>
      </c>
      <c r="P1520" s="2">
        <v>31.372549019608002</v>
      </c>
      <c r="Q1520" s="29">
        <v>0</v>
      </c>
    </row>
    <row r="1521" spans="2:17" x14ac:dyDescent="0.2">
      <c r="D1521" s="102"/>
      <c r="E1521" s="5" t="s">
        <v>38</v>
      </c>
      <c r="F1521" s="6"/>
      <c r="G1521" s="7">
        <v>8</v>
      </c>
      <c r="H1521" s="10">
        <v>3</v>
      </c>
      <c r="I1521" s="1">
        <v>0</v>
      </c>
      <c r="J1521" s="1">
        <v>0</v>
      </c>
      <c r="K1521" s="1">
        <v>0</v>
      </c>
      <c r="L1521" s="1">
        <v>0</v>
      </c>
      <c r="M1521" s="1">
        <v>2</v>
      </c>
      <c r="N1521" s="1">
        <v>0</v>
      </c>
      <c r="O1521" s="1">
        <v>2</v>
      </c>
      <c r="P1521" s="1">
        <v>2</v>
      </c>
      <c r="Q1521" s="17">
        <v>0</v>
      </c>
    </row>
    <row r="1522" spans="2:17" x14ac:dyDescent="0.2">
      <c r="D1522" s="102"/>
      <c r="E1522" s="13"/>
      <c r="F1522" s="14"/>
      <c r="G1522" s="11">
        <v>100</v>
      </c>
      <c r="H1522" s="15">
        <v>37.5</v>
      </c>
      <c r="I1522" s="9">
        <v>0</v>
      </c>
      <c r="J1522" s="9">
        <v>0</v>
      </c>
      <c r="K1522" s="9">
        <v>0</v>
      </c>
      <c r="L1522" s="9">
        <v>0</v>
      </c>
      <c r="M1522" s="2">
        <v>25</v>
      </c>
      <c r="N1522" s="9">
        <v>0</v>
      </c>
      <c r="O1522" s="2">
        <v>25</v>
      </c>
      <c r="P1522" s="2">
        <v>25</v>
      </c>
      <c r="Q1522" s="29">
        <v>0</v>
      </c>
    </row>
    <row r="1523" spans="2:17" x14ac:dyDescent="0.2">
      <c r="D1523" s="101" t="s">
        <v>39</v>
      </c>
      <c r="E1523" s="26" t="s">
        <v>40</v>
      </c>
      <c r="F1523" s="25"/>
      <c r="G1523" s="28">
        <v>245</v>
      </c>
      <c r="H1523" s="30">
        <v>138</v>
      </c>
      <c r="I1523" s="3">
        <v>8</v>
      </c>
      <c r="J1523" s="3">
        <v>10</v>
      </c>
      <c r="K1523" s="3">
        <v>9</v>
      </c>
      <c r="L1523" s="3">
        <v>2</v>
      </c>
      <c r="M1523" s="3">
        <v>26</v>
      </c>
      <c r="N1523" s="3">
        <v>14</v>
      </c>
      <c r="O1523" s="3">
        <v>25</v>
      </c>
      <c r="P1523" s="3">
        <v>59</v>
      </c>
      <c r="Q1523" s="32">
        <v>1</v>
      </c>
    </row>
    <row r="1524" spans="2:17" x14ac:dyDescent="0.2">
      <c r="D1524" s="102"/>
      <c r="E1524" s="13"/>
      <c r="F1524" s="14"/>
      <c r="G1524" s="11">
        <v>100</v>
      </c>
      <c r="H1524" s="15">
        <v>56.326530612245001</v>
      </c>
      <c r="I1524" s="2">
        <v>3.2653061224490001</v>
      </c>
      <c r="J1524" s="2">
        <v>4.0816326530609999</v>
      </c>
      <c r="K1524" s="2">
        <v>3.673469387755</v>
      </c>
      <c r="L1524" s="2">
        <v>0.816326530612</v>
      </c>
      <c r="M1524" s="2">
        <v>10.612244897959</v>
      </c>
      <c r="N1524" s="2">
        <v>5.7142857142860004</v>
      </c>
      <c r="O1524" s="2">
        <v>10.204081632653001</v>
      </c>
      <c r="P1524" s="2">
        <v>24.081632653061</v>
      </c>
      <c r="Q1524" s="18">
        <v>0.408163265306</v>
      </c>
    </row>
    <row r="1525" spans="2:17" x14ac:dyDescent="0.2">
      <c r="D1525" s="102"/>
      <c r="E1525" s="5" t="s">
        <v>41</v>
      </c>
      <c r="F1525" s="6"/>
      <c r="G1525" s="7">
        <v>215</v>
      </c>
      <c r="H1525" s="10">
        <v>109</v>
      </c>
      <c r="I1525" s="1">
        <v>4</v>
      </c>
      <c r="J1525" s="1">
        <v>6</v>
      </c>
      <c r="K1525" s="1">
        <v>5</v>
      </c>
      <c r="L1525" s="1">
        <v>2</v>
      </c>
      <c r="M1525" s="1">
        <v>25</v>
      </c>
      <c r="N1525" s="1">
        <v>16</v>
      </c>
      <c r="O1525" s="1">
        <v>24</v>
      </c>
      <c r="P1525" s="1">
        <v>53</v>
      </c>
      <c r="Q1525" s="17">
        <v>2</v>
      </c>
    </row>
    <row r="1526" spans="2:17" x14ac:dyDescent="0.2">
      <c r="D1526" s="102"/>
      <c r="E1526" s="13"/>
      <c r="F1526" s="14"/>
      <c r="G1526" s="11">
        <v>100</v>
      </c>
      <c r="H1526" s="15">
        <v>50.697674418604997</v>
      </c>
      <c r="I1526" s="2">
        <v>1.860465116279</v>
      </c>
      <c r="J1526" s="2">
        <v>2.790697674419</v>
      </c>
      <c r="K1526" s="2">
        <v>2.3255813953489999</v>
      </c>
      <c r="L1526" s="2">
        <v>0.93023255814000005</v>
      </c>
      <c r="M1526" s="2">
        <v>11.627906976744001</v>
      </c>
      <c r="N1526" s="2">
        <v>7.4418604651160001</v>
      </c>
      <c r="O1526" s="2">
        <v>11.162790697674</v>
      </c>
      <c r="P1526" s="2">
        <v>24.651162790697999</v>
      </c>
      <c r="Q1526" s="18">
        <v>0.93023255814000005</v>
      </c>
    </row>
    <row r="1527" spans="2:17" x14ac:dyDescent="0.2">
      <c r="D1527" s="102"/>
      <c r="E1527" s="5" t="s">
        <v>42</v>
      </c>
      <c r="F1527" s="6"/>
      <c r="G1527" s="7">
        <v>151</v>
      </c>
      <c r="H1527" s="10">
        <v>76</v>
      </c>
      <c r="I1527" s="1">
        <v>5</v>
      </c>
      <c r="J1527" s="1">
        <v>7</v>
      </c>
      <c r="K1527" s="1">
        <v>7</v>
      </c>
      <c r="L1527" s="1">
        <v>2</v>
      </c>
      <c r="M1527" s="1">
        <v>25</v>
      </c>
      <c r="N1527" s="1">
        <v>12</v>
      </c>
      <c r="O1527" s="1">
        <v>12</v>
      </c>
      <c r="P1527" s="1">
        <v>34</v>
      </c>
      <c r="Q1527" s="17">
        <v>4</v>
      </c>
    </row>
    <row r="1528" spans="2:17" x14ac:dyDescent="0.2">
      <c r="D1528" s="102"/>
      <c r="E1528" s="13"/>
      <c r="F1528" s="14"/>
      <c r="G1528" s="11">
        <v>100</v>
      </c>
      <c r="H1528" s="15">
        <v>50.331125827815001</v>
      </c>
      <c r="I1528" s="2">
        <v>3.311258278146</v>
      </c>
      <c r="J1528" s="2">
        <v>4.6357615894039998</v>
      </c>
      <c r="K1528" s="2">
        <v>4.6357615894039998</v>
      </c>
      <c r="L1528" s="2">
        <v>1.324503311258</v>
      </c>
      <c r="M1528" s="2">
        <v>16.556291390727999</v>
      </c>
      <c r="N1528" s="2">
        <v>7.9470198675499999</v>
      </c>
      <c r="O1528" s="2">
        <v>7.9470198675499999</v>
      </c>
      <c r="P1528" s="2">
        <v>22.516556291391002</v>
      </c>
      <c r="Q1528" s="18">
        <v>2.6490066225170001</v>
      </c>
    </row>
    <row r="1529" spans="2:17" x14ac:dyDescent="0.2">
      <c r="D1529" s="102"/>
      <c r="E1529" s="5" t="s">
        <v>43</v>
      </c>
      <c r="F1529" s="6"/>
      <c r="G1529" s="7">
        <v>29</v>
      </c>
      <c r="H1529" s="10">
        <v>15</v>
      </c>
      <c r="I1529" s="1">
        <v>1</v>
      </c>
      <c r="J1529" s="1">
        <v>0</v>
      </c>
      <c r="K1529" s="1">
        <v>1</v>
      </c>
      <c r="L1529" s="1">
        <v>0</v>
      </c>
      <c r="M1529" s="1">
        <v>3</v>
      </c>
      <c r="N1529" s="1">
        <v>3</v>
      </c>
      <c r="O1529" s="1">
        <v>2</v>
      </c>
      <c r="P1529" s="1">
        <v>8</v>
      </c>
      <c r="Q1529" s="17">
        <v>1</v>
      </c>
    </row>
    <row r="1530" spans="2:17" x14ac:dyDescent="0.2">
      <c r="D1530" s="102"/>
      <c r="E1530" s="13"/>
      <c r="F1530" s="14"/>
      <c r="G1530" s="11">
        <v>100</v>
      </c>
      <c r="H1530" s="15">
        <v>51.724137931034001</v>
      </c>
      <c r="I1530" s="2">
        <v>3.4482758620689999</v>
      </c>
      <c r="J1530" s="9">
        <v>0</v>
      </c>
      <c r="K1530" s="2">
        <v>3.4482758620689999</v>
      </c>
      <c r="L1530" s="9">
        <v>0</v>
      </c>
      <c r="M1530" s="2">
        <v>10.344827586207</v>
      </c>
      <c r="N1530" s="2">
        <v>10.344827586207</v>
      </c>
      <c r="O1530" s="2">
        <v>6.8965517241379999</v>
      </c>
      <c r="P1530" s="2">
        <v>27.586206896552</v>
      </c>
      <c r="Q1530" s="18">
        <v>3.4482758620689999</v>
      </c>
    </row>
    <row r="1531" spans="2:17" x14ac:dyDescent="0.2">
      <c r="D1531" s="102"/>
      <c r="E1531" s="5" t="s">
        <v>44</v>
      </c>
      <c r="F1531" s="6"/>
      <c r="G1531" s="7">
        <v>54</v>
      </c>
      <c r="H1531" s="10">
        <v>26</v>
      </c>
      <c r="I1531" s="1">
        <v>1</v>
      </c>
      <c r="J1531" s="1">
        <v>3</v>
      </c>
      <c r="K1531" s="1">
        <v>1</v>
      </c>
      <c r="L1531" s="1">
        <v>3</v>
      </c>
      <c r="M1531" s="1">
        <v>6</v>
      </c>
      <c r="N1531" s="1">
        <v>3</v>
      </c>
      <c r="O1531" s="1">
        <v>6</v>
      </c>
      <c r="P1531" s="1">
        <v>14</v>
      </c>
      <c r="Q1531" s="17">
        <v>1</v>
      </c>
    </row>
    <row r="1532" spans="2:17" x14ac:dyDescent="0.2">
      <c r="D1532" s="103"/>
      <c r="E1532" s="54"/>
      <c r="F1532" s="52"/>
      <c r="G1532" s="61">
        <v>100</v>
      </c>
      <c r="H1532" s="66">
        <v>48.148148148148003</v>
      </c>
      <c r="I1532" s="24">
        <v>1.851851851852</v>
      </c>
      <c r="J1532" s="24">
        <v>5.5555555555560003</v>
      </c>
      <c r="K1532" s="24">
        <v>1.851851851852</v>
      </c>
      <c r="L1532" s="24">
        <v>5.5555555555560003</v>
      </c>
      <c r="M1532" s="24">
        <v>11.111111111111001</v>
      </c>
      <c r="N1532" s="24">
        <v>5.5555555555560003</v>
      </c>
      <c r="O1532" s="24">
        <v>11.111111111111001</v>
      </c>
      <c r="P1532" s="24">
        <v>25.925925925925998</v>
      </c>
      <c r="Q1532" s="69">
        <v>1.851851851852</v>
      </c>
    </row>
    <row r="1534" spans="2:17" x14ac:dyDescent="0.2">
      <c r="B1534" s="34" t="str">
        <f xml:space="preserve"> HYPERLINK("#'目次'!B41", "[35]")</f>
        <v>[35]</v>
      </c>
      <c r="C1534" s="27" t="s">
        <v>332</v>
      </c>
    </row>
    <row r="1537" spans="3:15" x14ac:dyDescent="0.2">
      <c r="C1537" s="27" t="s">
        <v>13</v>
      </c>
    </row>
    <row r="1538" spans="3:15" ht="36" x14ac:dyDescent="0.2">
      <c r="D1538" s="97"/>
      <c r="E1538" s="98"/>
      <c r="F1538" s="98"/>
      <c r="G1538" s="38" t="s">
        <v>14</v>
      </c>
      <c r="H1538" s="36" t="s">
        <v>333</v>
      </c>
      <c r="I1538" s="4" t="s">
        <v>334</v>
      </c>
      <c r="J1538" s="4" t="s">
        <v>335</v>
      </c>
      <c r="K1538" s="4" t="s">
        <v>336</v>
      </c>
      <c r="L1538" s="4" t="s">
        <v>337</v>
      </c>
      <c r="M1538" s="4" t="s">
        <v>338</v>
      </c>
      <c r="N1538" s="4" t="s">
        <v>251</v>
      </c>
      <c r="O1538" s="35" t="s">
        <v>24</v>
      </c>
    </row>
    <row r="1539" spans="3:15" x14ac:dyDescent="0.2">
      <c r="D1539" s="99"/>
      <c r="E1539" s="100"/>
      <c r="F1539" s="100"/>
      <c r="G1539" s="40"/>
      <c r="H1539" s="42"/>
      <c r="I1539" s="8"/>
      <c r="J1539" s="8"/>
      <c r="K1539" s="8"/>
      <c r="L1539" s="8"/>
      <c r="M1539" s="8"/>
      <c r="N1539" s="8"/>
      <c r="O1539" s="39"/>
    </row>
    <row r="1540" spans="3:15" x14ac:dyDescent="0.2">
      <c r="D1540" s="59"/>
      <c r="E1540" s="63" t="s">
        <v>14</v>
      </c>
      <c r="F1540" s="65"/>
      <c r="G1540" s="37">
        <v>7000</v>
      </c>
      <c r="H1540" s="16">
        <v>265</v>
      </c>
      <c r="I1540" s="16">
        <v>111</v>
      </c>
      <c r="J1540" s="16">
        <v>171</v>
      </c>
      <c r="K1540" s="16">
        <v>343</v>
      </c>
      <c r="L1540" s="16">
        <v>692</v>
      </c>
      <c r="M1540" s="16">
        <v>1659</v>
      </c>
      <c r="N1540" s="16">
        <v>3744</v>
      </c>
      <c r="O1540" s="57">
        <v>15</v>
      </c>
    </row>
    <row r="1541" spans="3:15" x14ac:dyDescent="0.2">
      <c r="D1541" s="54"/>
      <c r="E1541" s="52"/>
      <c r="F1541" s="60"/>
      <c r="G1541" s="11">
        <v>100</v>
      </c>
      <c r="H1541" s="2">
        <v>3.785714285714</v>
      </c>
      <c r="I1541" s="2">
        <v>1.5857142857140001</v>
      </c>
      <c r="J1541" s="2">
        <v>2.4428571428570001</v>
      </c>
      <c r="K1541" s="2">
        <v>4.9000000000000004</v>
      </c>
      <c r="L1541" s="2">
        <v>9.8857142857140001</v>
      </c>
      <c r="M1541" s="2">
        <v>23.7</v>
      </c>
      <c r="N1541" s="2">
        <v>53.485714285714003</v>
      </c>
      <c r="O1541" s="18">
        <v>0.21428571428599999</v>
      </c>
    </row>
    <row r="1542" spans="3:15" x14ac:dyDescent="0.2">
      <c r="D1542" s="101" t="s">
        <v>25</v>
      </c>
      <c r="E1542" s="26" t="s">
        <v>26</v>
      </c>
      <c r="F1542" s="25"/>
      <c r="G1542" s="28">
        <v>308</v>
      </c>
      <c r="H1542" s="30">
        <v>5</v>
      </c>
      <c r="I1542" s="3">
        <v>1</v>
      </c>
      <c r="J1542" s="3">
        <v>8</v>
      </c>
      <c r="K1542" s="3">
        <v>9</v>
      </c>
      <c r="L1542" s="3">
        <v>30</v>
      </c>
      <c r="M1542" s="3">
        <v>53</v>
      </c>
      <c r="N1542" s="3">
        <v>201</v>
      </c>
      <c r="O1542" s="32">
        <v>1</v>
      </c>
    </row>
    <row r="1543" spans="3:15" x14ac:dyDescent="0.2">
      <c r="D1543" s="102"/>
      <c r="E1543" s="13"/>
      <c r="F1543" s="14"/>
      <c r="G1543" s="11">
        <v>100</v>
      </c>
      <c r="H1543" s="15">
        <v>1.6233766233769999</v>
      </c>
      <c r="I1543" s="2">
        <v>0.32467532467499999</v>
      </c>
      <c r="J1543" s="2">
        <v>2.5974025974030002</v>
      </c>
      <c r="K1543" s="2">
        <v>2.922077922078</v>
      </c>
      <c r="L1543" s="2">
        <v>9.7402597402600009</v>
      </c>
      <c r="M1543" s="2">
        <v>17.207792207792</v>
      </c>
      <c r="N1543" s="2">
        <v>65.259740259739999</v>
      </c>
      <c r="O1543" s="18">
        <v>0.32467532467499999</v>
      </c>
    </row>
    <row r="1544" spans="3:15" x14ac:dyDescent="0.2">
      <c r="D1544" s="102"/>
      <c r="E1544" s="5" t="s">
        <v>27</v>
      </c>
      <c r="F1544" s="6"/>
      <c r="G1544" s="7">
        <v>504</v>
      </c>
      <c r="H1544" s="10">
        <v>17</v>
      </c>
      <c r="I1544" s="1">
        <v>10</v>
      </c>
      <c r="J1544" s="1">
        <v>6</v>
      </c>
      <c r="K1544" s="1">
        <v>17</v>
      </c>
      <c r="L1544" s="1">
        <v>39</v>
      </c>
      <c r="M1544" s="1">
        <v>127</v>
      </c>
      <c r="N1544" s="1">
        <v>288</v>
      </c>
      <c r="O1544" s="17">
        <v>0</v>
      </c>
    </row>
    <row r="1545" spans="3:15" x14ac:dyDescent="0.2">
      <c r="D1545" s="102"/>
      <c r="E1545" s="13"/>
      <c r="F1545" s="14"/>
      <c r="G1545" s="11">
        <v>100</v>
      </c>
      <c r="H1545" s="15">
        <v>3.373015873016</v>
      </c>
      <c r="I1545" s="2">
        <v>1.9841269841269999</v>
      </c>
      <c r="J1545" s="2">
        <v>1.190476190476</v>
      </c>
      <c r="K1545" s="2">
        <v>3.373015873016</v>
      </c>
      <c r="L1545" s="2">
        <v>7.7380952380950001</v>
      </c>
      <c r="M1545" s="2">
        <v>25.198412698413001</v>
      </c>
      <c r="N1545" s="2">
        <v>57.142857142856997</v>
      </c>
      <c r="O1545" s="29">
        <v>0</v>
      </c>
    </row>
    <row r="1546" spans="3:15" x14ac:dyDescent="0.2">
      <c r="D1546" s="102"/>
      <c r="E1546" s="5" t="s">
        <v>28</v>
      </c>
      <c r="F1546" s="6"/>
      <c r="G1546" s="7">
        <v>1554</v>
      </c>
      <c r="H1546" s="10">
        <v>73</v>
      </c>
      <c r="I1546" s="1">
        <v>29</v>
      </c>
      <c r="J1546" s="1">
        <v>38</v>
      </c>
      <c r="K1546" s="1">
        <v>84</v>
      </c>
      <c r="L1546" s="1">
        <v>180</v>
      </c>
      <c r="M1546" s="1">
        <v>397</v>
      </c>
      <c r="N1546" s="1">
        <v>749</v>
      </c>
      <c r="O1546" s="17">
        <v>4</v>
      </c>
    </row>
    <row r="1547" spans="3:15" x14ac:dyDescent="0.2">
      <c r="D1547" s="102"/>
      <c r="E1547" s="13"/>
      <c r="F1547" s="14"/>
      <c r="G1547" s="11">
        <v>100</v>
      </c>
      <c r="H1547" s="15">
        <v>4.6975546975549998</v>
      </c>
      <c r="I1547" s="2">
        <v>1.866151866152</v>
      </c>
      <c r="J1547" s="2">
        <v>2.445302445302</v>
      </c>
      <c r="K1547" s="2">
        <v>5.4054054054050003</v>
      </c>
      <c r="L1547" s="2">
        <v>11.583011583012</v>
      </c>
      <c r="M1547" s="2">
        <v>25.546975546976</v>
      </c>
      <c r="N1547" s="2">
        <v>48.198198198198</v>
      </c>
      <c r="O1547" s="18">
        <v>0.2574002574</v>
      </c>
    </row>
    <row r="1548" spans="3:15" x14ac:dyDescent="0.2">
      <c r="D1548" s="102"/>
      <c r="E1548" s="5" t="s">
        <v>29</v>
      </c>
      <c r="F1548" s="6"/>
      <c r="G1548" s="7">
        <v>840</v>
      </c>
      <c r="H1548" s="10">
        <v>29</v>
      </c>
      <c r="I1548" s="1">
        <v>20</v>
      </c>
      <c r="J1548" s="1">
        <v>27</v>
      </c>
      <c r="K1548" s="1">
        <v>54</v>
      </c>
      <c r="L1548" s="1">
        <v>115</v>
      </c>
      <c r="M1548" s="1">
        <v>203</v>
      </c>
      <c r="N1548" s="1">
        <v>392</v>
      </c>
      <c r="O1548" s="17">
        <v>0</v>
      </c>
    </row>
    <row r="1549" spans="3:15" x14ac:dyDescent="0.2">
      <c r="D1549" s="102"/>
      <c r="E1549" s="13"/>
      <c r="F1549" s="14"/>
      <c r="G1549" s="11">
        <v>100</v>
      </c>
      <c r="H1549" s="15">
        <v>3.4523809523810001</v>
      </c>
      <c r="I1549" s="2">
        <v>2.3809523809519999</v>
      </c>
      <c r="J1549" s="2">
        <v>3.214285714286</v>
      </c>
      <c r="K1549" s="2">
        <v>6.4285714285709998</v>
      </c>
      <c r="L1549" s="2">
        <v>13.690476190476</v>
      </c>
      <c r="M1549" s="2">
        <v>24.166666666666998</v>
      </c>
      <c r="N1549" s="2">
        <v>46.666666666666998</v>
      </c>
      <c r="O1549" s="29">
        <v>0</v>
      </c>
    </row>
    <row r="1550" spans="3:15" x14ac:dyDescent="0.2">
      <c r="D1550" s="102"/>
      <c r="E1550" s="5" t="s">
        <v>30</v>
      </c>
      <c r="F1550" s="6"/>
      <c r="G1550" s="7">
        <v>280</v>
      </c>
      <c r="H1550" s="10">
        <v>9</v>
      </c>
      <c r="I1550" s="1">
        <v>2</v>
      </c>
      <c r="J1550" s="1">
        <v>3</v>
      </c>
      <c r="K1550" s="1">
        <v>11</v>
      </c>
      <c r="L1550" s="1">
        <v>28</v>
      </c>
      <c r="M1550" s="1">
        <v>61</v>
      </c>
      <c r="N1550" s="1">
        <v>164</v>
      </c>
      <c r="O1550" s="17">
        <v>2</v>
      </c>
    </row>
    <row r="1551" spans="3:15" x14ac:dyDescent="0.2">
      <c r="D1551" s="102"/>
      <c r="E1551" s="13"/>
      <c r="F1551" s="14"/>
      <c r="G1551" s="11">
        <v>100</v>
      </c>
      <c r="H1551" s="15">
        <v>3.214285714286</v>
      </c>
      <c r="I1551" s="2">
        <v>0.71428571428599996</v>
      </c>
      <c r="J1551" s="2">
        <v>1.0714285714289999</v>
      </c>
      <c r="K1551" s="2">
        <v>3.9285714285709998</v>
      </c>
      <c r="L1551" s="2">
        <v>10</v>
      </c>
      <c r="M1551" s="2">
        <v>21.785714285714</v>
      </c>
      <c r="N1551" s="2">
        <v>58.571428571429003</v>
      </c>
      <c r="O1551" s="18">
        <v>0.71428571428599996</v>
      </c>
    </row>
    <row r="1552" spans="3:15" x14ac:dyDescent="0.2">
      <c r="D1552" s="102"/>
      <c r="E1552" s="5" t="s">
        <v>31</v>
      </c>
      <c r="F1552" s="6"/>
      <c r="G1552" s="7">
        <v>154</v>
      </c>
      <c r="H1552" s="10">
        <v>7</v>
      </c>
      <c r="I1552" s="1">
        <v>4</v>
      </c>
      <c r="J1552" s="1">
        <v>0</v>
      </c>
      <c r="K1552" s="1">
        <v>10</v>
      </c>
      <c r="L1552" s="1">
        <v>11</v>
      </c>
      <c r="M1552" s="1">
        <v>29</v>
      </c>
      <c r="N1552" s="1">
        <v>93</v>
      </c>
      <c r="O1552" s="17">
        <v>0</v>
      </c>
    </row>
    <row r="1553" spans="4:15" x14ac:dyDescent="0.2">
      <c r="D1553" s="102"/>
      <c r="E1553" s="13"/>
      <c r="F1553" s="14"/>
      <c r="G1553" s="11">
        <v>100</v>
      </c>
      <c r="H1553" s="15">
        <v>4.5454545454549997</v>
      </c>
      <c r="I1553" s="2">
        <v>2.5974025974030002</v>
      </c>
      <c r="J1553" s="9">
        <v>0</v>
      </c>
      <c r="K1553" s="2">
        <v>6.4935064935059996</v>
      </c>
      <c r="L1553" s="2">
        <v>7.1428571428570002</v>
      </c>
      <c r="M1553" s="2">
        <v>18.831168831168998</v>
      </c>
      <c r="N1553" s="2">
        <v>60.389610389609999</v>
      </c>
      <c r="O1553" s="29">
        <v>0</v>
      </c>
    </row>
    <row r="1554" spans="4:15" x14ac:dyDescent="0.2">
      <c r="D1554" s="102"/>
      <c r="E1554" s="5" t="s">
        <v>32</v>
      </c>
      <c r="F1554" s="6"/>
      <c r="G1554" s="7">
        <v>826</v>
      </c>
      <c r="H1554" s="10">
        <v>27</v>
      </c>
      <c r="I1554" s="1">
        <v>14</v>
      </c>
      <c r="J1554" s="1">
        <v>19</v>
      </c>
      <c r="K1554" s="1">
        <v>36</v>
      </c>
      <c r="L1554" s="1">
        <v>74</v>
      </c>
      <c r="M1554" s="1">
        <v>207</v>
      </c>
      <c r="N1554" s="1">
        <v>446</v>
      </c>
      <c r="O1554" s="17">
        <v>3</v>
      </c>
    </row>
    <row r="1555" spans="4:15" x14ac:dyDescent="0.2">
      <c r="D1555" s="102"/>
      <c r="E1555" s="13"/>
      <c r="F1555" s="14"/>
      <c r="G1555" s="11">
        <v>100</v>
      </c>
      <c r="H1555" s="15">
        <v>3.2687651331719998</v>
      </c>
      <c r="I1555" s="2">
        <v>1.6949152542370001</v>
      </c>
      <c r="J1555" s="2">
        <v>2.3002421307510001</v>
      </c>
      <c r="K1555" s="2">
        <v>4.3583535108960003</v>
      </c>
      <c r="L1555" s="2">
        <v>8.9588377723970005</v>
      </c>
      <c r="M1555" s="2">
        <v>25.060532687651001</v>
      </c>
      <c r="N1555" s="2">
        <v>53.995157384987998</v>
      </c>
      <c r="O1555" s="18">
        <v>0.36319612590799999</v>
      </c>
    </row>
    <row r="1556" spans="4:15" x14ac:dyDescent="0.2">
      <c r="D1556" s="102"/>
      <c r="E1556" s="5" t="s">
        <v>33</v>
      </c>
      <c r="F1556" s="6"/>
      <c r="G1556" s="7">
        <v>672</v>
      </c>
      <c r="H1556" s="10">
        <v>27</v>
      </c>
      <c r="I1556" s="1">
        <v>6</v>
      </c>
      <c r="J1556" s="1">
        <v>16</v>
      </c>
      <c r="K1556" s="1">
        <v>34</v>
      </c>
      <c r="L1556" s="1">
        <v>61</v>
      </c>
      <c r="M1556" s="1">
        <v>157</v>
      </c>
      <c r="N1556" s="1">
        <v>370</v>
      </c>
      <c r="O1556" s="17">
        <v>1</v>
      </c>
    </row>
    <row r="1557" spans="4:15" x14ac:dyDescent="0.2">
      <c r="D1557" s="102"/>
      <c r="E1557" s="13"/>
      <c r="F1557" s="14"/>
      <c r="G1557" s="11">
        <v>100</v>
      </c>
      <c r="H1557" s="15">
        <v>4.0178571428570002</v>
      </c>
      <c r="I1557" s="2">
        <v>0.89285714285700002</v>
      </c>
      <c r="J1557" s="2">
        <v>2.3809523809519999</v>
      </c>
      <c r="K1557" s="2">
        <v>5.0595238095240003</v>
      </c>
      <c r="L1557" s="2">
        <v>9.0773809523810005</v>
      </c>
      <c r="M1557" s="2">
        <v>23.363095238094999</v>
      </c>
      <c r="N1557" s="2">
        <v>55.059523809524002</v>
      </c>
      <c r="O1557" s="18">
        <v>0.14880952381000001</v>
      </c>
    </row>
    <row r="1558" spans="4:15" x14ac:dyDescent="0.2">
      <c r="D1558" s="102"/>
      <c r="E1558" s="5" t="s">
        <v>34</v>
      </c>
      <c r="F1558" s="6"/>
      <c r="G1558" s="7">
        <v>462</v>
      </c>
      <c r="H1558" s="10">
        <v>19</v>
      </c>
      <c r="I1558" s="1">
        <v>3</v>
      </c>
      <c r="J1558" s="1">
        <v>22</v>
      </c>
      <c r="K1558" s="1">
        <v>27</v>
      </c>
      <c r="L1558" s="1">
        <v>44</v>
      </c>
      <c r="M1558" s="1">
        <v>107</v>
      </c>
      <c r="N1558" s="1">
        <v>239</v>
      </c>
      <c r="O1558" s="17">
        <v>1</v>
      </c>
    </row>
    <row r="1559" spans="4:15" x14ac:dyDescent="0.2">
      <c r="D1559" s="102"/>
      <c r="E1559" s="13"/>
      <c r="F1559" s="14"/>
      <c r="G1559" s="11">
        <v>100</v>
      </c>
      <c r="H1559" s="15">
        <v>4.1125541125540002</v>
      </c>
      <c r="I1559" s="2">
        <v>0.64935064935099995</v>
      </c>
      <c r="J1559" s="2">
        <v>4.7619047619049999</v>
      </c>
      <c r="K1559" s="2">
        <v>5.844155844156</v>
      </c>
      <c r="L1559" s="2">
        <v>9.5238095238099998</v>
      </c>
      <c r="M1559" s="2">
        <v>23.160173160172999</v>
      </c>
      <c r="N1559" s="2">
        <v>51.731601731601998</v>
      </c>
      <c r="O1559" s="18">
        <v>0.21645021645000001</v>
      </c>
    </row>
    <row r="1560" spans="4:15" x14ac:dyDescent="0.2">
      <c r="D1560" s="102"/>
      <c r="E1560" s="5" t="s">
        <v>35</v>
      </c>
      <c r="F1560" s="6"/>
      <c r="G1560" s="7">
        <v>406</v>
      </c>
      <c r="H1560" s="10">
        <v>13</v>
      </c>
      <c r="I1560" s="1">
        <v>10</v>
      </c>
      <c r="J1560" s="1">
        <v>11</v>
      </c>
      <c r="K1560" s="1">
        <v>20</v>
      </c>
      <c r="L1560" s="1">
        <v>31</v>
      </c>
      <c r="M1560" s="1">
        <v>100</v>
      </c>
      <c r="N1560" s="1">
        <v>220</v>
      </c>
      <c r="O1560" s="17">
        <v>1</v>
      </c>
    </row>
    <row r="1561" spans="4:15" x14ac:dyDescent="0.2">
      <c r="D1561" s="102"/>
      <c r="E1561" s="13"/>
      <c r="F1561" s="14"/>
      <c r="G1561" s="11">
        <v>100</v>
      </c>
      <c r="H1561" s="15">
        <v>3.20197044335</v>
      </c>
      <c r="I1561" s="2">
        <v>2.4630541871920002</v>
      </c>
      <c r="J1561" s="2">
        <v>2.7093596059110001</v>
      </c>
      <c r="K1561" s="2">
        <v>4.9261083743840004</v>
      </c>
      <c r="L1561" s="2">
        <v>7.6354679802960002</v>
      </c>
      <c r="M1561" s="2">
        <v>24.630541871921</v>
      </c>
      <c r="N1561" s="2">
        <v>54.187192118227003</v>
      </c>
      <c r="O1561" s="18">
        <v>0.246305418719</v>
      </c>
    </row>
    <row r="1562" spans="4:15" x14ac:dyDescent="0.2">
      <c r="D1562" s="102"/>
      <c r="E1562" s="5" t="s">
        <v>36</v>
      </c>
      <c r="F1562" s="6"/>
      <c r="G1562" s="7">
        <v>210</v>
      </c>
      <c r="H1562" s="10">
        <v>12</v>
      </c>
      <c r="I1562" s="1">
        <v>3</v>
      </c>
      <c r="J1562" s="1">
        <v>3</v>
      </c>
      <c r="K1562" s="1">
        <v>11</v>
      </c>
      <c r="L1562" s="1">
        <v>11</v>
      </c>
      <c r="M1562" s="1">
        <v>44</v>
      </c>
      <c r="N1562" s="1">
        <v>126</v>
      </c>
      <c r="O1562" s="17">
        <v>0</v>
      </c>
    </row>
    <row r="1563" spans="4:15" x14ac:dyDescent="0.2">
      <c r="D1563" s="102"/>
      <c r="E1563" s="13"/>
      <c r="F1563" s="14"/>
      <c r="G1563" s="11">
        <v>100</v>
      </c>
      <c r="H1563" s="15">
        <v>5.7142857142860004</v>
      </c>
      <c r="I1563" s="2">
        <v>1.4285714285710001</v>
      </c>
      <c r="J1563" s="2">
        <v>1.4285714285710001</v>
      </c>
      <c r="K1563" s="2">
        <v>5.2380952380950001</v>
      </c>
      <c r="L1563" s="2">
        <v>5.2380952380950001</v>
      </c>
      <c r="M1563" s="2">
        <v>20.952380952380999</v>
      </c>
      <c r="N1563" s="2">
        <v>60</v>
      </c>
      <c r="O1563" s="29">
        <v>0</v>
      </c>
    </row>
    <row r="1564" spans="4:15" x14ac:dyDescent="0.2">
      <c r="D1564" s="102"/>
      <c r="E1564" s="5" t="s">
        <v>37</v>
      </c>
      <c r="F1564" s="6"/>
      <c r="G1564" s="7">
        <v>714</v>
      </c>
      <c r="H1564" s="10">
        <v>26</v>
      </c>
      <c r="I1564" s="1">
        <v>9</v>
      </c>
      <c r="J1564" s="1">
        <v>15</v>
      </c>
      <c r="K1564" s="1">
        <v>28</v>
      </c>
      <c r="L1564" s="1">
        <v>60</v>
      </c>
      <c r="M1564" s="1">
        <v>162</v>
      </c>
      <c r="N1564" s="1">
        <v>413</v>
      </c>
      <c r="O1564" s="17">
        <v>1</v>
      </c>
    </row>
    <row r="1565" spans="4:15" x14ac:dyDescent="0.2">
      <c r="D1565" s="102"/>
      <c r="E1565" s="13"/>
      <c r="F1565" s="14"/>
      <c r="G1565" s="11">
        <v>100</v>
      </c>
      <c r="H1565" s="15">
        <v>3.6414565826329999</v>
      </c>
      <c r="I1565" s="2">
        <v>1.260504201681</v>
      </c>
      <c r="J1565" s="2">
        <v>2.100840336134</v>
      </c>
      <c r="K1565" s="2">
        <v>3.9215686274510002</v>
      </c>
      <c r="L1565" s="2">
        <v>8.4033613445380002</v>
      </c>
      <c r="M1565" s="2">
        <v>22.689075630251999</v>
      </c>
      <c r="N1565" s="2">
        <v>57.843137254901997</v>
      </c>
      <c r="O1565" s="18">
        <v>0.140056022409</v>
      </c>
    </row>
    <row r="1566" spans="4:15" x14ac:dyDescent="0.2">
      <c r="D1566" s="102"/>
      <c r="E1566" s="5" t="s">
        <v>38</v>
      </c>
      <c r="F1566" s="6"/>
      <c r="G1566" s="7">
        <v>70</v>
      </c>
      <c r="H1566" s="10">
        <v>1</v>
      </c>
      <c r="I1566" s="1">
        <v>0</v>
      </c>
      <c r="J1566" s="1">
        <v>3</v>
      </c>
      <c r="K1566" s="1">
        <v>2</v>
      </c>
      <c r="L1566" s="1">
        <v>8</v>
      </c>
      <c r="M1566" s="1">
        <v>12</v>
      </c>
      <c r="N1566" s="1">
        <v>43</v>
      </c>
      <c r="O1566" s="17">
        <v>1</v>
      </c>
    </row>
    <row r="1567" spans="4:15" x14ac:dyDescent="0.2">
      <c r="D1567" s="102"/>
      <c r="E1567" s="13"/>
      <c r="F1567" s="14"/>
      <c r="G1567" s="11">
        <v>100</v>
      </c>
      <c r="H1567" s="15">
        <v>1.4285714285710001</v>
      </c>
      <c r="I1567" s="9">
        <v>0</v>
      </c>
      <c r="J1567" s="2">
        <v>4.2857142857139996</v>
      </c>
      <c r="K1567" s="2">
        <v>2.8571428571430002</v>
      </c>
      <c r="L1567" s="2">
        <v>11.428571428571001</v>
      </c>
      <c r="M1567" s="2">
        <v>17.142857142857</v>
      </c>
      <c r="N1567" s="2">
        <v>61.428571428570997</v>
      </c>
      <c r="O1567" s="18">
        <v>1.4285714285710001</v>
      </c>
    </row>
    <row r="1568" spans="4:15" x14ac:dyDescent="0.2">
      <c r="D1568" s="101" t="s">
        <v>39</v>
      </c>
      <c r="E1568" s="26" t="s">
        <v>40</v>
      </c>
      <c r="F1568" s="25"/>
      <c r="G1568" s="28">
        <v>2044</v>
      </c>
      <c r="H1568" s="30">
        <v>85</v>
      </c>
      <c r="I1568" s="3">
        <v>36</v>
      </c>
      <c r="J1568" s="3">
        <v>70</v>
      </c>
      <c r="K1568" s="3">
        <v>118</v>
      </c>
      <c r="L1568" s="3">
        <v>247</v>
      </c>
      <c r="M1568" s="3">
        <v>502</v>
      </c>
      <c r="N1568" s="3">
        <v>985</v>
      </c>
      <c r="O1568" s="32">
        <v>1</v>
      </c>
    </row>
    <row r="1569" spans="2:17" x14ac:dyDescent="0.2">
      <c r="D1569" s="102"/>
      <c r="E1569" s="13"/>
      <c r="F1569" s="14"/>
      <c r="G1569" s="11">
        <v>100</v>
      </c>
      <c r="H1569" s="15">
        <v>4.1585127201569998</v>
      </c>
      <c r="I1569" s="2">
        <v>1.761252446184</v>
      </c>
      <c r="J1569" s="2">
        <v>3.4246575342469998</v>
      </c>
      <c r="K1569" s="2">
        <v>5.7729941291589997</v>
      </c>
      <c r="L1569" s="2">
        <v>12.084148727983999</v>
      </c>
      <c r="M1569" s="2">
        <v>24.559686888453999</v>
      </c>
      <c r="N1569" s="2">
        <v>48.189823874755</v>
      </c>
      <c r="O1569" s="18">
        <v>4.8923679061000001E-2</v>
      </c>
    </row>
    <row r="1570" spans="2:17" x14ac:dyDescent="0.2">
      <c r="D1570" s="102"/>
      <c r="E1570" s="5" t="s">
        <v>41</v>
      </c>
      <c r="F1570" s="6"/>
      <c r="G1570" s="7">
        <v>2156</v>
      </c>
      <c r="H1570" s="10">
        <v>83</v>
      </c>
      <c r="I1570" s="1">
        <v>33</v>
      </c>
      <c r="J1570" s="1">
        <v>56</v>
      </c>
      <c r="K1570" s="1">
        <v>105</v>
      </c>
      <c r="L1570" s="1">
        <v>210</v>
      </c>
      <c r="M1570" s="1">
        <v>530</v>
      </c>
      <c r="N1570" s="1">
        <v>1134</v>
      </c>
      <c r="O1570" s="17">
        <v>5</v>
      </c>
    </row>
    <row r="1571" spans="2:17" x14ac:dyDescent="0.2">
      <c r="D1571" s="102"/>
      <c r="E1571" s="13"/>
      <c r="F1571" s="14"/>
      <c r="G1571" s="11">
        <v>100</v>
      </c>
      <c r="H1571" s="15">
        <v>3.849721706865</v>
      </c>
      <c r="I1571" s="2">
        <v>1.530612244898</v>
      </c>
      <c r="J1571" s="2">
        <v>2.5974025974030002</v>
      </c>
      <c r="K1571" s="2">
        <v>4.8701298701300004</v>
      </c>
      <c r="L1571" s="2">
        <v>9.7402597402600009</v>
      </c>
      <c r="M1571" s="2">
        <v>24.582560296846001</v>
      </c>
      <c r="N1571" s="2">
        <v>52.597402597402997</v>
      </c>
      <c r="O1571" s="18">
        <v>0.23191094619700001</v>
      </c>
    </row>
    <row r="1572" spans="2:17" x14ac:dyDescent="0.2">
      <c r="D1572" s="102"/>
      <c r="E1572" s="5" t="s">
        <v>42</v>
      </c>
      <c r="F1572" s="6"/>
      <c r="G1572" s="7">
        <v>1680</v>
      </c>
      <c r="H1572" s="10">
        <v>52</v>
      </c>
      <c r="I1572" s="1">
        <v>28</v>
      </c>
      <c r="J1572" s="1">
        <v>29</v>
      </c>
      <c r="K1572" s="1">
        <v>75</v>
      </c>
      <c r="L1572" s="1">
        <v>150</v>
      </c>
      <c r="M1572" s="1">
        <v>395</v>
      </c>
      <c r="N1572" s="1">
        <v>944</v>
      </c>
      <c r="O1572" s="17">
        <v>7</v>
      </c>
    </row>
    <row r="1573" spans="2:17" x14ac:dyDescent="0.2">
      <c r="D1573" s="102"/>
      <c r="E1573" s="13"/>
      <c r="F1573" s="14"/>
      <c r="G1573" s="11">
        <v>100</v>
      </c>
      <c r="H1573" s="15">
        <v>3.0952380952379999</v>
      </c>
      <c r="I1573" s="2">
        <v>1.666666666667</v>
      </c>
      <c r="J1573" s="2">
        <v>1.72619047619</v>
      </c>
      <c r="K1573" s="2">
        <v>4.4642857142860004</v>
      </c>
      <c r="L1573" s="2">
        <v>8.9285714285710007</v>
      </c>
      <c r="M1573" s="2">
        <v>23.511904761905001</v>
      </c>
      <c r="N1573" s="2">
        <v>56.190476190475998</v>
      </c>
      <c r="O1573" s="18">
        <v>0.41666666666699997</v>
      </c>
    </row>
    <row r="1574" spans="2:17" x14ac:dyDescent="0.2">
      <c r="D1574" s="102"/>
      <c r="E1574" s="5" t="s">
        <v>43</v>
      </c>
      <c r="F1574" s="6"/>
      <c r="G1574" s="7">
        <v>518</v>
      </c>
      <c r="H1574" s="10">
        <v>18</v>
      </c>
      <c r="I1574" s="1">
        <v>4</v>
      </c>
      <c r="J1574" s="1">
        <v>6</v>
      </c>
      <c r="K1574" s="1">
        <v>21</v>
      </c>
      <c r="L1574" s="1">
        <v>37</v>
      </c>
      <c r="M1574" s="1">
        <v>89</v>
      </c>
      <c r="N1574" s="1">
        <v>342</v>
      </c>
      <c r="O1574" s="17">
        <v>1</v>
      </c>
    </row>
    <row r="1575" spans="2:17" x14ac:dyDescent="0.2">
      <c r="D1575" s="102"/>
      <c r="E1575" s="13"/>
      <c r="F1575" s="14"/>
      <c r="G1575" s="11">
        <v>100</v>
      </c>
      <c r="H1575" s="15">
        <v>3.4749034749029999</v>
      </c>
      <c r="I1575" s="2">
        <v>0.77220077220100003</v>
      </c>
      <c r="J1575" s="2">
        <v>1.1583011583009999</v>
      </c>
      <c r="K1575" s="2">
        <v>4.0540540540540002</v>
      </c>
      <c r="L1575" s="2">
        <v>7.1428571428570002</v>
      </c>
      <c r="M1575" s="2">
        <v>17.181467181466999</v>
      </c>
      <c r="N1575" s="2">
        <v>66.023166023165999</v>
      </c>
      <c r="O1575" s="18">
        <v>0.19305019305000001</v>
      </c>
    </row>
    <row r="1576" spans="2:17" x14ac:dyDescent="0.2">
      <c r="D1576" s="102"/>
      <c r="E1576" s="5" t="s">
        <v>44</v>
      </c>
      <c r="F1576" s="6"/>
      <c r="G1576" s="7">
        <v>602</v>
      </c>
      <c r="H1576" s="10">
        <v>27</v>
      </c>
      <c r="I1576" s="1">
        <v>10</v>
      </c>
      <c r="J1576" s="1">
        <v>10</v>
      </c>
      <c r="K1576" s="1">
        <v>24</v>
      </c>
      <c r="L1576" s="1">
        <v>48</v>
      </c>
      <c r="M1576" s="1">
        <v>143</v>
      </c>
      <c r="N1576" s="1">
        <v>339</v>
      </c>
      <c r="O1576" s="17">
        <v>1</v>
      </c>
    </row>
    <row r="1577" spans="2:17" x14ac:dyDescent="0.2">
      <c r="D1577" s="103"/>
      <c r="E1577" s="54"/>
      <c r="F1577" s="52"/>
      <c r="G1577" s="61">
        <v>100</v>
      </c>
      <c r="H1577" s="66">
        <v>4.4850498338870004</v>
      </c>
      <c r="I1577" s="24">
        <v>1.6611295681060001</v>
      </c>
      <c r="J1577" s="24">
        <v>1.6611295681060001</v>
      </c>
      <c r="K1577" s="24">
        <v>3.9867109634550002</v>
      </c>
      <c r="L1577" s="24">
        <v>7.9734219269100004</v>
      </c>
      <c r="M1577" s="24">
        <v>23.754152823919998</v>
      </c>
      <c r="N1577" s="24">
        <v>56.312292358804001</v>
      </c>
      <c r="O1577" s="69">
        <v>0.166112956811</v>
      </c>
    </row>
    <row r="1579" spans="2:17" x14ac:dyDescent="0.2">
      <c r="B1579" s="34" t="str">
        <f xml:space="preserve"> HYPERLINK("#'目次'!B42", "[36]")</f>
        <v>[36]</v>
      </c>
      <c r="C1579" s="27" t="s">
        <v>341</v>
      </c>
    </row>
    <row r="1580" spans="2:17" x14ac:dyDescent="0.2">
      <c r="C1580" s="84" t="s">
        <v>342</v>
      </c>
    </row>
    <row r="1582" spans="2:17" x14ac:dyDescent="0.2">
      <c r="C1582" s="27" t="s">
        <v>13</v>
      </c>
    </row>
    <row r="1583" spans="2:17" ht="36" x14ac:dyDescent="0.2">
      <c r="D1583" s="97"/>
      <c r="E1583" s="98"/>
      <c r="F1583" s="98"/>
      <c r="G1583" s="38" t="s">
        <v>14</v>
      </c>
      <c r="H1583" s="36" t="s">
        <v>282</v>
      </c>
      <c r="I1583" s="4" t="s">
        <v>283</v>
      </c>
      <c r="J1583" s="4" t="s">
        <v>284</v>
      </c>
      <c r="K1583" s="4" t="s">
        <v>285</v>
      </c>
      <c r="L1583" s="4" t="s">
        <v>286</v>
      </c>
      <c r="M1583" s="4" t="s">
        <v>287</v>
      </c>
      <c r="N1583" s="4" t="s">
        <v>288</v>
      </c>
      <c r="O1583" s="4" t="s">
        <v>24</v>
      </c>
      <c r="P1583" s="4" t="s">
        <v>61</v>
      </c>
      <c r="Q1583" s="35" t="s">
        <v>62</v>
      </c>
    </row>
    <row r="1584" spans="2:17" x14ac:dyDescent="0.2">
      <c r="D1584" s="99"/>
      <c r="E1584" s="100"/>
      <c r="F1584" s="100"/>
      <c r="G1584" s="40"/>
      <c r="H1584" s="42"/>
      <c r="I1584" s="8"/>
      <c r="J1584" s="8"/>
      <c r="K1584" s="8"/>
      <c r="L1584" s="8"/>
      <c r="M1584" s="8"/>
      <c r="N1584" s="8"/>
      <c r="O1584" s="8"/>
      <c r="P1584" s="8"/>
      <c r="Q1584" s="39"/>
    </row>
    <row r="1585" spans="4:17" x14ac:dyDescent="0.2">
      <c r="D1585" s="59"/>
      <c r="E1585" s="63" t="s">
        <v>14</v>
      </c>
      <c r="F1585" s="65"/>
      <c r="G1585" s="37">
        <v>265</v>
      </c>
      <c r="H1585" s="16">
        <v>65</v>
      </c>
      <c r="I1585" s="16">
        <v>28</v>
      </c>
      <c r="J1585" s="16">
        <v>39</v>
      </c>
      <c r="K1585" s="16">
        <v>27</v>
      </c>
      <c r="L1585" s="16">
        <v>56</v>
      </c>
      <c r="M1585" s="16">
        <v>12</v>
      </c>
      <c r="N1585" s="16">
        <v>0</v>
      </c>
      <c r="O1585" s="16">
        <v>38</v>
      </c>
      <c r="P1585" s="78" t="s">
        <v>72</v>
      </c>
      <c r="Q1585" s="80" t="s">
        <v>72</v>
      </c>
    </row>
    <row r="1586" spans="4:17" x14ac:dyDescent="0.2">
      <c r="D1586" s="54"/>
      <c r="E1586" s="52"/>
      <c r="F1586" s="60"/>
      <c r="G1586" s="11">
        <v>100</v>
      </c>
      <c r="H1586" s="2">
        <v>24.528301886792001</v>
      </c>
      <c r="I1586" s="2">
        <v>10.566037735848999</v>
      </c>
      <c r="J1586" s="2">
        <v>14.716981132075</v>
      </c>
      <c r="K1586" s="2">
        <v>10.188679245283</v>
      </c>
      <c r="L1586" s="2">
        <v>21.132075471697998</v>
      </c>
      <c r="M1586" s="2">
        <v>4.5283018867919997</v>
      </c>
      <c r="N1586" s="9">
        <v>0</v>
      </c>
      <c r="O1586" s="2">
        <v>14.339622641508999</v>
      </c>
      <c r="P1586" s="2">
        <v>47.879735682819003</v>
      </c>
      <c r="Q1586" s="18">
        <v>47.638775103084001</v>
      </c>
    </row>
    <row r="1587" spans="4:17" x14ac:dyDescent="0.2">
      <c r="D1587" s="101" t="s">
        <v>25</v>
      </c>
      <c r="E1587" s="26" t="s">
        <v>26</v>
      </c>
      <c r="F1587" s="25"/>
      <c r="G1587" s="28">
        <v>5</v>
      </c>
      <c r="H1587" s="30">
        <v>4</v>
      </c>
      <c r="I1587" s="3">
        <v>0</v>
      </c>
      <c r="J1587" s="3">
        <v>0</v>
      </c>
      <c r="K1587" s="3">
        <v>1</v>
      </c>
      <c r="L1587" s="3">
        <v>0</v>
      </c>
      <c r="M1587" s="3">
        <v>0</v>
      </c>
      <c r="N1587" s="3">
        <v>0</v>
      </c>
      <c r="O1587" s="3">
        <v>0</v>
      </c>
      <c r="P1587" s="74" t="s">
        <v>72</v>
      </c>
      <c r="Q1587" s="75" t="s">
        <v>72</v>
      </c>
    </row>
    <row r="1588" spans="4:17" x14ac:dyDescent="0.2">
      <c r="D1588" s="102"/>
      <c r="E1588" s="13"/>
      <c r="F1588" s="14"/>
      <c r="G1588" s="11">
        <v>100</v>
      </c>
      <c r="H1588" s="15">
        <v>80</v>
      </c>
      <c r="I1588" s="9">
        <v>0</v>
      </c>
      <c r="J1588" s="9">
        <v>0</v>
      </c>
      <c r="K1588" s="2">
        <v>20</v>
      </c>
      <c r="L1588" s="9">
        <v>0</v>
      </c>
      <c r="M1588" s="9">
        <v>0</v>
      </c>
      <c r="N1588" s="9">
        <v>0</v>
      </c>
      <c r="O1588" s="9">
        <v>0</v>
      </c>
      <c r="P1588" s="2">
        <v>13.8</v>
      </c>
      <c r="Q1588" s="18">
        <v>23.146490014687</v>
      </c>
    </row>
    <row r="1589" spans="4:17" x14ac:dyDescent="0.2">
      <c r="D1589" s="102"/>
      <c r="E1589" s="5" t="s">
        <v>27</v>
      </c>
      <c r="F1589" s="6"/>
      <c r="G1589" s="7">
        <v>17</v>
      </c>
      <c r="H1589" s="10">
        <v>3</v>
      </c>
      <c r="I1589" s="1">
        <v>2</v>
      </c>
      <c r="J1589" s="1">
        <v>4</v>
      </c>
      <c r="K1589" s="1">
        <v>2</v>
      </c>
      <c r="L1589" s="1">
        <v>4</v>
      </c>
      <c r="M1589" s="1">
        <v>0</v>
      </c>
      <c r="N1589" s="1">
        <v>0</v>
      </c>
      <c r="O1589" s="1">
        <v>2</v>
      </c>
      <c r="P1589" s="33" t="s">
        <v>72</v>
      </c>
      <c r="Q1589" s="41" t="s">
        <v>72</v>
      </c>
    </row>
    <row r="1590" spans="4:17" x14ac:dyDescent="0.2">
      <c r="D1590" s="102"/>
      <c r="E1590" s="13"/>
      <c r="F1590" s="14"/>
      <c r="G1590" s="11">
        <v>100</v>
      </c>
      <c r="H1590" s="15">
        <v>17.647058823529001</v>
      </c>
      <c r="I1590" s="2">
        <v>11.764705882353001</v>
      </c>
      <c r="J1590" s="2">
        <v>23.529411764706001</v>
      </c>
      <c r="K1590" s="2">
        <v>11.764705882353001</v>
      </c>
      <c r="L1590" s="2">
        <v>23.529411764706001</v>
      </c>
      <c r="M1590" s="9">
        <v>0</v>
      </c>
      <c r="N1590" s="9">
        <v>0</v>
      </c>
      <c r="O1590" s="2">
        <v>11.764705882353001</v>
      </c>
      <c r="P1590" s="2">
        <v>46.3</v>
      </c>
      <c r="Q1590" s="18">
        <v>43.630952315987997</v>
      </c>
    </row>
    <row r="1591" spans="4:17" x14ac:dyDescent="0.2">
      <c r="D1591" s="102"/>
      <c r="E1591" s="5" t="s">
        <v>28</v>
      </c>
      <c r="F1591" s="6"/>
      <c r="G1591" s="7">
        <v>73</v>
      </c>
      <c r="H1591" s="10">
        <v>22</v>
      </c>
      <c r="I1591" s="1">
        <v>8</v>
      </c>
      <c r="J1591" s="1">
        <v>11</v>
      </c>
      <c r="K1591" s="1">
        <v>9</v>
      </c>
      <c r="L1591" s="1">
        <v>11</v>
      </c>
      <c r="M1591" s="1">
        <v>2</v>
      </c>
      <c r="N1591" s="1">
        <v>0</v>
      </c>
      <c r="O1591" s="1">
        <v>10</v>
      </c>
      <c r="P1591" s="33" t="s">
        <v>72</v>
      </c>
      <c r="Q1591" s="41" t="s">
        <v>72</v>
      </c>
    </row>
    <row r="1592" spans="4:17" x14ac:dyDescent="0.2">
      <c r="D1592" s="102"/>
      <c r="E1592" s="13"/>
      <c r="F1592" s="14"/>
      <c r="G1592" s="11">
        <v>100</v>
      </c>
      <c r="H1592" s="15">
        <v>30.136986301370001</v>
      </c>
      <c r="I1592" s="2">
        <v>10.958904109589</v>
      </c>
      <c r="J1592" s="2">
        <v>15.068493150685001</v>
      </c>
      <c r="K1592" s="2">
        <v>12.328767123287999</v>
      </c>
      <c r="L1592" s="2">
        <v>15.068493150685001</v>
      </c>
      <c r="M1592" s="2">
        <v>2.7397260273969999</v>
      </c>
      <c r="N1592" s="9">
        <v>0</v>
      </c>
      <c r="O1592" s="2">
        <v>13.698630136986001</v>
      </c>
      <c r="P1592" s="2">
        <v>39.452380952380999</v>
      </c>
      <c r="Q1592" s="18">
        <v>43.480036861095002</v>
      </c>
    </row>
    <row r="1593" spans="4:17" x14ac:dyDescent="0.2">
      <c r="D1593" s="102"/>
      <c r="E1593" s="5" t="s">
        <v>29</v>
      </c>
      <c r="F1593" s="6"/>
      <c r="G1593" s="7">
        <v>29</v>
      </c>
      <c r="H1593" s="10">
        <v>6</v>
      </c>
      <c r="I1593" s="1">
        <v>4</v>
      </c>
      <c r="J1593" s="1">
        <v>4</v>
      </c>
      <c r="K1593" s="1">
        <v>1</v>
      </c>
      <c r="L1593" s="1">
        <v>7</v>
      </c>
      <c r="M1593" s="1">
        <v>4</v>
      </c>
      <c r="N1593" s="1">
        <v>0</v>
      </c>
      <c r="O1593" s="1">
        <v>3</v>
      </c>
      <c r="P1593" s="33" t="s">
        <v>72</v>
      </c>
      <c r="Q1593" s="41" t="s">
        <v>72</v>
      </c>
    </row>
    <row r="1594" spans="4:17" x14ac:dyDescent="0.2">
      <c r="D1594" s="102"/>
      <c r="E1594" s="13"/>
      <c r="F1594" s="14"/>
      <c r="G1594" s="11">
        <v>100</v>
      </c>
      <c r="H1594" s="15">
        <v>20.689655172414</v>
      </c>
      <c r="I1594" s="2">
        <v>13.793103448276</v>
      </c>
      <c r="J1594" s="2">
        <v>13.793103448276</v>
      </c>
      <c r="K1594" s="2">
        <v>3.4482758620689999</v>
      </c>
      <c r="L1594" s="2">
        <v>24.137931034483</v>
      </c>
      <c r="M1594" s="2">
        <v>13.793103448276</v>
      </c>
      <c r="N1594" s="9">
        <v>0</v>
      </c>
      <c r="O1594" s="2">
        <v>10.344827586207</v>
      </c>
      <c r="P1594" s="2">
        <v>61.615384615384997</v>
      </c>
      <c r="Q1594" s="18">
        <v>57.155036740885997</v>
      </c>
    </row>
    <row r="1595" spans="4:17" x14ac:dyDescent="0.2">
      <c r="D1595" s="102"/>
      <c r="E1595" s="5" t="s">
        <v>30</v>
      </c>
      <c r="F1595" s="6"/>
      <c r="G1595" s="7">
        <v>9</v>
      </c>
      <c r="H1595" s="10">
        <v>0</v>
      </c>
      <c r="I1595" s="1">
        <v>0</v>
      </c>
      <c r="J1595" s="1">
        <v>1</v>
      </c>
      <c r="K1595" s="1">
        <v>1</v>
      </c>
      <c r="L1595" s="1">
        <v>2</v>
      </c>
      <c r="M1595" s="1">
        <v>1</v>
      </c>
      <c r="N1595" s="1">
        <v>0</v>
      </c>
      <c r="O1595" s="1">
        <v>4</v>
      </c>
      <c r="P1595" s="33" t="s">
        <v>72</v>
      </c>
      <c r="Q1595" s="41" t="s">
        <v>72</v>
      </c>
    </row>
    <row r="1596" spans="4:17" x14ac:dyDescent="0.2">
      <c r="D1596" s="102"/>
      <c r="E1596" s="13"/>
      <c r="F1596" s="14"/>
      <c r="G1596" s="11">
        <v>100</v>
      </c>
      <c r="H1596" s="70">
        <v>0</v>
      </c>
      <c r="I1596" s="9">
        <v>0</v>
      </c>
      <c r="J1596" s="2">
        <v>11.111111111111001</v>
      </c>
      <c r="K1596" s="2">
        <v>11.111111111111001</v>
      </c>
      <c r="L1596" s="2">
        <v>22.222222222222001</v>
      </c>
      <c r="M1596" s="2">
        <v>11.111111111111001</v>
      </c>
      <c r="N1596" s="9">
        <v>0</v>
      </c>
      <c r="O1596" s="2">
        <v>44.444444444444002</v>
      </c>
      <c r="P1596" s="2">
        <v>92</v>
      </c>
      <c r="Q1596" s="18">
        <v>42.614551505324997</v>
      </c>
    </row>
    <row r="1597" spans="4:17" x14ac:dyDescent="0.2">
      <c r="D1597" s="102"/>
      <c r="E1597" s="5" t="s">
        <v>31</v>
      </c>
      <c r="F1597" s="6"/>
      <c r="G1597" s="7">
        <v>7</v>
      </c>
      <c r="H1597" s="10">
        <v>0</v>
      </c>
      <c r="I1597" s="1">
        <v>0</v>
      </c>
      <c r="J1597" s="1">
        <v>1</v>
      </c>
      <c r="K1597" s="1">
        <v>3</v>
      </c>
      <c r="L1597" s="1">
        <v>2</v>
      </c>
      <c r="M1597" s="1">
        <v>0</v>
      </c>
      <c r="N1597" s="1">
        <v>0</v>
      </c>
      <c r="O1597" s="1">
        <v>1</v>
      </c>
      <c r="P1597" s="33" t="s">
        <v>72</v>
      </c>
      <c r="Q1597" s="41" t="s">
        <v>72</v>
      </c>
    </row>
    <row r="1598" spans="4:17" x14ac:dyDescent="0.2">
      <c r="D1598" s="102"/>
      <c r="E1598" s="13"/>
      <c r="F1598" s="14"/>
      <c r="G1598" s="11">
        <v>100</v>
      </c>
      <c r="H1598" s="70">
        <v>0</v>
      </c>
      <c r="I1598" s="9">
        <v>0</v>
      </c>
      <c r="J1598" s="2">
        <v>14.285714285714</v>
      </c>
      <c r="K1598" s="2">
        <v>42.857142857143003</v>
      </c>
      <c r="L1598" s="2">
        <v>28.571428571428999</v>
      </c>
      <c r="M1598" s="9">
        <v>0</v>
      </c>
      <c r="N1598" s="9">
        <v>0</v>
      </c>
      <c r="O1598" s="2">
        <v>14.285714285714</v>
      </c>
      <c r="P1598" s="2">
        <v>61.666666666666998</v>
      </c>
      <c r="Q1598" s="18">
        <v>29.107081994287999</v>
      </c>
    </row>
    <row r="1599" spans="4:17" x14ac:dyDescent="0.2">
      <c r="D1599" s="102"/>
      <c r="E1599" s="5" t="s">
        <v>32</v>
      </c>
      <c r="F1599" s="6"/>
      <c r="G1599" s="7">
        <v>27</v>
      </c>
      <c r="H1599" s="10">
        <v>8</v>
      </c>
      <c r="I1599" s="1">
        <v>2</v>
      </c>
      <c r="J1599" s="1">
        <v>5</v>
      </c>
      <c r="K1599" s="1">
        <v>0</v>
      </c>
      <c r="L1599" s="1">
        <v>6</v>
      </c>
      <c r="M1599" s="1">
        <v>2</v>
      </c>
      <c r="N1599" s="1">
        <v>0</v>
      </c>
      <c r="O1599" s="1">
        <v>4</v>
      </c>
      <c r="P1599" s="33" t="s">
        <v>72</v>
      </c>
      <c r="Q1599" s="41" t="s">
        <v>72</v>
      </c>
    </row>
    <row r="1600" spans="4:17" x14ac:dyDescent="0.2">
      <c r="D1600" s="102"/>
      <c r="E1600" s="13"/>
      <c r="F1600" s="14"/>
      <c r="G1600" s="11">
        <v>100</v>
      </c>
      <c r="H1600" s="15">
        <v>29.629629629629999</v>
      </c>
      <c r="I1600" s="2">
        <v>7.4074074074069998</v>
      </c>
      <c r="J1600" s="2">
        <v>18.518518518518999</v>
      </c>
      <c r="K1600" s="9">
        <v>0</v>
      </c>
      <c r="L1600" s="2">
        <v>22.222222222222001</v>
      </c>
      <c r="M1600" s="2">
        <v>7.4074074074069998</v>
      </c>
      <c r="N1600" s="9">
        <v>0</v>
      </c>
      <c r="O1600" s="2">
        <v>14.814814814815</v>
      </c>
      <c r="P1600" s="2">
        <v>50.5</v>
      </c>
      <c r="Q1600" s="18">
        <v>53.797324969862999</v>
      </c>
    </row>
    <row r="1601" spans="4:17" x14ac:dyDescent="0.2">
      <c r="D1601" s="102"/>
      <c r="E1601" s="5" t="s">
        <v>33</v>
      </c>
      <c r="F1601" s="6"/>
      <c r="G1601" s="7">
        <v>27</v>
      </c>
      <c r="H1601" s="10">
        <v>6</v>
      </c>
      <c r="I1601" s="1">
        <v>3</v>
      </c>
      <c r="J1601" s="1">
        <v>3</v>
      </c>
      <c r="K1601" s="1">
        <v>4</v>
      </c>
      <c r="L1601" s="1">
        <v>6</v>
      </c>
      <c r="M1601" s="1">
        <v>1</v>
      </c>
      <c r="N1601" s="1">
        <v>0</v>
      </c>
      <c r="O1601" s="1">
        <v>4</v>
      </c>
      <c r="P1601" s="33" t="s">
        <v>72</v>
      </c>
      <c r="Q1601" s="41" t="s">
        <v>72</v>
      </c>
    </row>
    <row r="1602" spans="4:17" x14ac:dyDescent="0.2">
      <c r="D1602" s="102"/>
      <c r="E1602" s="13"/>
      <c r="F1602" s="14"/>
      <c r="G1602" s="11">
        <v>100</v>
      </c>
      <c r="H1602" s="15">
        <v>22.222222222222001</v>
      </c>
      <c r="I1602" s="2">
        <v>11.111111111111001</v>
      </c>
      <c r="J1602" s="2">
        <v>11.111111111111001</v>
      </c>
      <c r="K1602" s="2">
        <v>14.814814814815</v>
      </c>
      <c r="L1602" s="2">
        <v>22.222222222222001</v>
      </c>
      <c r="M1602" s="2">
        <v>3.7037037037039999</v>
      </c>
      <c r="N1602" s="9">
        <v>0</v>
      </c>
      <c r="O1602" s="2">
        <v>14.814814814815</v>
      </c>
      <c r="P1602" s="2">
        <v>48.986956521739003</v>
      </c>
      <c r="Q1602" s="18">
        <v>45.117087328396003</v>
      </c>
    </row>
    <row r="1603" spans="4:17" x14ac:dyDescent="0.2">
      <c r="D1603" s="102"/>
      <c r="E1603" s="5" t="s">
        <v>34</v>
      </c>
      <c r="F1603" s="6"/>
      <c r="G1603" s="7">
        <v>19</v>
      </c>
      <c r="H1603" s="10">
        <v>4</v>
      </c>
      <c r="I1603" s="1">
        <v>3</v>
      </c>
      <c r="J1603" s="1">
        <v>3</v>
      </c>
      <c r="K1603" s="1">
        <v>3</v>
      </c>
      <c r="L1603" s="1">
        <v>3</v>
      </c>
      <c r="M1603" s="1">
        <v>1</v>
      </c>
      <c r="N1603" s="1">
        <v>0</v>
      </c>
      <c r="O1603" s="1">
        <v>2</v>
      </c>
      <c r="P1603" s="33" t="s">
        <v>72</v>
      </c>
      <c r="Q1603" s="41" t="s">
        <v>72</v>
      </c>
    </row>
    <row r="1604" spans="4:17" x14ac:dyDescent="0.2">
      <c r="D1604" s="102"/>
      <c r="E1604" s="13"/>
      <c r="F1604" s="14"/>
      <c r="G1604" s="11">
        <v>100</v>
      </c>
      <c r="H1604" s="15">
        <v>21.052631578947</v>
      </c>
      <c r="I1604" s="2">
        <v>15.789473684211</v>
      </c>
      <c r="J1604" s="2">
        <v>15.789473684211</v>
      </c>
      <c r="K1604" s="2">
        <v>15.789473684211</v>
      </c>
      <c r="L1604" s="2">
        <v>15.789473684211</v>
      </c>
      <c r="M1604" s="2">
        <v>5.2631578947369997</v>
      </c>
      <c r="N1604" s="9">
        <v>0</v>
      </c>
      <c r="O1604" s="2">
        <v>10.526315789473999</v>
      </c>
      <c r="P1604" s="2">
        <v>44.411764705882</v>
      </c>
      <c r="Q1604" s="18">
        <v>44.530305376066998</v>
      </c>
    </row>
    <row r="1605" spans="4:17" x14ac:dyDescent="0.2">
      <c r="D1605" s="102"/>
      <c r="E1605" s="5" t="s">
        <v>35</v>
      </c>
      <c r="F1605" s="6"/>
      <c r="G1605" s="7">
        <v>13</v>
      </c>
      <c r="H1605" s="10">
        <v>4</v>
      </c>
      <c r="I1605" s="1">
        <v>0</v>
      </c>
      <c r="J1605" s="1">
        <v>1</v>
      </c>
      <c r="K1605" s="1">
        <v>1</v>
      </c>
      <c r="L1605" s="1">
        <v>5</v>
      </c>
      <c r="M1605" s="1">
        <v>0</v>
      </c>
      <c r="N1605" s="1">
        <v>0</v>
      </c>
      <c r="O1605" s="1">
        <v>2</v>
      </c>
      <c r="P1605" s="33" t="s">
        <v>72</v>
      </c>
      <c r="Q1605" s="41" t="s">
        <v>72</v>
      </c>
    </row>
    <row r="1606" spans="4:17" x14ac:dyDescent="0.2">
      <c r="D1606" s="102"/>
      <c r="E1606" s="13"/>
      <c r="F1606" s="14"/>
      <c r="G1606" s="11">
        <v>100</v>
      </c>
      <c r="H1606" s="15">
        <v>30.769230769231001</v>
      </c>
      <c r="I1606" s="9">
        <v>0</v>
      </c>
      <c r="J1606" s="2">
        <v>7.6923076923079998</v>
      </c>
      <c r="K1606" s="2">
        <v>7.6923076923079998</v>
      </c>
      <c r="L1606" s="2">
        <v>38.461538461537998</v>
      </c>
      <c r="M1606" s="9">
        <v>0</v>
      </c>
      <c r="N1606" s="9">
        <v>0</v>
      </c>
      <c r="O1606" s="2">
        <v>15.384615384615</v>
      </c>
      <c r="P1606" s="2">
        <v>56.5</v>
      </c>
      <c r="Q1606" s="18">
        <v>46.538840083994998</v>
      </c>
    </row>
    <row r="1607" spans="4:17" x14ac:dyDescent="0.2">
      <c r="D1607" s="102"/>
      <c r="E1607" s="5" t="s">
        <v>36</v>
      </c>
      <c r="F1607" s="6"/>
      <c r="G1607" s="7">
        <v>12</v>
      </c>
      <c r="H1607" s="10">
        <v>1</v>
      </c>
      <c r="I1607" s="1">
        <v>0</v>
      </c>
      <c r="J1607" s="1">
        <v>2</v>
      </c>
      <c r="K1607" s="1">
        <v>2</v>
      </c>
      <c r="L1607" s="1">
        <v>5</v>
      </c>
      <c r="M1607" s="1">
        <v>0</v>
      </c>
      <c r="N1607" s="1">
        <v>0</v>
      </c>
      <c r="O1607" s="1">
        <v>2</v>
      </c>
      <c r="P1607" s="33" t="s">
        <v>72</v>
      </c>
      <c r="Q1607" s="41" t="s">
        <v>72</v>
      </c>
    </row>
    <row r="1608" spans="4:17" x14ac:dyDescent="0.2">
      <c r="D1608" s="102"/>
      <c r="E1608" s="13"/>
      <c r="F1608" s="14"/>
      <c r="G1608" s="11">
        <v>100</v>
      </c>
      <c r="H1608" s="15">
        <v>8.333333333333</v>
      </c>
      <c r="I1608" s="9">
        <v>0</v>
      </c>
      <c r="J1608" s="2">
        <v>16.666666666666998</v>
      </c>
      <c r="K1608" s="2">
        <v>16.666666666666998</v>
      </c>
      <c r="L1608" s="2">
        <v>41.666666666666998</v>
      </c>
      <c r="M1608" s="9">
        <v>0</v>
      </c>
      <c r="N1608" s="9">
        <v>0</v>
      </c>
      <c r="O1608" s="2">
        <v>16.666666666666998</v>
      </c>
      <c r="P1608" s="2">
        <v>67.900000000000006</v>
      </c>
      <c r="Q1608" s="18">
        <v>39.320350964863003</v>
      </c>
    </row>
    <row r="1609" spans="4:17" x14ac:dyDescent="0.2">
      <c r="D1609" s="102"/>
      <c r="E1609" s="5" t="s">
        <v>37</v>
      </c>
      <c r="F1609" s="6"/>
      <c r="G1609" s="7">
        <v>26</v>
      </c>
      <c r="H1609" s="10">
        <v>6</v>
      </c>
      <c r="I1609" s="1">
        <v>6</v>
      </c>
      <c r="J1609" s="1">
        <v>4</v>
      </c>
      <c r="K1609" s="1">
        <v>0</v>
      </c>
      <c r="L1609" s="1">
        <v>5</v>
      </c>
      <c r="M1609" s="1">
        <v>1</v>
      </c>
      <c r="N1609" s="1">
        <v>0</v>
      </c>
      <c r="O1609" s="1">
        <v>4</v>
      </c>
      <c r="P1609" s="33" t="s">
        <v>72</v>
      </c>
      <c r="Q1609" s="41" t="s">
        <v>72</v>
      </c>
    </row>
    <row r="1610" spans="4:17" x14ac:dyDescent="0.2">
      <c r="D1610" s="102"/>
      <c r="E1610" s="13"/>
      <c r="F1610" s="14"/>
      <c r="G1610" s="11">
        <v>100</v>
      </c>
      <c r="H1610" s="15">
        <v>23.076923076922998</v>
      </c>
      <c r="I1610" s="2">
        <v>23.076923076922998</v>
      </c>
      <c r="J1610" s="2">
        <v>15.384615384615</v>
      </c>
      <c r="K1610" s="9">
        <v>0</v>
      </c>
      <c r="L1610" s="2">
        <v>19.230769230768999</v>
      </c>
      <c r="M1610" s="2">
        <v>3.8461538461539999</v>
      </c>
      <c r="N1610" s="9">
        <v>0</v>
      </c>
      <c r="O1610" s="2">
        <v>15.384615384615</v>
      </c>
      <c r="P1610" s="2">
        <v>38.227272727272997</v>
      </c>
      <c r="Q1610" s="18">
        <v>44.709091833339997</v>
      </c>
    </row>
    <row r="1611" spans="4:17" x14ac:dyDescent="0.2">
      <c r="D1611" s="102"/>
      <c r="E1611" s="5" t="s">
        <v>38</v>
      </c>
      <c r="F1611" s="6"/>
      <c r="G1611" s="7">
        <v>1</v>
      </c>
      <c r="H1611" s="10">
        <v>1</v>
      </c>
      <c r="I1611" s="1">
        <v>0</v>
      </c>
      <c r="J1611" s="1">
        <v>0</v>
      </c>
      <c r="K1611" s="1">
        <v>0</v>
      </c>
      <c r="L1611" s="1">
        <v>0</v>
      </c>
      <c r="M1611" s="1">
        <v>0</v>
      </c>
      <c r="N1611" s="1">
        <v>0</v>
      </c>
      <c r="O1611" s="1">
        <v>0</v>
      </c>
      <c r="P1611" s="33" t="s">
        <v>72</v>
      </c>
      <c r="Q1611" s="41" t="s">
        <v>72</v>
      </c>
    </row>
    <row r="1612" spans="4:17" x14ac:dyDescent="0.2">
      <c r="D1612" s="102"/>
      <c r="E1612" s="13"/>
      <c r="F1612" s="14"/>
      <c r="G1612" s="11">
        <v>100</v>
      </c>
      <c r="H1612" s="15">
        <v>100</v>
      </c>
      <c r="I1612" s="9">
        <v>0</v>
      </c>
      <c r="J1612" s="9">
        <v>0</v>
      </c>
      <c r="K1612" s="9">
        <v>0</v>
      </c>
      <c r="L1612" s="9">
        <v>0</v>
      </c>
      <c r="M1612" s="9">
        <v>0</v>
      </c>
      <c r="N1612" s="9">
        <v>0</v>
      </c>
      <c r="O1612" s="9">
        <v>0</v>
      </c>
      <c r="P1612" s="2">
        <v>3</v>
      </c>
      <c r="Q1612" s="18">
        <v>0</v>
      </c>
    </row>
    <row r="1613" spans="4:17" x14ac:dyDescent="0.2">
      <c r="D1613" s="101" t="s">
        <v>39</v>
      </c>
      <c r="E1613" s="26" t="s">
        <v>40</v>
      </c>
      <c r="F1613" s="25"/>
      <c r="G1613" s="28">
        <v>85</v>
      </c>
      <c r="H1613" s="30">
        <v>19</v>
      </c>
      <c r="I1613" s="3">
        <v>13</v>
      </c>
      <c r="J1613" s="3">
        <v>10</v>
      </c>
      <c r="K1613" s="3">
        <v>7</v>
      </c>
      <c r="L1613" s="3">
        <v>16</v>
      </c>
      <c r="M1613" s="3">
        <v>8</v>
      </c>
      <c r="N1613" s="3">
        <v>0</v>
      </c>
      <c r="O1613" s="3">
        <v>12</v>
      </c>
      <c r="P1613" s="74" t="s">
        <v>72</v>
      </c>
      <c r="Q1613" s="75" t="s">
        <v>72</v>
      </c>
    </row>
    <row r="1614" spans="4:17" x14ac:dyDescent="0.2">
      <c r="D1614" s="102"/>
      <c r="E1614" s="13"/>
      <c r="F1614" s="14"/>
      <c r="G1614" s="11">
        <v>100</v>
      </c>
      <c r="H1614" s="15">
        <v>22.352941176470999</v>
      </c>
      <c r="I1614" s="2">
        <v>15.294117647059</v>
      </c>
      <c r="J1614" s="2">
        <v>11.764705882353001</v>
      </c>
      <c r="K1614" s="2">
        <v>8.2352941176469994</v>
      </c>
      <c r="L1614" s="2">
        <v>18.823529411765001</v>
      </c>
      <c r="M1614" s="2">
        <v>9.4117647058819998</v>
      </c>
      <c r="N1614" s="9">
        <v>0</v>
      </c>
      <c r="O1614" s="2">
        <v>14.117647058824</v>
      </c>
      <c r="P1614" s="2">
        <v>52.557534246575003</v>
      </c>
      <c r="Q1614" s="18">
        <v>53.251638132391001</v>
      </c>
    </row>
    <row r="1615" spans="4:17" x14ac:dyDescent="0.2">
      <c r="D1615" s="102"/>
      <c r="E1615" s="5" t="s">
        <v>41</v>
      </c>
      <c r="F1615" s="6"/>
      <c r="G1615" s="7">
        <v>83</v>
      </c>
      <c r="H1615" s="10">
        <v>20</v>
      </c>
      <c r="I1615" s="1">
        <v>9</v>
      </c>
      <c r="J1615" s="1">
        <v>12</v>
      </c>
      <c r="K1615" s="1">
        <v>11</v>
      </c>
      <c r="L1615" s="1">
        <v>18</v>
      </c>
      <c r="M1615" s="1">
        <v>2</v>
      </c>
      <c r="N1615" s="1">
        <v>0</v>
      </c>
      <c r="O1615" s="1">
        <v>11</v>
      </c>
      <c r="P1615" s="33" t="s">
        <v>72</v>
      </c>
      <c r="Q1615" s="41" t="s">
        <v>72</v>
      </c>
    </row>
    <row r="1616" spans="4:17" x14ac:dyDescent="0.2">
      <c r="D1616" s="102"/>
      <c r="E1616" s="13"/>
      <c r="F1616" s="14"/>
      <c r="G1616" s="11">
        <v>100</v>
      </c>
      <c r="H1616" s="15">
        <v>24.096385542168999</v>
      </c>
      <c r="I1616" s="2">
        <v>10.843373493975999</v>
      </c>
      <c r="J1616" s="2">
        <v>14.457831325300999</v>
      </c>
      <c r="K1616" s="2">
        <v>13.253012048193</v>
      </c>
      <c r="L1616" s="2">
        <v>21.686746987951999</v>
      </c>
      <c r="M1616" s="2">
        <v>2.409638554217</v>
      </c>
      <c r="N1616" s="9">
        <v>0</v>
      </c>
      <c r="O1616" s="2">
        <v>13.253012048193</v>
      </c>
      <c r="P1616" s="2">
        <v>45.659722222222001</v>
      </c>
      <c r="Q1616" s="18">
        <v>44.484690436779999</v>
      </c>
    </row>
    <row r="1617" spans="2:17" x14ac:dyDescent="0.2">
      <c r="D1617" s="102"/>
      <c r="E1617" s="5" t="s">
        <v>42</v>
      </c>
      <c r="F1617" s="6"/>
      <c r="G1617" s="7">
        <v>52</v>
      </c>
      <c r="H1617" s="10">
        <v>14</v>
      </c>
      <c r="I1617" s="1">
        <v>1</v>
      </c>
      <c r="J1617" s="1">
        <v>12</v>
      </c>
      <c r="K1617" s="1">
        <v>5</v>
      </c>
      <c r="L1617" s="1">
        <v>11</v>
      </c>
      <c r="M1617" s="1">
        <v>2</v>
      </c>
      <c r="N1617" s="1">
        <v>0</v>
      </c>
      <c r="O1617" s="1">
        <v>7</v>
      </c>
      <c r="P1617" s="33" t="s">
        <v>72</v>
      </c>
      <c r="Q1617" s="41" t="s">
        <v>72</v>
      </c>
    </row>
    <row r="1618" spans="2:17" x14ac:dyDescent="0.2">
      <c r="D1618" s="102"/>
      <c r="E1618" s="13"/>
      <c r="F1618" s="14"/>
      <c r="G1618" s="11">
        <v>100</v>
      </c>
      <c r="H1618" s="15">
        <v>26.923076923077002</v>
      </c>
      <c r="I1618" s="2">
        <v>1.923076923077</v>
      </c>
      <c r="J1618" s="2">
        <v>23.076923076922998</v>
      </c>
      <c r="K1618" s="2">
        <v>9.6153846153850004</v>
      </c>
      <c r="L1618" s="2">
        <v>21.153846153846001</v>
      </c>
      <c r="M1618" s="2">
        <v>3.8461538461539999</v>
      </c>
      <c r="N1618" s="9">
        <v>0</v>
      </c>
      <c r="O1618" s="2">
        <v>13.461538461538</v>
      </c>
      <c r="P1618" s="2">
        <v>46.655555555555999</v>
      </c>
      <c r="Q1618" s="18">
        <v>45.989349276909998</v>
      </c>
    </row>
    <row r="1619" spans="2:17" x14ac:dyDescent="0.2">
      <c r="D1619" s="102"/>
      <c r="E1619" s="5" t="s">
        <v>43</v>
      </c>
      <c r="F1619" s="6"/>
      <c r="G1619" s="7">
        <v>18</v>
      </c>
      <c r="H1619" s="10">
        <v>4</v>
      </c>
      <c r="I1619" s="1">
        <v>2</v>
      </c>
      <c r="J1619" s="1">
        <v>1</v>
      </c>
      <c r="K1619" s="1">
        <v>3</v>
      </c>
      <c r="L1619" s="1">
        <v>3</v>
      </c>
      <c r="M1619" s="1">
        <v>0</v>
      </c>
      <c r="N1619" s="1">
        <v>0</v>
      </c>
      <c r="O1619" s="1">
        <v>5</v>
      </c>
      <c r="P1619" s="33" t="s">
        <v>72</v>
      </c>
      <c r="Q1619" s="41" t="s">
        <v>72</v>
      </c>
    </row>
    <row r="1620" spans="2:17" x14ac:dyDescent="0.2">
      <c r="D1620" s="102"/>
      <c r="E1620" s="13"/>
      <c r="F1620" s="14"/>
      <c r="G1620" s="11">
        <v>100</v>
      </c>
      <c r="H1620" s="15">
        <v>22.222222222222001</v>
      </c>
      <c r="I1620" s="2">
        <v>11.111111111111001</v>
      </c>
      <c r="J1620" s="2">
        <v>5.5555555555560003</v>
      </c>
      <c r="K1620" s="2">
        <v>16.666666666666998</v>
      </c>
      <c r="L1620" s="2">
        <v>16.666666666666998</v>
      </c>
      <c r="M1620" s="9">
        <v>0</v>
      </c>
      <c r="N1620" s="9">
        <v>0</v>
      </c>
      <c r="O1620" s="2">
        <v>27.777777777777999</v>
      </c>
      <c r="P1620" s="2">
        <v>43.923076923076998</v>
      </c>
      <c r="Q1620" s="18">
        <v>38.657194650218003</v>
      </c>
    </row>
    <row r="1621" spans="2:17" x14ac:dyDescent="0.2">
      <c r="D1621" s="102"/>
      <c r="E1621" s="5" t="s">
        <v>44</v>
      </c>
      <c r="F1621" s="6"/>
      <c r="G1621" s="7">
        <v>27</v>
      </c>
      <c r="H1621" s="10">
        <v>8</v>
      </c>
      <c r="I1621" s="1">
        <v>3</v>
      </c>
      <c r="J1621" s="1">
        <v>4</v>
      </c>
      <c r="K1621" s="1">
        <v>1</v>
      </c>
      <c r="L1621" s="1">
        <v>8</v>
      </c>
      <c r="M1621" s="1">
        <v>0</v>
      </c>
      <c r="N1621" s="1">
        <v>0</v>
      </c>
      <c r="O1621" s="1">
        <v>3</v>
      </c>
      <c r="P1621" s="33" t="s">
        <v>72</v>
      </c>
      <c r="Q1621" s="41" t="s">
        <v>72</v>
      </c>
    </row>
    <row r="1622" spans="2:17" x14ac:dyDescent="0.2">
      <c r="D1622" s="103"/>
      <c r="E1622" s="54"/>
      <c r="F1622" s="52"/>
      <c r="G1622" s="61">
        <v>100</v>
      </c>
      <c r="H1622" s="66">
        <v>29.629629629629999</v>
      </c>
      <c r="I1622" s="24">
        <v>11.111111111111001</v>
      </c>
      <c r="J1622" s="24">
        <v>14.814814814815</v>
      </c>
      <c r="K1622" s="24">
        <v>3.7037037037039999</v>
      </c>
      <c r="L1622" s="24">
        <v>29.629629629629999</v>
      </c>
      <c r="M1622" s="72">
        <v>0</v>
      </c>
      <c r="N1622" s="72">
        <v>0</v>
      </c>
      <c r="O1622" s="24">
        <v>11.111111111111001</v>
      </c>
      <c r="P1622" s="24">
        <v>44.75</v>
      </c>
      <c r="Q1622" s="69">
        <v>45.007406797845</v>
      </c>
    </row>
    <row r="1624" spans="2:17" x14ac:dyDescent="0.2">
      <c r="B1624" s="34" t="str">
        <f xml:space="preserve"> HYPERLINK("#'目次'!B43", "[37]")</f>
        <v>[37]</v>
      </c>
      <c r="C1624" s="27" t="s">
        <v>346</v>
      </c>
    </row>
    <row r="1627" spans="2:17" x14ac:dyDescent="0.2">
      <c r="C1627" s="27" t="s">
        <v>13</v>
      </c>
    </row>
    <row r="1628" spans="2:17" ht="48" x14ac:dyDescent="0.2">
      <c r="D1628" s="97"/>
      <c r="E1628" s="98"/>
      <c r="F1628" s="98"/>
      <c r="G1628" s="38" t="s">
        <v>14</v>
      </c>
      <c r="H1628" s="36" t="s">
        <v>347</v>
      </c>
      <c r="I1628" s="4" t="s">
        <v>348</v>
      </c>
      <c r="J1628" s="4" t="s">
        <v>251</v>
      </c>
      <c r="K1628" s="35" t="s">
        <v>24</v>
      </c>
    </row>
    <row r="1629" spans="2:17" x14ac:dyDescent="0.2">
      <c r="D1629" s="99"/>
      <c r="E1629" s="100"/>
      <c r="F1629" s="100"/>
      <c r="G1629" s="40"/>
      <c r="H1629" s="42"/>
      <c r="I1629" s="8"/>
      <c r="J1629" s="8"/>
      <c r="K1629" s="39"/>
    </row>
    <row r="1630" spans="2:17" x14ac:dyDescent="0.2">
      <c r="D1630" s="59"/>
      <c r="E1630" s="63" t="s">
        <v>14</v>
      </c>
      <c r="F1630" s="65"/>
      <c r="G1630" s="37">
        <v>7000</v>
      </c>
      <c r="H1630" s="16">
        <v>154</v>
      </c>
      <c r="I1630" s="16">
        <v>545</v>
      </c>
      <c r="J1630" s="16">
        <v>6236</v>
      </c>
      <c r="K1630" s="57">
        <v>65</v>
      </c>
    </row>
    <row r="1631" spans="2:17" x14ac:dyDescent="0.2">
      <c r="D1631" s="54"/>
      <c r="E1631" s="52"/>
      <c r="F1631" s="60"/>
      <c r="G1631" s="11">
        <v>100</v>
      </c>
      <c r="H1631" s="2">
        <v>2.2000000000000002</v>
      </c>
      <c r="I1631" s="2">
        <v>7.7857142857139996</v>
      </c>
      <c r="J1631" s="2">
        <v>89.085714285714005</v>
      </c>
      <c r="K1631" s="18">
        <v>0.92857142857099995</v>
      </c>
    </row>
    <row r="1632" spans="2:17" x14ac:dyDescent="0.2">
      <c r="D1632" s="101" t="s">
        <v>25</v>
      </c>
      <c r="E1632" s="26" t="s">
        <v>26</v>
      </c>
      <c r="F1632" s="25"/>
      <c r="G1632" s="28">
        <v>308</v>
      </c>
      <c r="H1632" s="30">
        <v>4</v>
      </c>
      <c r="I1632" s="3">
        <v>12</v>
      </c>
      <c r="J1632" s="3">
        <v>289</v>
      </c>
      <c r="K1632" s="32">
        <v>3</v>
      </c>
    </row>
    <row r="1633" spans="4:11" x14ac:dyDescent="0.2">
      <c r="D1633" s="102"/>
      <c r="E1633" s="13"/>
      <c r="F1633" s="14"/>
      <c r="G1633" s="11">
        <v>100</v>
      </c>
      <c r="H1633" s="15">
        <v>1.298701298701</v>
      </c>
      <c r="I1633" s="2">
        <v>3.896103896104</v>
      </c>
      <c r="J1633" s="2">
        <v>93.831168831168995</v>
      </c>
      <c r="K1633" s="18">
        <v>0.974025974026</v>
      </c>
    </row>
    <row r="1634" spans="4:11" x14ac:dyDescent="0.2">
      <c r="D1634" s="102"/>
      <c r="E1634" s="5" t="s">
        <v>27</v>
      </c>
      <c r="F1634" s="6"/>
      <c r="G1634" s="7">
        <v>504</v>
      </c>
      <c r="H1634" s="10">
        <v>10</v>
      </c>
      <c r="I1634" s="1">
        <v>44</v>
      </c>
      <c r="J1634" s="1">
        <v>446</v>
      </c>
      <c r="K1634" s="17">
        <v>4</v>
      </c>
    </row>
    <row r="1635" spans="4:11" x14ac:dyDescent="0.2">
      <c r="D1635" s="102"/>
      <c r="E1635" s="13"/>
      <c r="F1635" s="14"/>
      <c r="G1635" s="11">
        <v>100</v>
      </c>
      <c r="H1635" s="15">
        <v>1.9841269841269999</v>
      </c>
      <c r="I1635" s="2">
        <v>8.7301587301589993</v>
      </c>
      <c r="J1635" s="2">
        <v>88.492063492062996</v>
      </c>
      <c r="K1635" s="18">
        <v>0.793650793651</v>
      </c>
    </row>
    <row r="1636" spans="4:11" x14ac:dyDescent="0.2">
      <c r="D1636" s="102"/>
      <c r="E1636" s="5" t="s">
        <v>28</v>
      </c>
      <c r="F1636" s="6"/>
      <c r="G1636" s="7">
        <v>1554</v>
      </c>
      <c r="H1636" s="10">
        <v>44</v>
      </c>
      <c r="I1636" s="1">
        <v>118</v>
      </c>
      <c r="J1636" s="1">
        <v>1369</v>
      </c>
      <c r="K1636" s="17">
        <v>23</v>
      </c>
    </row>
    <row r="1637" spans="4:11" x14ac:dyDescent="0.2">
      <c r="D1637" s="102"/>
      <c r="E1637" s="13"/>
      <c r="F1637" s="14"/>
      <c r="G1637" s="11">
        <v>100</v>
      </c>
      <c r="H1637" s="15">
        <v>2.831402831403</v>
      </c>
      <c r="I1637" s="2">
        <v>7.5933075933080003</v>
      </c>
      <c r="J1637" s="2">
        <v>88.095238095238003</v>
      </c>
      <c r="K1637" s="18">
        <v>1.4800514800510001</v>
      </c>
    </row>
    <row r="1638" spans="4:11" x14ac:dyDescent="0.2">
      <c r="D1638" s="102"/>
      <c r="E1638" s="5" t="s">
        <v>29</v>
      </c>
      <c r="F1638" s="6"/>
      <c r="G1638" s="7">
        <v>840</v>
      </c>
      <c r="H1638" s="10">
        <v>28</v>
      </c>
      <c r="I1638" s="1">
        <v>92</v>
      </c>
      <c r="J1638" s="1">
        <v>716</v>
      </c>
      <c r="K1638" s="17">
        <v>4</v>
      </c>
    </row>
    <row r="1639" spans="4:11" x14ac:dyDescent="0.2">
      <c r="D1639" s="102"/>
      <c r="E1639" s="13"/>
      <c r="F1639" s="14"/>
      <c r="G1639" s="11">
        <v>100</v>
      </c>
      <c r="H1639" s="15">
        <v>3.333333333333</v>
      </c>
      <c r="I1639" s="2">
        <v>10.952380952381001</v>
      </c>
      <c r="J1639" s="2">
        <v>85.238095238094999</v>
      </c>
      <c r="K1639" s="18">
        <v>0.47619047618999999</v>
      </c>
    </row>
    <row r="1640" spans="4:11" x14ac:dyDescent="0.2">
      <c r="D1640" s="102"/>
      <c r="E1640" s="5" t="s">
        <v>30</v>
      </c>
      <c r="F1640" s="6"/>
      <c r="G1640" s="7">
        <v>280</v>
      </c>
      <c r="H1640" s="10">
        <v>7</v>
      </c>
      <c r="I1640" s="1">
        <v>23</v>
      </c>
      <c r="J1640" s="1">
        <v>245</v>
      </c>
      <c r="K1640" s="17">
        <v>5</v>
      </c>
    </row>
    <row r="1641" spans="4:11" x14ac:dyDescent="0.2">
      <c r="D1641" s="102"/>
      <c r="E1641" s="13"/>
      <c r="F1641" s="14"/>
      <c r="G1641" s="11">
        <v>100</v>
      </c>
      <c r="H1641" s="15">
        <v>2.5</v>
      </c>
      <c r="I1641" s="2">
        <v>8.2142857142859995</v>
      </c>
      <c r="J1641" s="2">
        <v>87.5</v>
      </c>
      <c r="K1641" s="18">
        <v>1.785714285714</v>
      </c>
    </row>
    <row r="1642" spans="4:11" x14ac:dyDescent="0.2">
      <c r="D1642" s="102"/>
      <c r="E1642" s="5" t="s">
        <v>31</v>
      </c>
      <c r="F1642" s="6"/>
      <c r="G1642" s="7">
        <v>154</v>
      </c>
      <c r="H1642" s="10">
        <v>7</v>
      </c>
      <c r="I1642" s="1">
        <v>9</v>
      </c>
      <c r="J1642" s="1">
        <v>137</v>
      </c>
      <c r="K1642" s="17">
        <v>1</v>
      </c>
    </row>
    <row r="1643" spans="4:11" x14ac:dyDescent="0.2">
      <c r="D1643" s="102"/>
      <c r="E1643" s="13"/>
      <c r="F1643" s="14"/>
      <c r="G1643" s="11">
        <v>100</v>
      </c>
      <c r="H1643" s="15">
        <v>4.5454545454549997</v>
      </c>
      <c r="I1643" s="2">
        <v>5.844155844156</v>
      </c>
      <c r="J1643" s="2">
        <v>88.961038961038994</v>
      </c>
      <c r="K1643" s="18">
        <v>0.64935064935099995</v>
      </c>
    </row>
    <row r="1644" spans="4:11" x14ac:dyDescent="0.2">
      <c r="D1644" s="102"/>
      <c r="E1644" s="5" t="s">
        <v>32</v>
      </c>
      <c r="F1644" s="6"/>
      <c r="G1644" s="7">
        <v>826</v>
      </c>
      <c r="H1644" s="10">
        <v>10</v>
      </c>
      <c r="I1644" s="1">
        <v>62</v>
      </c>
      <c r="J1644" s="1">
        <v>749</v>
      </c>
      <c r="K1644" s="17">
        <v>5</v>
      </c>
    </row>
    <row r="1645" spans="4:11" x14ac:dyDescent="0.2">
      <c r="D1645" s="102"/>
      <c r="E1645" s="13"/>
      <c r="F1645" s="14"/>
      <c r="G1645" s="11">
        <v>100</v>
      </c>
      <c r="H1645" s="15">
        <v>1.2106537530270001</v>
      </c>
      <c r="I1645" s="2">
        <v>7.5060532687650001</v>
      </c>
      <c r="J1645" s="2">
        <v>90.677966101695006</v>
      </c>
      <c r="K1645" s="18">
        <v>0.60532687651299999</v>
      </c>
    </row>
    <row r="1646" spans="4:11" x14ac:dyDescent="0.2">
      <c r="D1646" s="102"/>
      <c r="E1646" s="5" t="s">
        <v>33</v>
      </c>
      <c r="F1646" s="6"/>
      <c r="G1646" s="7">
        <v>672</v>
      </c>
      <c r="H1646" s="10">
        <v>8</v>
      </c>
      <c r="I1646" s="1">
        <v>48</v>
      </c>
      <c r="J1646" s="1">
        <v>613</v>
      </c>
      <c r="K1646" s="17">
        <v>3</v>
      </c>
    </row>
    <row r="1647" spans="4:11" x14ac:dyDescent="0.2">
      <c r="D1647" s="102"/>
      <c r="E1647" s="13"/>
      <c r="F1647" s="14"/>
      <c r="G1647" s="11">
        <v>100</v>
      </c>
      <c r="H1647" s="15">
        <v>1.190476190476</v>
      </c>
      <c r="I1647" s="2">
        <v>7.1428571428570002</v>
      </c>
      <c r="J1647" s="2">
        <v>91.220238095238003</v>
      </c>
      <c r="K1647" s="18">
        <v>0.446428571429</v>
      </c>
    </row>
    <row r="1648" spans="4:11" x14ac:dyDescent="0.2">
      <c r="D1648" s="102"/>
      <c r="E1648" s="5" t="s">
        <v>34</v>
      </c>
      <c r="F1648" s="6"/>
      <c r="G1648" s="7">
        <v>462</v>
      </c>
      <c r="H1648" s="10">
        <v>12</v>
      </c>
      <c r="I1648" s="1">
        <v>39</v>
      </c>
      <c r="J1648" s="1">
        <v>409</v>
      </c>
      <c r="K1648" s="17">
        <v>2</v>
      </c>
    </row>
    <row r="1649" spans="4:11" x14ac:dyDescent="0.2">
      <c r="D1649" s="102"/>
      <c r="E1649" s="13"/>
      <c r="F1649" s="14"/>
      <c r="G1649" s="11">
        <v>100</v>
      </c>
      <c r="H1649" s="15">
        <v>2.5974025974030002</v>
      </c>
      <c r="I1649" s="2">
        <v>8.4415584415579996</v>
      </c>
      <c r="J1649" s="2">
        <v>88.528138528138996</v>
      </c>
      <c r="K1649" s="18">
        <v>0.43290043290000002</v>
      </c>
    </row>
    <row r="1650" spans="4:11" x14ac:dyDescent="0.2">
      <c r="D1650" s="102"/>
      <c r="E1650" s="5" t="s">
        <v>35</v>
      </c>
      <c r="F1650" s="6"/>
      <c r="G1650" s="7">
        <v>406</v>
      </c>
      <c r="H1650" s="10">
        <v>6</v>
      </c>
      <c r="I1650" s="1">
        <v>34</v>
      </c>
      <c r="J1650" s="1">
        <v>362</v>
      </c>
      <c r="K1650" s="17">
        <v>4</v>
      </c>
    </row>
    <row r="1651" spans="4:11" x14ac:dyDescent="0.2">
      <c r="D1651" s="102"/>
      <c r="E1651" s="13"/>
      <c r="F1651" s="14"/>
      <c r="G1651" s="11">
        <v>100</v>
      </c>
      <c r="H1651" s="15">
        <v>1.477832512315</v>
      </c>
      <c r="I1651" s="2">
        <v>8.3743842364530003</v>
      </c>
      <c r="J1651" s="2">
        <v>89.162561576355003</v>
      </c>
      <c r="K1651" s="18">
        <v>0.98522167487699996</v>
      </c>
    </row>
    <row r="1652" spans="4:11" x14ac:dyDescent="0.2">
      <c r="D1652" s="102"/>
      <c r="E1652" s="5" t="s">
        <v>36</v>
      </c>
      <c r="F1652" s="6"/>
      <c r="G1652" s="7">
        <v>210</v>
      </c>
      <c r="H1652" s="10">
        <v>5</v>
      </c>
      <c r="I1652" s="1">
        <v>13</v>
      </c>
      <c r="J1652" s="1">
        <v>188</v>
      </c>
      <c r="K1652" s="17">
        <v>4</v>
      </c>
    </row>
    <row r="1653" spans="4:11" x14ac:dyDescent="0.2">
      <c r="D1653" s="102"/>
      <c r="E1653" s="13"/>
      <c r="F1653" s="14"/>
      <c r="G1653" s="11">
        <v>100</v>
      </c>
      <c r="H1653" s="15">
        <v>2.3809523809519999</v>
      </c>
      <c r="I1653" s="2">
        <v>6.1904761904759997</v>
      </c>
      <c r="J1653" s="2">
        <v>89.523809523810002</v>
      </c>
      <c r="K1653" s="18">
        <v>1.9047619047619999</v>
      </c>
    </row>
    <row r="1654" spans="4:11" x14ac:dyDescent="0.2">
      <c r="D1654" s="102"/>
      <c r="E1654" s="5" t="s">
        <v>37</v>
      </c>
      <c r="F1654" s="6"/>
      <c r="G1654" s="7">
        <v>714</v>
      </c>
      <c r="H1654" s="10">
        <v>12</v>
      </c>
      <c r="I1654" s="1">
        <v>44</v>
      </c>
      <c r="J1654" s="1">
        <v>652</v>
      </c>
      <c r="K1654" s="17">
        <v>6</v>
      </c>
    </row>
    <row r="1655" spans="4:11" x14ac:dyDescent="0.2">
      <c r="D1655" s="102"/>
      <c r="E1655" s="13"/>
      <c r="F1655" s="14"/>
      <c r="G1655" s="11">
        <v>100</v>
      </c>
      <c r="H1655" s="15">
        <v>1.680672268908</v>
      </c>
      <c r="I1655" s="2">
        <v>6.1624649859940002</v>
      </c>
      <c r="J1655" s="2">
        <v>91.316526610644004</v>
      </c>
      <c r="K1655" s="18">
        <v>0.84033613445400002</v>
      </c>
    </row>
    <row r="1656" spans="4:11" x14ac:dyDescent="0.2">
      <c r="D1656" s="102"/>
      <c r="E1656" s="5" t="s">
        <v>38</v>
      </c>
      <c r="F1656" s="6"/>
      <c r="G1656" s="7">
        <v>70</v>
      </c>
      <c r="H1656" s="10">
        <v>1</v>
      </c>
      <c r="I1656" s="1">
        <v>7</v>
      </c>
      <c r="J1656" s="1">
        <v>61</v>
      </c>
      <c r="K1656" s="17">
        <v>1</v>
      </c>
    </row>
    <row r="1657" spans="4:11" x14ac:dyDescent="0.2">
      <c r="D1657" s="102"/>
      <c r="E1657" s="13"/>
      <c r="F1657" s="14"/>
      <c r="G1657" s="11">
        <v>100</v>
      </c>
      <c r="H1657" s="15">
        <v>1.4285714285710001</v>
      </c>
      <c r="I1657" s="2">
        <v>10</v>
      </c>
      <c r="J1657" s="2">
        <v>87.142857142856997</v>
      </c>
      <c r="K1657" s="18">
        <v>1.4285714285710001</v>
      </c>
    </row>
    <row r="1658" spans="4:11" x14ac:dyDescent="0.2">
      <c r="D1658" s="101" t="s">
        <v>39</v>
      </c>
      <c r="E1658" s="26" t="s">
        <v>40</v>
      </c>
      <c r="F1658" s="25"/>
      <c r="G1658" s="28">
        <v>2044</v>
      </c>
      <c r="H1658" s="30">
        <v>61</v>
      </c>
      <c r="I1658" s="3">
        <v>201</v>
      </c>
      <c r="J1658" s="3">
        <v>1772</v>
      </c>
      <c r="K1658" s="32">
        <v>10</v>
      </c>
    </row>
    <row r="1659" spans="4:11" x14ac:dyDescent="0.2">
      <c r="D1659" s="102"/>
      <c r="E1659" s="13"/>
      <c r="F1659" s="14"/>
      <c r="G1659" s="11">
        <v>100</v>
      </c>
      <c r="H1659" s="15">
        <v>2.9843444227010001</v>
      </c>
      <c r="I1659" s="2">
        <v>9.8336594911940001</v>
      </c>
      <c r="J1659" s="2">
        <v>86.692759295499002</v>
      </c>
      <c r="K1659" s="18">
        <v>0.48923679060699998</v>
      </c>
    </row>
    <row r="1660" spans="4:11" x14ac:dyDescent="0.2">
      <c r="D1660" s="102"/>
      <c r="E1660" s="5" t="s">
        <v>41</v>
      </c>
      <c r="F1660" s="6"/>
      <c r="G1660" s="7">
        <v>2156</v>
      </c>
      <c r="H1660" s="10">
        <v>46</v>
      </c>
      <c r="I1660" s="1">
        <v>155</v>
      </c>
      <c r="J1660" s="1">
        <v>1934</v>
      </c>
      <c r="K1660" s="17">
        <v>21</v>
      </c>
    </row>
    <row r="1661" spans="4:11" x14ac:dyDescent="0.2">
      <c r="D1661" s="102"/>
      <c r="E1661" s="13"/>
      <c r="F1661" s="14"/>
      <c r="G1661" s="11">
        <v>100</v>
      </c>
      <c r="H1661" s="15">
        <v>2.1335807050089999</v>
      </c>
      <c r="I1661" s="2">
        <v>7.1892393320960002</v>
      </c>
      <c r="J1661" s="2">
        <v>89.703153988867996</v>
      </c>
      <c r="K1661" s="18">
        <v>0.974025974026</v>
      </c>
    </row>
    <row r="1662" spans="4:11" x14ac:dyDescent="0.2">
      <c r="D1662" s="102"/>
      <c r="E1662" s="5" t="s">
        <v>42</v>
      </c>
      <c r="F1662" s="6"/>
      <c r="G1662" s="7">
        <v>1680</v>
      </c>
      <c r="H1662" s="10">
        <v>30</v>
      </c>
      <c r="I1662" s="1">
        <v>111</v>
      </c>
      <c r="J1662" s="1">
        <v>1522</v>
      </c>
      <c r="K1662" s="17">
        <v>17</v>
      </c>
    </row>
    <row r="1663" spans="4:11" x14ac:dyDescent="0.2">
      <c r="D1663" s="102"/>
      <c r="E1663" s="13"/>
      <c r="F1663" s="14"/>
      <c r="G1663" s="11">
        <v>100</v>
      </c>
      <c r="H1663" s="15">
        <v>1.785714285714</v>
      </c>
      <c r="I1663" s="2">
        <v>6.6071428571429998</v>
      </c>
      <c r="J1663" s="2">
        <v>90.595238095238003</v>
      </c>
      <c r="K1663" s="18">
        <v>1.0119047619049999</v>
      </c>
    </row>
    <row r="1664" spans="4:11" x14ac:dyDescent="0.2">
      <c r="D1664" s="102"/>
      <c r="E1664" s="5" t="s">
        <v>43</v>
      </c>
      <c r="F1664" s="6"/>
      <c r="G1664" s="7">
        <v>518</v>
      </c>
      <c r="H1664" s="10">
        <v>5</v>
      </c>
      <c r="I1664" s="1">
        <v>34</v>
      </c>
      <c r="J1664" s="1">
        <v>472</v>
      </c>
      <c r="K1664" s="17">
        <v>7</v>
      </c>
    </row>
    <row r="1665" spans="2:14" x14ac:dyDescent="0.2">
      <c r="D1665" s="102"/>
      <c r="E1665" s="13"/>
      <c r="F1665" s="14"/>
      <c r="G1665" s="11">
        <v>100</v>
      </c>
      <c r="H1665" s="15">
        <v>0.96525096525099996</v>
      </c>
      <c r="I1665" s="2">
        <v>6.563706563707</v>
      </c>
      <c r="J1665" s="2">
        <v>91.119691119690998</v>
      </c>
      <c r="K1665" s="18">
        <v>1.351351351351</v>
      </c>
    </row>
    <row r="1666" spans="2:14" x14ac:dyDescent="0.2">
      <c r="D1666" s="102"/>
      <c r="E1666" s="5" t="s">
        <v>44</v>
      </c>
      <c r="F1666" s="6"/>
      <c r="G1666" s="7">
        <v>602</v>
      </c>
      <c r="H1666" s="10">
        <v>12</v>
      </c>
      <c r="I1666" s="1">
        <v>44</v>
      </c>
      <c r="J1666" s="1">
        <v>536</v>
      </c>
      <c r="K1666" s="17">
        <v>10</v>
      </c>
    </row>
    <row r="1667" spans="2:14" x14ac:dyDescent="0.2">
      <c r="D1667" s="103"/>
      <c r="E1667" s="54"/>
      <c r="F1667" s="52"/>
      <c r="G1667" s="61">
        <v>100</v>
      </c>
      <c r="H1667" s="66">
        <v>1.9933554817279999</v>
      </c>
      <c r="I1667" s="24">
        <v>7.3089700996679996</v>
      </c>
      <c r="J1667" s="24">
        <v>89.036544850498004</v>
      </c>
      <c r="K1667" s="69">
        <v>1.6611295681060001</v>
      </c>
    </row>
    <row r="1669" spans="2:14" x14ac:dyDescent="0.2">
      <c r="B1669" s="34" t="str">
        <f xml:space="preserve"> HYPERLINK("#'目次'!B44", "[38]")</f>
        <v>[38]</v>
      </c>
      <c r="C1669" s="27" t="s">
        <v>351</v>
      </c>
    </row>
    <row r="1672" spans="2:14" x14ac:dyDescent="0.2">
      <c r="C1672" s="27" t="s">
        <v>13</v>
      </c>
    </row>
    <row r="1673" spans="2:14" ht="48" x14ac:dyDescent="0.2">
      <c r="D1673" s="97"/>
      <c r="E1673" s="98"/>
      <c r="F1673" s="98"/>
      <c r="G1673" s="38" t="s">
        <v>14</v>
      </c>
      <c r="H1673" s="36" t="s">
        <v>352</v>
      </c>
      <c r="I1673" s="4" t="s">
        <v>353</v>
      </c>
      <c r="J1673" s="4" t="s">
        <v>354</v>
      </c>
      <c r="K1673" s="4" t="s">
        <v>355</v>
      </c>
      <c r="L1673" s="4" t="s">
        <v>356</v>
      </c>
      <c r="M1673" s="4" t="s">
        <v>161</v>
      </c>
      <c r="N1673" s="35" t="s">
        <v>24</v>
      </c>
    </row>
    <row r="1674" spans="2:14" x14ac:dyDescent="0.2">
      <c r="D1674" s="99"/>
      <c r="E1674" s="100"/>
      <c r="F1674" s="100"/>
      <c r="G1674" s="40"/>
      <c r="H1674" s="42"/>
      <c r="I1674" s="8"/>
      <c r="J1674" s="8"/>
      <c r="K1674" s="8"/>
      <c r="L1674" s="8"/>
      <c r="M1674" s="8"/>
      <c r="N1674" s="39"/>
    </row>
    <row r="1675" spans="2:14" x14ac:dyDescent="0.2">
      <c r="D1675" s="59"/>
      <c r="E1675" s="63" t="s">
        <v>14</v>
      </c>
      <c r="F1675" s="65"/>
      <c r="G1675" s="37">
        <v>7000</v>
      </c>
      <c r="H1675" s="16">
        <v>564</v>
      </c>
      <c r="I1675" s="16">
        <v>144</v>
      </c>
      <c r="J1675" s="16">
        <v>75</v>
      </c>
      <c r="K1675" s="16">
        <v>531</v>
      </c>
      <c r="L1675" s="16">
        <v>2410</v>
      </c>
      <c r="M1675" s="16">
        <v>3287</v>
      </c>
      <c r="N1675" s="57">
        <v>8</v>
      </c>
    </row>
    <row r="1676" spans="2:14" x14ac:dyDescent="0.2">
      <c r="D1676" s="54"/>
      <c r="E1676" s="52"/>
      <c r="F1676" s="60"/>
      <c r="G1676" s="11">
        <v>100</v>
      </c>
      <c r="H1676" s="2">
        <v>8.0571428571430008</v>
      </c>
      <c r="I1676" s="2">
        <v>2.0571428571429999</v>
      </c>
      <c r="J1676" s="2">
        <v>1.0714285714289999</v>
      </c>
      <c r="K1676" s="2">
        <v>7.5857142857140003</v>
      </c>
      <c r="L1676" s="2">
        <v>34.428571428570997</v>
      </c>
      <c r="M1676" s="2">
        <v>46.957142857142998</v>
      </c>
      <c r="N1676" s="18">
        <v>0.114285714286</v>
      </c>
    </row>
    <row r="1677" spans="2:14" x14ac:dyDescent="0.2">
      <c r="D1677" s="101" t="s">
        <v>25</v>
      </c>
      <c r="E1677" s="26" t="s">
        <v>26</v>
      </c>
      <c r="F1677" s="25"/>
      <c r="G1677" s="28">
        <v>308</v>
      </c>
      <c r="H1677" s="30">
        <v>14</v>
      </c>
      <c r="I1677" s="3">
        <v>7</v>
      </c>
      <c r="J1677" s="3">
        <v>2</v>
      </c>
      <c r="K1677" s="3">
        <v>33</v>
      </c>
      <c r="L1677" s="3">
        <v>97</v>
      </c>
      <c r="M1677" s="3">
        <v>154</v>
      </c>
      <c r="N1677" s="32">
        <v>1</v>
      </c>
    </row>
    <row r="1678" spans="2:14" x14ac:dyDescent="0.2">
      <c r="D1678" s="102"/>
      <c r="E1678" s="13"/>
      <c r="F1678" s="14"/>
      <c r="G1678" s="11">
        <v>100</v>
      </c>
      <c r="H1678" s="15">
        <v>4.5454545454549997</v>
      </c>
      <c r="I1678" s="2">
        <v>2.2727272727269998</v>
      </c>
      <c r="J1678" s="2">
        <v>0.64935064935099995</v>
      </c>
      <c r="K1678" s="2">
        <v>10.714285714286</v>
      </c>
      <c r="L1678" s="2">
        <v>31.493506493506001</v>
      </c>
      <c r="M1678" s="2">
        <v>50</v>
      </c>
      <c r="N1678" s="18">
        <v>0.32467532467499999</v>
      </c>
    </row>
    <row r="1679" spans="2:14" x14ac:dyDescent="0.2">
      <c r="D1679" s="102"/>
      <c r="E1679" s="5" t="s">
        <v>27</v>
      </c>
      <c r="F1679" s="6"/>
      <c r="G1679" s="7">
        <v>504</v>
      </c>
      <c r="H1679" s="10">
        <v>21</v>
      </c>
      <c r="I1679" s="1">
        <v>8</v>
      </c>
      <c r="J1679" s="1">
        <v>7</v>
      </c>
      <c r="K1679" s="1">
        <v>55</v>
      </c>
      <c r="L1679" s="1">
        <v>178</v>
      </c>
      <c r="M1679" s="1">
        <v>236</v>
      </c>
      <c r="N1679" s="17">
        <v>0</v>
      </c>
    </row>
    <row r="1680" spans="2:14" x14ac:dyDescent="0.2">
      <c r="D1680" s="102"/>
      <c r="E1680" s="13"/>
      <c r="F1680" s="14"/>
      <c r="G1680" s="11">
        <v>100</v>
      </c>
      <c r="H1680" s="15">
        <v>4.166666666667</v>
      </c>
      <c r="I1680" s="2">
        <v>1.587301587302</v>
      </c>
      <c r="J1680" s="2">
        <v>1.3888888888890001</v>
      </c>
      <c r="K1680" s="2">
        <v>10.912698412697999</v>
      </c>
      <c r="L1680" s="2">
        <v>35.317460317459997</v>
      </c>
      <c r="M1680" s="2">
        <v>46.825396825397</v>
      </c>
      <c r="N1680" s="29">
        <v>0</v>
      </c>
    </row>
    <row r="1681" spans="4:14" x14ac:dyDescent="0.2">
      <c r="D1681" s="102"/>
      <c r="E1681" s="5" t="s">
        <v>28</v>
      </c>
      <c r="F1681" s="6"/>
      <c r="G1681" s="7">
        <v>1554</v>
      </c>
      <c r="H1681" s="10">
        <v>137</v>
      </c>
      <c r="I1681" s="1">
        <v>32</v>
      </c>
      <c r="J1681" s="1">
        <v>18</v>
      </c>
      <c r="K1681" s="1">
        <v>130</v>
      </c>
      <c r="L1681" s="1">
        <v>511</v>
      </c>
      <c r="M1681" s="1">
        <v>731</v>
      </c>
      <c r="N1681" s="17">
        <v>1</v>
      </c>
    </row>
    <row r="1682" spans="4:14" x14ac:dyDescent="0.2">
      <c r="D1682" s="102"/>
      <c r="E1682" s="13"/>
      <c r="F1682" s="14"/>
      <c r="G1682" s="11">
        <v>100</v>
      </c>
      <c r="H1682" s="15">
        <v>8.8159588159590001</v>
      </c>
      <c r="I1682" s="2">
        <v>2.0592020592020002</v>
      </c>
      <c r="J1682" s="2">
        <v>1.1583011583009999</v>
      </c>
      <c r="K1682" s="2">
        <v>8.3655083655079991</v>
      </c>
      <c r="L1682" s="2">
        <v>32.882882882883003</v>
      </c>
      <c r="M1682" s="2">
        <v>47.039897039896999</v>
      </c>
      <c r="N1682" s="18">
        <v>6.435006435E-2</v>
      </c>
    </row>
    <row r="1683" spans="4:14" x14ac:dyDescent="0.2">
      <c r="D1683" s="102"/>
      <c r="E1683" s="5" t="s">
        <v>29</v>
      </c>
      <c r="F1683" s="6"/>
      <c r="G1683" s="7">
        <v>840</v>
      </c>
      <c r="H1683" s="10">
        <v>82</v>
      </c>
      <c r="I1683" s="1">
        <v>23</v>
      </c>
      <c r="J1683" s="1">
        <v>10</v>
      </c>
      <c r="K1683" s="1">
        <v>73</v>
      </c>
      <c r="L1683" s="1">
        <v>271</v>
      </c>
      <c r="M1683" s="1">
        <v>383</v>
      </c>
      <c r="N1683" s="17">
        <v>0</v>
      </c>
    </row>
    <row r="1684" spans="4:14" x14ac:dyDescent="0.2">
      <c r="D1684" s="102"/>
      <c r="E1684" s="13"/>
      <c r="F1684" s="14"/>
      <c r="G1684" s="11">
        <v>100</v>
      </c>
      <c r="H1684" s="15">
        <v>9.7619047619050008</v>
      </c>
      <c r="I1684" s="2">
        <v>2.7380952380950001</v>
      </c>
      <c r="J1684" s="2">
        <v>1.190476190476</v>
      </c>
      <c r="K1684" s="2">
        <v>8.6904761904759997</v>
      </c>
      <c r="L1684" s="2">
        <v>32.261904761905001</v>
      </c>
      <c r="M1684" s="2">
        <v>45.595238095238003</v>
      </c>
      <c r="N1684" s="29">
        <v>0</v>
      </c>
    </row>
    <row r="1685" spans="4:14" x14ac:dyDescent="0.2">
      <c r="D1685" s="102"/>
      <c r="E1685" s="5" t="s">
        <v>30</v>
      </c>
      <c r="F1685" s="6"/>
      <c r="G1685" s="7">
        <v>280</v>
      </c>
      <c r="H1685" s="10">
        <v>26</v>
      </c>
      <c r="I1685" s="1">
        <v>9</v>
      </c>
      <c r="J1685" s="1">
        <v>1</v>
      </c>
      <c r="K1685" s="1">
        <v>11</v>
      </c>
      <c r="L1685" s="1">
        <v>121</v>
      </c>
      <c r="M1685" s="1">
        <v>111</v>
      </c>
      <c r="N1685" s="17">
        <v>2</v>
      </c>
    </row>
    <row r="1686" spans="4:14" x14ac:dyDescent="0.2">
      <c r="D1686" s="102"/>
      <c r="E1686" s="13"/>
      <c r="F1686" s="14"/>
      <c r="G1686" s="11">
        <v>100</v>
      </c>
      <c r="H1686" s="15">
        <v>9.2857142857140005</v>
      </c>
      <c r="I1686" s="2">
        <v>3.214285714286</v>
      </c>
      <c r="J1686" s="2">
        <v>0.35714285714299998</v>
      </c>
      <c r="K1686" s="2">
        <v>3.9285714285709998</v>
      </c>
      <c r="L1686" s="2">
        <v>43.214285714286</v>
      </c>
      <c r="M1686" s="2">
        <v>39.642857142856997</v>
      </c>
      <c r="N1686" s="18">
        <v>0.71428571428599996</v>
      </c>
    </row>
    <row r="1687" spans="4:14" x14ac:dyDescent="0.2">
      <c r="D1687" s="102"/>
      <c r="E1687" s="5" t="s">
        <v>31</v>
      </c>
      <c r="F1687" s="6"/>
      <c r="G1687" s="7">
        <v>154</v>
      </c>
      <c r="H1687" s="10">
        <v>13</v>
      </c>
      <c r="I1687" s="1">
        <v>2</v>
      </c>
      <c r="J1687" s="1">
        <v>1</v>
      </c>
      <c r="K1687" s="1">
        <v>9</v>
      </c>
      <c r="L1687" s="1">
        <v>47</v>
      </c>
      <c r="M1687" s="1">
        <v>82</v>
      </c>
      <c r="N1687" s="17">
        <v>0</v>
      </c>
    </row>
    <row r="1688" spans="4:14" x14ac:dyDescent="0.2">
      <c r="D1688" s="102"/>
      <c r="E1688" s="13"/>
      <c r="F1688" s="14"/>
      <c r="G1688" s="11">
        <v>100</v>
      </c>
      <c r="H1688" s="15">
        <v>8.4415584415579996</v>
      </c>
      <c r="I1688" s="2">
        <v>1.298701298701</v>
      </c>
      <c r="J1688" s="2">
        <v>0.64935064935099995</v>
      </c>
      <c r="K1688" s="2">
        <v>5.844155844156</v>
      </c>
      <c r="L1688" s="2">
        <v>30.519480519481</v>
      </c>
      <c r="M1688" s="2">
        <v>53.246753246753002</v>
      </c>
      <c r="N1688" s="29">
        <v>0</v>
      </c>
    </row>
    <row r="1689" spans="4:14" x14ac:dyDescent="0.2">
      <c r="D1689" s="102"/>
      <c r="E1689" s="5" t="s">
        <v>32</v>
      </c>
      <c r="F1689" s="6"/>
      <c r="G1689" s="7">
        <v>826</v>
      </c>
      <c r="H1689" s="10">
        <v>89</v>
      </c>
      <c r="I1689" s="1">
        <v>18</v>
      </c>
      <c r="J1689" s="1">
        <v>3</v>
      </c>
      <c r="K1689" s="1">
        <v>50</v>
      </c>
      <c r="L1689" s="1">
        <v>313</v>
      </c>
      <c r="M1689" s="1">
        <v>355</v>
      </c>
      <c r="N1689" s="17">
        <v>1</v>
      </c>
    </row>
    <row r="1690" spans="4:14" x14ac:dyDescent="0.2">
      <c r="D1690" s="102"/>
      <c r="E1690" s="13"/>
      <c r="F1690" s="14"/>
      <c r="G1690" s="11">
        <v>100</v>
      </c>
      <c r="H1690" s="15">
        <v>10.774818401937001</v>
      </c>
      <c r="I1690" s="2">
        <v>2.1791767554480002</v>
      </c>
      <c r="J1690" s="2">
        <v>0.36319612590799999</v>
      </c>
      <c r="K1690" s="2">
        <v>6.0532687651329997</v>
      </c>
      <c r="L1690" s="2">
        <v>37.893462469733997</v>
      </c>
      <c r="M1690" s="2">
        <v>42.978208232446001</v>
      </c>
      <c r="N1690" s="18">
        <v>0.121065375303</v>
      </c>
    </row>
    <row r="1691" spans="4:14" x14ac:dyDescent="0.2">
      <c r="D1691" s="102"/>
      <c r="E1691" s="5" t="s">
        <v>33</v>
      </c>
      <c r="F1691" s="6"/>
      <c r="G1691" s="7">
        <v>672</v>
      </c>
      <c r="H1691" s="10">
        <v>34</v>
      </c>
      <c r="I1691" s="1">
        <v>12</v>
      </c>
      <c r="J1691" s="1">
        <v>5</v>
      </c>
      <c r="K1691" s="1">
        <v>43</v>
      </c>
      <c r="L1691" s="1">
        <v>236</v>
      </c>
      <c r="M1691" s="1">
        <v>341</v>
      </c>
      <c r="N1691" s="17">
        <v>2</v>
      </c>
    </row>
    <row r="1692" spans="4:14" x14ac:dyDescent="0.2">
      <c r="D1692" s="102"/>
      <c r="E1692" s="13"/>
      <c r="F1692" s="14"/>
      <c r="G1692" s="11">
        <v>100</v>
      </c>
      <c r="H1692" s="15">
        <v>5.0595238095240003</v>
      </c>
      <c r="I1692" s="2">
        <v>1.785714285714</v>
      </c>
      <c r="J1692" s="2">
        <v>0.74404761904799999</v>
      </c>
      <c r="K1692" s="2">
        <v>6.3988095238099998</v>
      </c>
      <c r="L1692" s="2">
        <v>35.119047619047997</v>
      </c>
      <c r="M1692" s="2">
        <v>50.744047619047997</v>
      </c>
      <c r="N1692" s="18">
        <v>0.29761904761899999</v>
      </c>
    </row>
    <row r="1693" spans="4:14" x14ac:dyDescent="0.2">
      <c r="D1693" s="102"/>
      <c r="E1693" s="5" t="s">
        <v>34</v>
      </c>
      <c r="F1693" s="6"/>
      <c r="G1693" s="7">
        <v>462</v>
      </c>
      <c r="H1693" s="10">
        <v>42</v>
      </c>
      <c r="I1693" s="1">
        <v>11</v>
      </c>
      <c r="J1693" s="1">
        <v>13</v>
      </c>
      <c r="K1693" s="1">
        <v>35</v>
      </c>
      <c r="L1693" s="1">
        <v>181</v>
      </c>
      <c r="M1693" s="1">
        <v>182</v>
      </c>
      <c r="N1693" s="17">
        <v>0</v>
      </c>
    </row>
    <row r="1694" spans="4:14" x14ac:dyDescent="0.2">
      <c r="D1694" s="102"/>
      <c r="E1694" s="13"/>
      <c r="F1694" s="14"/>
      <c r="G1694" s="11">
        <v>100</v>
      </c>
      <c r="H1694" s="15">
        <v>9.0909090909089993</v>
      </c>
      <c r="I1694" s="2">
        <v>2.3809523809519999</v>
      </c>
      <c r="J1694" s="2">
        <v>2.8138528138529999</v>
      </c>
      <c r="K1694" s="2">
        <v>7.5757575757579998</v>
      </c>
      <c r="L1694" s="2">
        <v>39.177489177489001</v>
      </c>
      <c r="M1694" s="2">
        <v>39.393939393939</v>
      </c>
      <c r="N1694" s="29">
        <v>0</v>
      </c>
    </row>
    <row r="1695" spans="4:14" x14ac:dyDescent="0.2">
      <c r="D1695" s="102"/>
      <c r="E1695" s="5" t="s">
        <v>35</v>
      </c>
      <c r="F1695" s="6"/>
      <c r="G1695" s="7">
        <v>406</v>
      </c>
      <c r="H1695" s="10">
        <v>48</v>
      </c>
      <c r="I1695" s="1">
        <v>6</v>
      </c>
      <c r="J1695" s="1">
        <v>6</v>
      </c>
      <c r="K1695" s="1">
        <v>25</v>
      </c>
      <c r="L1695" s="1">
        <v>139</v>
      </c>
      <c r="M1695" s="1">
        <v>183</v>
      </c>
      <c r="N1695" s="17">
        <v>1</v>
      </c>
    </row>
    <row r="1696" spans="4:14" x14ac:dyDescent="0.2">
      <c r="D1696" s="102"/>
      <c r="E1696" s="13"/>
      <c r="F1696" s="14"/>
      <c r="G1696" s="11">
        <v>100</v>
      </c>
      <c r="H1696" s="15">
        <v>11.822660098522</v>
      </c>
      <c r="I1696" s="2">
        <v>1.477832512315</v>
      </c>
      <c r="J1696" s="2">
        <v>1.477832512315</v>
      </c>
      <c r="K1696" s="2">
        <v>6.1576354679799996</v>
      </c>
      <c r="L1696" s="2">
        <v>34.236453201970001</v>
      </c>
      <c r="M1696" s="2">
        <v>45.073891625616</v>
      </c>
      <c r="N1696" s="18">
        <v>0.246305418719</v>
      </c>
    </row>
    <row r="1697" spans="4:14" x14ac:dyDescent="0.2">
      <c r="D1697" s="102"/>
      <c r="E1697" s="5" t="s">
        <v>36</v>
      </c>
      <c r="F1697" s="6"/>
      <c r="G1697" s="7">
        <v>210</v>
      </c>
      <c r="H1697" s="10">
        <v>13</v>
      </c>
      <c r="I1697" s="1">
        <v>3</v>
      </c>
      <c r="J1697" s="1">
        <v>1</v>
      </c>
      <c r="K1697" s="1">
        <v>14</v>
      </c>
      <c r="L1697" s="1">
        <v>66</v>
      </c>
      <c r="M1697" s="1">
        <v>113</v>
      </c>
      <c r="N1697" s="17">
        <v>0</v>
      </c>
    </row>
    <row r="1698" spans="4:14" x14ac:dyDescent="0.2">
      <c r="D1698" s="102"/>
      <c r="E1698" s="13"/>
      <c r="F1698" s="14"/>
      <c r="G1698" s="11">
        <v>100</v>
      </c>
      <c r="H1698" s="15">
        <v>6.1904761904759997</v>
      </c>
      <c r="I1698" s="2">
        <v>1.4285714285710001</v>
      </c>
      <c r="J1698" s="2">
        <v>0.47619047618999999</v>
      </c>
      <c r="K1698" s="2">
        <v>6.666666666667</v>
      </c>
      <c r="L1698" s="2">
        <v>31.428571428571001</v>
      </c>
      <c r="M1698" s="2">
        <v>53.809523809524002</v>
      </c>
      <c r="N1698" s="29">
        <v>0</v>
      </c>
    </row>
    <row r="1699" spans="4:14" x14ac:dyDescent="0.2">
      <c r="D1699" s="102"/>
      <c r="E1699" s="5" t="s">
        <v>37</v>
      </c>
      <c r="F1699" s="6"/>
      <c r="G1699" s="7">
        <v>714</v>
      </c>
      <c r="H1699" s="10">
        <v>42</v>
      </c>
      <c r="I1699" s="1">
        <v>11</v>
      </c>
      <c r="J1699" s="1">
        <v>7</v>
      </c>
      <c r="K1699" s="1">
        <v>48</v>
      </c>
      <c r="L1699" s="1">
        <v>224</v>
      </c>
      <c r="M1699" s="1">
        <v>383</v>
      </c>
      <c r="N1699" s="17">
        <v>0</v>
      </c>
    </row>
    <row r="1700" spans="4:14" x14ac:dyDescent="0.2">
      <c r="D1700" s="102"/>
      <c r="E1700" s="13"/>
      <c r="F1700" s="14"/>
      <c r="G1700" s="11">
        <v>100</v>
      </c>
      <c r="H1700" s="15">
        <v>5.8823529411760003</v>
      </c>
      <c r="I1700" s="2">
        <v>1.5406162464990001</v>
      </c>
      <c r="J1700" s="2">
        <v>0.98039215686299996</v>
      </c>
      <c r="K1700" s="2">
        <v>6.72268907563</v>
      </c>
      <c r="L1700" s="2">
        <v>31.372549019608002</v>
      </c>
      <c r="M1700" s="2">
        <v>53.641456582632998</v>
      </c>
      <c r="N1700" s="29">
        <v>0</v>
      </c>
    </row>
    <row r="1701" spans="4:14" x14ac:dyDescent="0.2">
      <c r="D1701" s="102"/>
      <c r="E1701" s="5" t="s">
        <v>38</v>
      </c>
      <c r="F1701" s="6"/>
      <c r="G1701" s="7">
        <v>70</v>
      </c>
      <c r="H1701" s="10">
        <v>3</v>
      </c>
      <c r="I1701" s="1">
        <v>2</v>
      </c>
      <c r="J1701" s="1">
        <v>1</v>
      </c>
      <c r="K1701" s="1">
        <v>5</v>
      </c>
      <c r="L1701" s="1">
        <v>26</v>
      </c>
      <c r="M1701" s="1">
        <v>33</v>
      </c>
      <c r="N1701" s="17">
        <v>0</v>
      </c>
    </row>
    <row r="1702" spans="4:14" x14ac:dyDescent="0.2">
      <c r="D1702" s="102"/>
      <c r="E1702" s="13"/>
      <c r="F1702" s="14"/>
      <c r="G1702" s="11">
        <v>100</v>
      </c>
      <c r="H1702" s="15">
        <v>4.2857142857139996</v>
      </c>
      <c r="I1702" s="2">
        <v>2.8571428571430002</v>
      </c>
      <c r="J1702" s="2">
        <v>1.4285714285710001</v>
      </c>
      <c r="K1702" s="2">
        <v>7.1428571428570002</v>
      </c>
      <c r="L1702" s="2">
        <v>37.142857142856997</v>
      </c>
      <c r="M1702" s="2">
        <v>47.142857142856997</v>
      </c>
      <c r="N1702" s="29">
        <v>0</v>
      </c>
    </row>
    <row r="1703" spans="4:14" x14ac:dyDescent="0.2">
      <c r="D1703" s="101" t="s">
        <v>39</v>
      </c>
      <c r="E1703" s="26" t="s">
        <v>40</v>
      </c>
      <c r="F1703" s="25"/>
      <c r="G1703" s="28">
        <v>2044</v>
      </c>
      <c r="H1703" s="30">
        <v>187</v>
      </c>
      <c r="I1703" s="3">
        <v>54</v>
      </c>
      <c r="J1703" s="3">
        <v>26</v>
      </c>
      <c r="K1703" s="3">
        <v>162</v>
      </c>
      <c r="L1703" s="3">
        <v>700</v>
      </c>
      <c r="M1703" s="3">
        <v>923</v>
      </c>
      <c r="N1703" s="32">
        <v>2</v>
      </c>
    </row>
    <row r="1704" spans="4:14" x14ac:dyDescent="0.2">
      <c r="D1704" s="102"/>
      <c r="E1704" s="13"/>
      <c r="F1704" s="14"/>
      <c r="G1704" s="11">
        <v>100</v>
      </c>
      <c r="H1704" s="15">
        <v>9.1487279843439993</v>
      </c>
      <c r="I1704" s="2">
        <v>2.6418786692760001</v>
      </c>
      <c r="J1704" s="2">
        <v>1.2720156555769999</v>
      </c>
      <c r="K1704" s="2">
        <v>7.9256360078280004</v>
      </c>
      <c r="L1704" s="2">
        <v>34.246575342466002</v>
      </c>
      <c r="M1704" s="2">
        <v>45.156555772993997</v>
      </c>
      <c r="N1704" s="18">
        <v>9.7847358120999997E-2</v>
      </c>
    </row>
    <row r="1705" spans="4:14" x14ac:dyDescent="0.2">
      <c r="D1705" s="102"/>
      <c r="E1705" s="5" t="s">
        <v>41</v>
      </c>
      <c r="F1705" s="6"/>
      <c r="G1705" s="7">
        <v>2156</v>
      </c>
      <c r="H1705" s="10">
        <v>172</v>
      </c>
      <c r="I1705" s="1">
        <v>39</v>
      </c>
      <c r="J1705" s="1">
        <v>23</v>
      </c>
      <c r="K1705" s="1">
        <v>170</v>
      </c>
      <c r="L1705" s="1">
        <v>783</v>
      </c>
      <c r="M1705" s="1">
        <v>971</v>
      </c>
      <c r="N1705" s="17">
        <v>2</v>
      </c>
    </row>
    <row r="1706" spans="4:14" x14ac:dyDescent="0.2">
      <c r="D1706" s="102"/>
      <c r="E1706" s="13"/>
      <c r="F1706" s="14"/>
      <c r="G1706" s="11">
        <v>100</v>
      </c>
      <c r="H1706" s="15">
        <v>7.9777365491649999</v>
      </c>
      <c r="I1706" s="2">
        <v>1.8089053803340001</v>
      </c>
      <c r="J1706" s="2">
        <v>1.066790352505</v>
      </c>
      <c r="K1706" s="2">
        <v>7.8849721706859999</v>
      </c>
      <c r="L1706" s="2">
        <v>36.317254174397</v>
      </c>
      <c r="M1706" s="2">
        <v>45.037105751391003</v>
      </c>
      <c r="N1706" s="18">
        <v>9.2764378479000001E-2</v>
      </c>
    </row>
    <row r="1707" spans="4:14" x14ac:dyDescent="0.2">
      <c r="D1707" s="102"/>
      <c r="E1707" s="5" t="s">
        <v>42</v>
      </c>
      <c r="F1707" s="6"/>
      <c r="G1707" s="7">
        <v>1680</v>
      </c>
      <c r="H1707" s="10">
        <v>150</v>
      </c>
      <c r="I1707" s="1">
        <v>28</v>
      </c>
      <c r="J1707" s="1">
        <v>20</v>
      </c>
      <c r="K1707" s="1">
        <v>116</v>
      </c>
      <c r="L1707" s="1">
        <v>557</v>
      </c>
      <c r="M1707" s="1">
        <v>812</v>
      </c>
      <c r="N1707" s="17">
        <v>1</v>
      </c>
    </row>
    <row r="1708" spans="4:14" x14ac:dyDescent="0.2">
      <c r="D1708" s="102"/>
      <c r="E1708" s="13"/>
      <c r="F1708" s="14"/>
      <c r="G1708" s="11">
        <v>100</v>
      </c>
      <c r="H1708" s="15">
        <v>8.9285714285710007</v>
      </c>
      <c r="I1708" s="2">
        <v>1.666666666667</v>
      </c>
      <c r="J1708" s="2">
        <v>1.190476190476</v>
      </c>
      <c r="K1708" s="2">
        <v>6.9047619047620001</v>
      </c>
      <c r="L1708" s="2">
        <v>33.154761904761997</v>
      </c>
      <c r="M1708" s="2">
        <v>48.333333333333002</v>
      </c>
      <c r="N1708" s="18">
        <v>5.9523809524E-2</v>
      </c>
    </row>
    <row r="1709" spans="4:14" x14ac:dyDescent="0.2">
      <c r="D1709" s="102"/>
      <c r="E1709" s="5" t="s">
        <v>43</v>
      </c>
      <c r="F1709" s="6"/>
      <c r="G1709" s="7">
        <v>518</v>
      </c>
      <c r="H1709" s="10">
        <v>23</v>
      </c>
      <c r="I1709" s="1">
        <v>13</v>
      </c>
      <c r="J1709" s="1">
        <v>2</v>
      </c>
      <c r="K1709" s="1">
        <v>27</v>
      </c>
      <c r="L1709" s="1">
        <v>168</v>
      </c>
      <c r="M1709" s="1">
        <v>284</v>
      </c>
      <c r="N1709" s="17">
        <v>1</v>
      </c>
    </row>
    <row r="1710" spans="4:14" x14ac:dyDescent="0.2">
      <c r="D1710" s="102"/>
      <c r="E1710" s="13"/>
      <c r="F1710" s="14"/>
      <c r="G1710" s="11">
        <v>100</v>
      </c>
      <c r="H1710" s="15">
        <v>4.4401544401540001</v>
      </c>
      <c r="I1710" s="2">
        <v>2.5096525096529998</v>
      </c>
      <c r="J1710" s="2">
        <v>0.38610038610000003</v>
      </c>
      <c r="K1710" s="2">
        <v>5.2123552123549999</v>
      </c>
      <c r="L1710" s="2">
        <v>32.432432432432002</v>
      </c>
      <c r="M1710" s="2">
        <v>54.826254826255003</v>
      </c>
      <c r="N1710" s="18">
        <v>0.19305019305000001</v>
      </c>
    </row>
    <row r="1711" spans="4:14" x14ac:dyDescent="0.2">
      <c r="D1711" s="102"/>
      <c r="E1711" s="5" t="s">
        <v>44</v>
      </c>
      <c r="F1711" s="6"/>
      <c r="G1711" s="7">
        <v>602</v>
      </c>
      <c r="H1711" s="10">
        <v>32</v>
      </c>
      <c r="I1711" s="1">
        <v>10</v>
      </c>
      <c r="J1711" s="1">
        <v>4</v>
      </c>
      <c r="K1711" s="1">
        <v>56</v>
      </c>
      <c r="L1711" s="1">
        <v>202</v>
      </c>
      <c r="M1711" s="1">
        <v>297</v>
      </c>
      <c r="N1711" s="17">
        <v>2</v>
      </c>
    </row>
    <row r="1712" spans="4:14" x14ac:dyDescent="0.2">
      <c r="D1712" s="103"/>
      <c r="E1712" s="54"/>
      <c r="F1712" s="52"/>
      <c r="G1712" s="61">
        <v>100</v>
      </c>
      <c r="H1712" s="66">
        <v>5.3156146179399997</v>
      </c>
      <c r="I1712" s="24">
        <v>1.6611295681060001</v>
      </c>
      <c r="J1712" s="24">
        <v>0.664451827243</v>
      </c>
      <c r="K1712" s="24">
        <v>9.3023255813949994</v>
      </c>
      <c r="L1712" s="24">
        <v>33.554817275748</v>
      </c>
      <c r="M1712" s="24">
        <v>49.335548172757001</v>
      </c>
      <c r="N1712" s="69">
        <v>0.33222591362100001</v>
      </c>
    </row>
    <row r="1714" spans="2:19" x14ac:dyDescent="0.2">
      <c r="B1714" s="34" t="str">
        <f xml:space="preserve"> HYPERLINK("#'目次'!B45", "[39]")</f>
        <v>[39]</v>
      </c>
      <c r="C1714" s="27" t="s">
        <v>359</v>
      </c>
    </row>
    <row r="1717" spans="2:19" x14ac:dyDescent="0.2">
      <c r="C1717" s="27" t="s">
        <v>13</v>
      </c>
    </row>
    <row r="1718" spans="2:19" ht="60" x14ac:dyDescent="0.2">
      <c r="D1718" s="97"/>
      <c r="E1718" s="98"/>
      <c r="F1718" s="98"/>
      <c r="G1718" s="38" t="s">
        <v>14</v>
      </c>
      <c r="H1718" s="36" t="s">
        <v>360</v>
      </c>
      <c r="I1718" s="4" t="s">
        <v>361</v>
      </c>
      <c r="J1718" s="4" t="s">
        <v>362</v>
      </c>
      <c r="K1718" s="4" t="s">
        <v>363</v>
      </c>
      <c r="L1718" s="4" t="s">
        <v>364</v>
      </c>
      <c r="M1718" s="4" t="s">
        <v>365</v>
      </c>
      <c r="N1718" s="4" t="s">
        <v>366</v>
      </c>
      <c r="O1718" s="4" t="s">
        <v>367</v>
      </c>
      <c r="P1718" s="4" t="s">
        <v>368</v>
      </c>
      <c r="Q1718" s="4" t="s">
        <v>369</v>
      </c>
      <c r="R1718" s="4" t="s">
        <v>370</v>
      </c>
      <c r="S1718" s="35" t="s">
        <v>24</v>
      </c>
    </row>
    <row r="1719" spans="2:19" x14ac:dyDescent="0.2">
      <c r="D1719" s="99"/>
      <c r="E1719" s="100"/>
      <c r="F1719" s="100"/>
      <c r="G1719" s="40"/>
      <c r="H1719" s="42"/>
      <c r="I1719" s="8"/>
      <c r="J1719" s="8"/>
      <c r="K1719" s="8"/>
      <c r="L1719" s="8"/>
      <c r="M1719" s="8"/>
      <c r="N1719" s="8"/>
      <c r="O1719" s="8"/>
      <c r="P1719" s="8"/>
      <c r="Q1719" s="8"/>
      <c r="R1719" s="8"/>
      <c r="S1719" s="39"/>
    </row>
    <row r="1720" spans="2:19" x14ac:dyDescent="0.2">
      <c r="D1720" s="59"/>
      <c r="E1720" s="63" t="s">
        <v>14</v>
      </c>
      <c r="F1720" s="65"/>
      <c r="G1720" s="37">
        <v>7000</v>
      </c>
      <c r="H1720" s="16">
        <v>3570</v>
      </c>
      <c r="I1720" s="16">
        <v>2011</v>
      </c>
      <c r="J1720" s="16">
        <v>1918</v>
      </c>
      <c r="K1720" s="16">
        <v>622</v>
      </c>
      <c r="L1720" s="16">
        <v>1951</v>
      </c>
      <c r="M1720" s="16">
        <v>1010</v>
      </c>
      <c r="N1720" s="16">
        <v>167</v>
      </c>
      <c r="O1720" s="16">
        <v>321</v>
      </c>
      <c r="P1720" s="16">
        <v>213</v>
      </c>
      <c r="Q1720" s="16">
        <v>545</v>
      </c>
      <c r="R1720" s="16">
        <v>2619</v>
      </c>
      <c r="S1720" s="57">
        <v>17</v>
      </c>
    </row>
    <row r="1721" spans="2:19" x14ac:dyDescent="0.2">
      <c r="D1721" s="54"/>
      <c r="E1721" s="52"/>
      <c r="F1721" s="60"/>
      <c r="G1721" s="11">
        <v>100</v>
      </c>
      <c r="H1721" s="2">
        <v>51</v>
      </c>
      <c r="I1721" s="2">
        <v>28.728571428571001</v>
      </c>
      <c r="J1721" s="2">
        <v>27.4</v>
      </c>
      <c r="K1721" s="2">
        <v>8.8857142857140001</v>
      </c>
      <c r="L1721" s="2">
        <v>27.871428571429</v>
      </c>
      <c r="M1721" s="2">
        <v>14.428571428571001</v>
      </c>
      <c r="N1721" s="2">
        <v>2.3857142857140001</v>
      </c>
      <c r="O1721" s="2">
        <v>4.5857142857140003</v>
      </c>
      <c r="P1721" s="2">
        <v>3.0428571428570002</v>
      </c>
      <c r="Q1721" s="2">
        <v>7.7857142857139996</v>
      </c>
      <c r="R1721" s="2">
        <v>37.414285714286002</v>
      </c>
      <c r="S1721" s="18">
        <v>0.242857142857</v>
      </c>
    </row>
    <row r="1722" spans="2:19" x14ac:dyDescent="0.2">
      <c r="D1722" s="101" t="s">
        <v>25</v>
      </c>
      <c r="E1722" s="26" t="s">
        <v>26</v>
      </c>
      <c r="F1722" s="25"/>
      <c r="G1722" s="28">
        <v>308</v>
      </c>
      <c r="H1722" s="30">
        <v>123</v>
      </c>
      <c r="I1722" s="3">
        <v>67</v>
      </c>
      <c r="J1722" s="3">
        <v>66</v>
      </c>
      <c r="K1722" s="3">
        <v>23</v>
      </c>
      <c r="L1722" s="3">
        <v>70</v>
      </c>
      <c r="M1722" s="3">
        <v>35</v>
      </c>
      <c r="N1722" s="3">
        <v>11</v>
      </c>
      <c r="O1722" s="3">
        <v>14</v>
      </c>
      <c r="P1722" s="3">
        <v>16</v>
      </c>
      <c r="Q1722" s="3">
        <v>21</v>
      </c>
      <c r="R1722" s="3">
        <v>151</v>
      </c>
      <c r="S1722" s="32">
        <v>1</v>
      </c>
    </row>
    <row r="1723" spans="2:19" x14ac:dyDescent="0.2">
      <c r="D1723" s="102"/>
      <c r="E1723" s="13"/>
      <c r="F1723" s="14"/>
      <c r="G1723" s="11">
        <v>100</v>
      </c>
      <c r="H1723" s="15">
        <v>39.935064935065</v>
      </c>
      <c r="I1723" s="2">
        <v>21.753246753247002</v>
      </c>
      <c r="J1723" s="2">
        <v>21.428571428571001</v>
      </c>
      <c r="K1723" s="2">
        <v>7.4675324675320001</v>
      </c>
      <c r="L1723" s="2">
        <v>22.727272727273</v>
      </c>
      <c r="M1723" s="2">
        <v>11.363636363635999</v>
      </c>
      <c r="N1723" s="2">
        <v>3.5714285714290002</v>
      </c>
      <c r="O1723" s="2">
        <v>4.5454545454549997</v>
      </c>
      <c r="P1723" s="2">
        <v>5.1948051948050002</v>
      </c>
      <c r="Q1723" s="2">
        <v>6.8181818181820004</v>
      </c>
      <c r="R1723" s="2">
        <v>49.025974025974001</v>
      </c>
      <c r="S1723" s="18">
        <v>0.32467532467499999</v>
      </c>
    </row>
    <row r="1724" spans="2:19" x14ac:dyDescent="0.2">
      <c r="D1724" s="102"/>
      <c r="E1724" s="5" t="s">
        <v>27</v>
      </c>
      <c r="F1724" s="6"/>
      <c r="G1724" s="7">
        <v>504</v>
      </c>
      <c r="H1724" s="10">
        <v>221</v>
      </c>
      <c r="I1724" s="1">
        <v>146</v>
      </c>
      <c r="J1724" s="1">
        <v>129</v>
      </c>
      <c r="K1724" s="1">
        <v>49</v>
      </c>
      <c r="L1724" s="1">
        <v>117</v>
      </c>
      <c r="M1724" s="1">
        <v>67</v>
      </c>
      <c r="N1724" s="1">
        <v>16</v>
      </c>
      <c r="O1724" s="1">
        <v>25</v>
      </c>
      <c r="P1724" s="1">
        <v>14</v>
      </c>
      <c r="Q1724" s="1">
        <v>27</v>
      </c>
      <c r="R1724" s="1">
        <v>225</v>
      </c>
      <c r="S1724" s="17">
        <v>3</v>
      </c>
    </row>
    <row r="1725" spans="2:19" x14ac:dyDescent="0.2">
      <c r="D1725" s="102"/>
      <c r="E1725" s="13"/>
      <c r="F1725" s="14"/>
      <c r="G1725" s="11">
        <v>100</v>
      </c>
      <c r="H1725" s="15">
        <v>43.849206349206</v>
      </c>
      <c r="I1725" s="2">
        <v>28.968253968254</v>
      </c>
      <c r="J1725" s="2">
        <v>25.595238095237999</v>
      </c>
      <c r="K1725" s="2">
        <v>9.7222222222219994</v>
      </c>
      <c r="L1725" s="2">
        <v>23.214285714286</v>
      </c>
      <c r="M1725" s="2">
        <v>13.293650793651</v>
      </c>
      <c r="N1725" s="2">
        <v>3.1746031746029999</v>
      </c>
      <c r="O1725" s="2">
        <v>4.9603174603170004</v>
      </c>
      <c r="P1725" s="2">
        <v>2.7777777777780002</v>
      </c>
      <c r="Q1725" s="2">
        <v>5.3571428571429998</v>
      </c>
      <c r="R1725" s="2">
        <v>44.642857142856997</v>
      </c>
      <c r="S1725" s="18">
        <v>0.59523809523799998</v>
      </c>
    </row>
    <row r="1726" spans="2:19" x14ac:dyDescent="0.2">
      <c r="D1726" s="102"/>
      <c r="E1726" s="5" t="s">
        <v>28</v>
      </c>
      <c r="F1726" s="6"/>
      <c r="G1726" s="7">
        <v>1554</v>
      </c>
      <c r="H1726" s="10">
        <v>832</v>
      </c>
      <c r="I1726" s="1">
        <v>470</v>
      </c>
      <c r="J1726" s="1">
        <v>466</v>
      </c>
      <c r="K1726" s="1">
        <v>154</v>
      </c>
      <c r="L1726" s="1">
        <v>489</v>
      </c>
      <c r="M1726" s="1">
        <v>245</v>
      </c>
      <c r="N1726" s="1">
        <v>38</v>
      </c>
      <c r="O1726" s="1">
        <v>77</v>
      </c>
      <c r="P1726" s="1">
        <v>49</v>
      </c>
      <c r="Q1726" s="1">
        <v>141</v>
      </c>
      <c r="R1726" s="1">
        <v>546</v>
      </c>
      <c r="S1726" s="17">
        <v>5</v>
      </c>
    </row>
    <row r="1727" spans="2:19" x14ac:dyDescent="0.2">
      <c r="D1727" s="102"/>
      <c r="E1727" s="13"/>
      <c r="F1727" s="14"/>
      <c r="G1727" s="11">
        <v>100</v>
      </c>
      <c r="H1727" s="15">
        <v>53.539253539253998</v>
      </c>
      <c r="I1727" s="2">
        <v>30.244530244530001</v>
      </c>
      <c r="J1727" s="2">
        <v>29.98712998713</v>
      </c>
      <c r="K1727" s="2">
        <v>9.9099099099100005</v>
      </c>
      <c r="L1727" s="2">
        <v>31.467181467181</v>
      </c>
      <c r="M1727" s="2">
        <v>15.765765765766</v>
      </c>
      <c r="N1727" s="2">
        <v>2.445302445302</v>
      </c>
      <c r="O1727" s="2">
        <v>4.9549549549550003</v>
      </c>
      <c r="P1727" s="2">
        <v>3.1531531531530002</v>
      </c>
      <c r="Q1727" s="2">
        <v>9.0733590733590006</v>
      </c>
      <c r="R1727" s="2">
        <v>35.135135135135002</v>
      </c>
      <c r="S1727" s="18">
        <v>0.32175032175000001</v>
      </c>
    </row>
    <row r="1728" spans="2:19" x14ac:dyDescent="0.2">
      <c r="D1728" s="102"/>
      <c r="E1728" s="5" t="s">
        <v>29</v>
      </c>
      <c r="F1728" s="6"/>
      <c r="G1728" s="7">
        <v>840</v>
      </c>
      <c r="H1728" s="10">
        <v>518</v>
      </c>
      <c r="I1728" s="1">
        <v>276</v>
      </c>
      <c r="J1728" s="1">
        <v>270</v>
      </c>
      <c r="K1728" s="1">
        <v>94</v>
      </c>
      <c r="L1728" s="1">
        <v>302</v>
      </c>
      <c r="M1728" s="1">
        <v>174</v>
      </c>
      <c r="N1728" s="1">
        <v>27</v>
      </c>
      <c r="O1728" s="1">
        <v>49</v>
      </c>
      <c r="P1728" s="1">
        <v>43</v>
      </c>
      <c r="Q1728" s="1">
        <v>108</v>
      </c>
      <c r="R1728" s="1">
        <v>234</v>
      </c>
      <c r="S1728" s="17">
        <v>1</v>
      </c>
    </row>
    <row r="1729" spans="4:19" x14ac:dyDescent="0.2">
      <c r="D1729" s="102"/>
      <c r="E1729" s="13"/>
      <c r="F1729" s="14"/>
      <c r="G1729" s="11">
        <v>100</v>
      </c>
      <c r="H1729" s="15">
        <v>61.666666666666998</v>
      </c>
      <c r="I1729" s="2">
        <v>32.857142857143003</v>
      </c>
      <c r="J1729" s="2">
        <v>32.142857142856997</v>
      </c>
      <c r="K1729" s="2">
        <v>11.190476190476</v>
      </c>
      <c r="L1729" s="2">
        <v>35.952380952380999</v>
      </c>
      <c r="M1729" s="2">
        <v>20.714285714286</v>
      </c>
      <c r="N1729" s="2">
        <v>3.214285714286</v>
      </c>
      <c r="O1729" s="2">
        <v>5.833333333333</v>
      </c>
      <c r="P1729" s="2">
        <v>5.1190476190479997</v>
      </c>
      <c r="Q1729" s="2">
        <v>12.857142857143</v>
      </c>
      <c r="R1729" s="2">
        <v>27.857142857143</v>
      </c>
      <c r="S1729" s="18">
        <v>0.119047619048</v>
      </c>
    </row>
    <row r="1730" spans="4:19" x14ac:dyDescent="0.2">
      <c r="D1730" s="102"/>
      <c r="E1730" s="5" t="s">
        <v>30</v>
      </c>
      <c r="F1730" s="6"/>
      <c r="G1730" s="7">
        <v>280</v>
      </c>
      <c r="H1730" s="10">
        <v>132</v>
      </c>
      <c r="I1730" s="1">
        <v>62</v>
      </c>
      <c r="J1730" s="1">
        <v>62</v>
      </c>
      <c r="K1730" s="1">
        <v>24</v>
      </c>
      <c r="L1730" s="1">
        <v>63</v>
      </c>
      <c r="M1730" s="1">
        <v>27</v>
      </c>
      <c r="N1730" s="1">
        <v>5</v>
      </c>
      <c r="O1730" s="1">
        <v>12</v>
      </c>
      <c r="P1730" s="1">
        <v>7</v>
      </c>
      <c r="Q1730" s="1">
        <v>15</v>
      </c>
      <c r="R1730" s="1">
        <v>113</v>
      </c>
      <c r="S1730" s="17">
        <v>2</v>
      </c>
    </row>
    <row r="1731" spans="4:19" x14ac:dyDescent="0.2">
      <c r="D1731" s="102"/>
      <c r="E1731" s="13"/>
      <c r="F1731" s="14"/>
      <c r="G1731" s="11">
        <v>100</v>
      </c>
      <c r="H1731" s="15">
        <v>47.142857142856997</v>
      </c>
      <c r="I1731" s="2">
        <v>22.142857142857</v>
      </c>
      <c r="J1731" s="2">
        <v>22.142857142857</v>
      </c>
      <c r="K1731" s="2">
        <v>8.5714285714289993</v>
      </c>
      <c r="L1731" s="2">
        <v>22.5</v>
      </c>
      <c r="M1731" s="2">
        <v>9.6428571428570002</v>
      </c>
      <c r="N1731" s="2">
        <v>1.785714285714</v>
      </c>
      <c r="O1731" s="2">
        <v>4.2857142857139996</v>
      </c>
      <c r="P1731" s="2">
        <v>2.5</v>
      </c>
      <c r="Q1731" s="2">
        <v>5.3571428571429998</v>
      </c>
      <c r="R1731" s="2">
        <v>40.357142857143003</v>
      </c>
      <c r="S1731" s="18">
        <v>0.71428571428599996</v>
      </c>
    </row>
    <row r="1732" spans="4:19" x14ac:dyDescent="0.2">
      <c r="D1732" s="102"/>
      <c r="E1732" s="5" t="s">
        <v>31</v>
      </c>
      <c r="F1732" s="6"/>
      <c r="G1732" s="7">
        <v>154</v>
      </c>
      <c r="H1732" s="10">
        <v>80</v>
      </c>
      <c r="I1732" s="1">
        <v>53</v>
      </c>
      <c r="J1732" s="1">
        <v>34</v>
      </c>
      <c r="K1732" s="1">
        <v>9</v>
      </c>
      <c r="L1732" s="1">
        <v>33</v>
      </c>
      <c r="M1732" s="1">
        <v>17</v>
      </c>
      <c r="N1732" s="1">
        <v>5</v>
      </c>
      <c r="O1732" s="1">
        <v>5</v>
      </c>
      <c r="P1732" s="1">
        <v>2</v>
      </c>
      <c r="Q1732" s="1">
        <v>7</v>
      </c>
      <c r="R1732" s="1">
        <v>55</v>
      </c>
      <c r="S1732" s="17">
        <v>0</v>
      </c>
    </row>
    <row r="1733" spans="4:19" x14ac:dyDescent="0.2">
      <c r="D1733" s="102"/>
      <c r="E1733" s="13"/>
      <c r="F1733" s="14"/>
      <c r="G1733" s="11">
        <v>100</v>
      </c>
      <c r="H1733" s="15">
        <v>51.948051948051997</v>
      </c>
      <c r="I1733" s="2">
        <v>34.415584415584</v>
      </c>
      <c r="J1733" s="2">
        <v>22.077922077922</v>
      </c>
      <c r="K1733" s="2">
        <v>5.844155844156</v>
      </c>
      <c r="L1733" s="2">
        <v>21.428571428571001</v>
      </c>
      <c r="M1733" s="2">
        <v>11.038961038961</v>
      </c>
      <c r="N1733" s="2">
        <v>3.2467532467529998</v>
      </c>
      <c r="O1733" s="2">
        <v>3.2467532467529998</v>
      </c>
      <c r="P1733" s="2">
        <v>1.298701298701</v>
      </c>
      <c r="Q1733" s="2">
        <v>4.5454545454549997</v>
      </c>
      <c r="R1733" s="2">
        <v>35.714285714286</v>
      </c>
      <c r="S1733" s="29">
        <v>0</v>
      </c>
    </row>
    <row r="1734" spans="4:19" x14ac:dyDescent="0.2">
      <c r="D1734" s="102"/>
      <c r="E1734" s="5" t="s">
        <v>32</v>
      </c>
      <c r="F1734" s="6"/>
      <c r="G1734" s="7">
        <v>826</v>
      </c>
      <c r="H1734" s="10">
        <v>462</v>
      </c>
      <c r="I1734" s="1">
        <v>279</v>
      </c>
      <c r="J1734" s="1">
        <v>251</v>
      </c>
      <c r="K1734" s="1">
        <v>67</v>
      </c>
      <c r="L1734" s="1">
        <v>244</v>
      </c>
      <c r="M1734" s="1">
        <v>112</v>
      </c>
      <c r="N1734" s="1">
        <v>11</v>
      </c>
      <c r="O1734" s="1">
        <v>27</v>
      </c>
      <c r="P1734" s="1">
        <v>19</v>
      </c>
      <c r="Q1734" s="1">
        <v>55</v>
      </c>
      <c r="R1734" s="1">
        <v>257</v>
      </c>
      <c r="S1734" s="17">
        <v>0</v>
      </c>
    </row>
    <row r="1735" spans="4:19" x14ac:dyDescent="0.2">
      <c r="D1735" s="102"/>
      <c r="E1735" s="13"/>
      <c r="F1735" s="14"/>
      <c r="G1735" s="11">
        <v>100</v>
      </c>
      <c r="H1735" s="15">
        <v>55.932203389831002</v>
      </c>
      <c r="I1735" s="2">
        <v>33.777239709443002</v>
      </c>
      <c r="J1735" s="2">
        <v>30.387409200969</v>
      </c>
      <c r="K1735" s="2">
        <v>8.1113801452779999</v>
      </c>
      <c r="L1735" s="2">
        <v>29.539951573850001</v>
      </c>
      <c r="M1735" s="2">
        <v>13.559322033898001</v>
      </c>
      <c r="N1735" s="2">
        <v>1.331719128329</v>
      </c>
      <c r="O1735" s="2">
        <v>3.2687651331719998</v>
      </c>
      <c r="P1735" s="2">
        <v>2.3002421307510001</v>
      </c>
      <c r="Q1735" s="2">
        <v>6.6585956416460004</v>
      </c>
      <c r="R1735" s="2">
        <v>31.113801452785001</v>
      </c>
      <c r="S1735" s="29">
        <v>0</v>
      </c>
    </row>
    <row r="1736" spans="4:19" x14ac:dyDescent="0.2">
      <c r="D1736" s="102"/>
      <c r="E1736" s="5" t="s">
        <v>33</v>
      </c>
      <c r="F1736" s="6"/>
      <c r="G1736" s="7">
        <v>672</v>
      </c>
      <c r="H1736" s="10">
        <v>349</v>
      </c>
      <c r="I1736" s="1">
        <v>209</v>
      </c>
      <c r="J1736" s="1">
        <v>195</v>
      </c>
      <c r="K1736" s="1">
        <v>61</v>
      </c>
      <c r="L1736" s="1">
        <v>188</v>
      </c>
      <c r="M1736" s="1">
        <v>96</v>
      </c>
      <c r="N1736" s="1">
        <v>17</v>
      </c>
      <c r="O1736" s="1">
        <v>37</v>
      </c>
      <c r="P1736" s="1">
        <v>24</v>
      </c>
      <c r="Q1736" s="1">
        <v>46</v>
      </c>
      <c r="R1736" s="1">
        <v>242</v>
      </c>
      <c r="S1736" s="17">
        <v>1</v>
      </c>
    </row>
    <row r="1737" spans="4:19" x14ac:dyDescent="0.2">
      <c r="D1737" s="102"/>
      <c r="E1737" s="13"/>
      <c r="F1737" s="14"/>
      <c r="G1737" s="11">
        <v>100</v>
      </c>
      <c r="H1737" s="15">
        <v>51.934523809524002</v>
      </c>
      <c r="I1737" s="2">
        <v>31.101190476189998</v>
      </c>
      <c r="J1737" s="2">
        <v>29.017857142857</v>
      </c>
      <c r="K1737" s="2">
        <v>9.0773809523810005</v>
      </c>
      <c r="L1737" s="2">
        <v>27.976190476189998</v>
      </c>
      <c r="M1737" s="2">
        <v>14.285714285714</v>
      </c>
      <c r="N1737" s="2">
        <v>2.5297619047620001</v>
      </c>
      <c r="O1737" s="2">
        <v>5.5059523809520003</v>
      </c>
      <c r="P1737" s="2">
        <v>3.5714285714290002</v>
      </c>
      <c r="Q1737" s="2">
        <v>6.8452380952379999</v>
      </c>
      <c r="R1737" s="2">
        <v>36.011904761905001</v>
      </c>
      <c r="S1737" s="18">
        <v>0.14880952381000001</v>
      </c>
    </row>
    <row r="1738" spans="4:19" x14ac:dyDescent="0.2">
      <c r="D1738" s="102"/>
      <c r="E1738" s="5" t="s">
        <v>34</v>
      </c>
      <c r="F1738" s="6"/>
      <c r="G1738" s="7">
        <v>462</v>
      </c>
      <c r="H1738" s="10">
        <v>267</v>
      </c>
      <c r="I1738" s="1">
        <v>130</v>
      </c>
      <c r="J1738" s="1">
        <v>122</v>
      </c>
      <c r="K1738" s="1">
        <v>35</v>
      </c>
      <c r="L1738" s="1">
        <v>129</v>
      </c>
      <c r="M1738" s="1">
        <v>66</v>
      </c>
      <c r="N1738" s="1">
        <v>8</v>
      </c>
      <c r="O1738" s="1">
        <v>20</v>
      </c>
      <c r="P1738" s="1">
        <v>12</v>
      </c>
      <c r="Q1738" s="1">
        <v>31</v>
      </c>
      <c r="R1738" s="1">
        <v>148</v>
      </c>
      <c r="S1738" s="17">
        <v>1</v>
      </c>
    </row>
    <row r="1739" spans="4:19" x14ac:dyDescent="0.2">
      <c r="D1739" s="102"/>
      <c r="E1739" s="13"/>
      <c r="F1739" s="14"/>
      <c r="G1739" s="11">
        <v>100</v>
      </c>
      <c r="H1739" s="15">
        <v>57.792207792208004</v>
      </c>
      <c r="I1739" s="2">
        <v>28.138528138527999</v>
      </c>
      <c r="J1739" s="2">
        <v>26.406926406926001</v>
      </c>
      <c r="K1739" s="2">
        <v>7.5757575757579998</v>
      </c>
      <c r="L1739" s="2">
        <v>27.922077922078</v>
      </c>
      <c r="M1739" s="2">
        <v>14.285714285714</v>
      </c>
      <c r="N1739" s="2">
        <v>1.731601731602</v>
      </c>
      <c r="O1739" s="2">
        <v>4.3290043290040003</v>
      </c>
      <c r="P1739" s="2">
        <v>2.5974025974030002</v>
      </c>
      <c r="Q1739" s="2">
        <v>6.7099567099569999</v>
      </c>
      <c r="R1739" s="2">
        <v>32.034632034631997</v>
      </c>
      <c r="S1739" s="18">
        <v>0.21645021645000001</v>
      </c>
    </row>
    <row r="1740" spans="4:19" x14ac:dyDescent="0.2">
      <c r="D1740" s="102"/>
      <c r="E1740" s="5" t="s">
        <v>35</v>
      </c>
      <c r="F1740" s="6"/>
      <c r="G1740" s="7">
        <v>406</v>
      </c>
      <c r="H1740" s="10">
        <v>201</v>
      </c>
      <c r="I1740" s="1">
        <v>95</v>
      </c>
      <c r="J1740" s="1">
        <v>110</v>
      </c>
      <c r="K1740" s="1">
        <v>39</v>
      </c>
      <c r="L1740" s="1">
        <v>108</v>
      </c>
      <c r="M1740" s="1">
        <v>70</v>
      </c>
      <c r="N1740" s="1">
        <v>9</v>
      </c>
      <c r="O1740" s="1">
        <v>14</v>
      </c>
      <c r="P1740" s="1">
        <v>5</v>
      </c>
      <c r="Q1740" s="1">
        <v>24</v>
      </c>
      <c r="R1740" s="1">
        <v>152</v>
      </c>
      <c r="S1740" s="17">
        <v>0</v>
      </c>
    </row>
    <row r="1741" spans="4:19" x14ac:dyDescent="0.2">
      <c r="D1741" s="102"/>
      <c r="E1741" s="13"/>
      <c r="F1741" s="14"/>
      <c r="G1741" s="11">
        <v>100</v>
      </c>
      <c r="H1741" s="15">
        <v>49.507389162561999</v>
      </c>
      <c r="I1741" s="2">
        <v>23.399014778325</v>
      </c>
      <c r="J1741" s="2">
        <v>27.093596059113001</v>
      </c>
      <c r="K1741" s="2">
        <v>9.6059113300490004</v>
      </c>
      <c r="L1741" s="2">
        <v>26.600985221675</v>
      </c>
      <c r="M1741" s="2">
        <v>17.241379310345</v>
      </c>
      <c r="N1741" s="2">
        <v>2.2167487684729998</v>
      </c>
      <c r="O1741" s="2">
        <v>3.4482758620689999</v>
      </c>
      <c r="P1741" s="2">
        <v>1.2315270935960001</v>
      </c>
      <c r="Q1741" s="2">
        <v>5.9113300492610001</v>
      </c>
      <c r="R1741" s="2">
        <v>37.43842364532</v>
      </c>
      <c r="S1741" s="29">
        <v>0</v>
      </c>
    </row>
    <row r="1742" spans="4:19" x14ac:dyDescent="0.2">
      <c r="D1742" s="102"/>
      <c r="E1742" s="5" t="s">
        <v>36</v>
      </c>
      <c r="F1742" s="6"/>
      <c r="G1742" s="7">
        <v>210</v>
      </c>
      <c r="H1742" s="10">
        <v>80</v>
      </c>
      <c r="I1742" s="1">
        <v>53</v>
      </c>
      <c r="J1742" s="1">
        <v>46</v>
      </c>
      <c r="K1742" s="1">
        <v>17</v>
      </c>
      <c r="L1742" s="1">
        <v>39</v>
      </c>
      <c r="M1742" s="1">
        <v>20</v>
      </c>
      <c r="N1742" s="1">
        <v>6</v>
      </c>
      <c r="O1742" s="1">
        <v>13</v>
      </c>
      <c r="P1742" s="1">
        <v>5</v>
      </c>
      <c r="Q1742" s="1">
        <v>16</v>
      </c>
      <c r="R1742" s="1">
        <v>104</v>
      </c>
      <c r="S1742" s="17">
        <v>2</v>
      </c>
    </row>
    <row r="1743" spans="4:19" x14ac:dyDescent="0.2">
      <c r="D1743" s="102"/>
      <c r="E1743" s="13"/>
      <c r="F1743" s="14"/>
      <c r="G1743" s="11">
        <v>100</v>
      </c>
      <c r="H1743" s="15">
        <v>38.095238095238003</v>
      </c>
      <c r="I1743" s="2">
        <v>25.238095238094999</v>
      </c>
      <c r="J1743" s="2">
        <v>21.904761904762001</v>
      </c>
      <c r="K1743" s="2">
        <v>8.0952380952380008</v>
      </c>
      <c r="L1743" s="2">
        <v>18.571428571428999</v>
      </c>
      <c r="M1743" s="2">
        <v>9.5238095238099998</v>
      </c>
      <c r="N1743" s="2">
        <v>2.8571428571430002</v>
      </c>
      <c r="O1743" s="2">
        <v>6.1904761904759997</v>
      </c>
      <c r="P1743" s="2">
        <v>2.3809523809519999</v>
      </c>
      <c r="Q1743" s="2">
        <v>7.6190476190479997</v>
      </c>
      <c r="R1743" s="2">
        <v>49.523809523810002</v>
      </c>
      <c r="S1743" s="18">
        <v>0.95238095238099996</v>
      </c>
    </row>
    <row r="1744" spans="4:19" x14ac:dyDescent="0.2">
      <c r="D1744" s="102"/>
      <c r="E1744" s="5" t="s">
        <v>37</v>
      </c>
      <c r="F1744" s="6"/>
      <c r="G1744" s="7">
        <v>714</v>
      </c>
      <c r="H1744" s="10">
        <v>273</v>
      </c>
      <c r="I1744" s="1">
        <v>155</v>
      </c>
      <c r="J1744" s="1">
        <v>153</v>
      </c>
      <c r="K1744" s="1">
        <v>45</v>
      </c>
      <c r="L1744" s="1">
        <v>154</v>
      </c>
      <c r="M1744" s="1">
        <v>76</v>
      </c>
      <c r="N1744" s="1">
        <v>12</v>
      </c>
      <c r="O1744" s="1">
        <v>26</v>
      </c>
      <c r="P1744" s="1">
        <v>15</v>
      </c>
      <c r="Q1744" s="1">
        <v>50</v>
      </c>
      <c r="R1744" s="1">
        <v>361</v>
      </c>
      <c r="S1744" s="17">
        <v>1</v>
      </c>
    </row>
    <row r="1745" spans="2:19" x14ac:dyDescent="0.2">
      <c r="D1745" s="102"/>
      <c r="E1745" s="13"/>
      <c r="F1745" s="14"/>
      <c r="G1745" s="11">
        <v>100</v>
      </c>
      <c r="H1745" s="15">
        <v>38.235294117647001</v>
      </c>
      <c r="I1745" s="2">
        <v>21.708683473389002</v>
      </c>
      <c r="J1745" s="2">
        <v>21.428571428571001</v>
      </c>
      <c r="K1745" s="2">
        <v>6.3025210084029997</v>
      </c>
      <c r="L1745" s="2">
        <v>21.568627450979999</v>
      </c>
      <c r="M1745" s="2">
        <v>10.644257703080999</v>
      </c>
      <c r="N1745" s="2">
        <v>1.680672268908</v>
      </c>
      <c r="O1745" s="2">
        <v>3.6414565826329999</v>
      </c>
      <c r="P1745" s="2">
        <v>2.100840336134</v>
      </c>
      <c r="Q1745" s="2">
        <v>7.0028011204479998</v>
      </c>
      <c r="R1745" s="2">
        <v>50.560224089636002</v>
      </c>
      <c r="S1745" s="18">
        <v>0.140056022409</v>
      </c>
    </row>
    <row r="1746" spans="2:19" x14ac:dyDescent="0.2">
      <c r="D1746" s="102"/>
      <c r="E1746" s="5" t="s">
        <v>38</v>
      </c>
      <c r="F1746" s="6"/>
      <c r="G1746" s="7">
        <v>70</v>
      </c>
      <c r="H1746" s="10">
        <v>32</v>
      </c>
      <c r="I1746" s="1">
        <v>16</v>
      </c>
      <c r="J1746" s="1">
        <v>14</v>
      </c>
      <c r="K1746" s="1">
        <v>5</v>
      </c>
      <c r="L1746" s="1">
        <v>15</v>
      </c>
      <c r="M1746" s="1">
        <v>5</v>
      </c>
      <c r="N1746" s="1">
        <v>2</v>
      </c>
      <c r="O1746" s="1">
        <v>2</v>
      </c>
      <c r="P1746" s="1">
        <v>2</v>
      </c>
      <c r="Q1746" s="1">
        <v>4</v>
      </c>
      <c r="R1746" s="1">
        <v>31</v>
      </c>
      <c r="S1746" s="17">
        <v>0</v>
      </c>
    </row>
    <row r="1747" spans="2:19" x14ac:dyDescent="0.2">
      <c r="D1747" s="102"/>
      <c r="E1747" s="13"/>
      <c r="F1747" s="14"/>
      <c r="G1747" s="11">
        <v>100</v>
      </c>
      <c r="H1747" s="15">
        <v>45.714285714286</v>
      </c>
      <c r="I1747" s="2">
        <v>22.857142857143</v>
      </c>
      <c r="J1747" s="2">
        <v>20</v>
      </c>
      <c r="K1747" s="2">
        <v>7.1428571428570002</v>
      </c>
      <c r="L1747" s="2">
        <v>21.428571428571001</v>
      </c>
      <c r="M1747" s="2">
        <v>7.1428571428570002</v>
      </c>
      <c r="N1747" s="2">
        <v>2.8571428571430002</v>
      </c>
      <c r="O1747" s="2">
        <v>2.8571428571430002</v>
      </c>
      <c r="P1747" s="2">
        <v>2.8571428571430002</v>
      </c>
      <c r="Q1747" s="2">
        <v>5.7142857142860004</v>
      </c>
      <c r="R1747" s="2">
        <v>44.285714285714</v>
      </c>
      <c r="S1747" s="29">
        <v>0</v>
      </c>
    </row>
    <row r="1748" spans="2:19" x14ac:dyDescent="0.2">
      <c r="D1748" s="101" t="s">
        <v>39</v>
      </c>
      <c r="E1748" s="26" t="s">
        <v>40</v>
      </c>
      <c r="F1748" s="25"/>
      <c r="G1748" s="28">
        <v>2044</v>
      </c>
      <c r="H1748" s="30">
        <v>1186</v>
      </c>
      <c r="I1748" s="3">
        <v>618</v>
      </c>
      <c r="J1748" s="3">
        <v>632</v>
      </c>
      <c r="K1748" s="3">
        <v>203</v>
      </c>
      <c r="L1748" s="3">
        <v>640</v>
      </c>
      <c r="M1748" s="3">
        <v>381</v>
      </c>
      <c r="N1748" s="3">
        <v>53</v>
      </c>
      <c r="O1748" s="3">
        <v>95</v>
      </c>
      <c r="P1748" s="3">
        <v>74</v>
      </c>
      <c r="Q1748" s="3">
        <v>198</v>
      </c>
      <c r="R1748" s="3">
        <v>633</v>
      </c>
      <c r="S1748" s="32">
        <v>1</v>
      </c>
    </row>
    <row r="1749" spans="2:19" x14ac:dyDescent="0.2">
      <c r="D1749" s="102"/>
      <c r="E1749" s="13"/>
      <c r="F1749" s="14"/>
      <c r="G1749" s="11">
        <v>100</v>
      </c>
      <c r="H1749" s="15">
        <v>58.023483365948998</v>
      </c>
      <c r="I1749" s="2">
        <v>30.234833659490999</v>
      </c>
      <c r="J1749" s="2">
        <v>30.919765166341001</v>
      </c>
      <c r="K1749" s="2">
        <v>9.9315068493149994</v>
      </c>
      <c r="L1749" s="2">
        <v>31.311154598826</v>
      </c>
      <c r="M1749" s="2">
        <v>18.639921722114</v>
      </c>
      <c r="N1749" s="2">
        <v>2.592954990215</v>
      </c>
      <c r="O1749" s="2">
        <v>4.647749510763</v>
      </c>
      <c r="P1749" s="2">
        <v>3.6203522504889998</v>
      </c>
      <c r="Q1749" s="2">
        <v>9.6868884540119993</v>
      </c>
      <c r="R1749" s="2">
        <v>30.968688845401001</v>
      </c>
      <c r="S1749" s="18">
        <v>4.8923679061000001E-2</v>
      </c>
    </row>
    <row r="1750" spans="2:19" x14ac:dyDescent="0.2">
      <c r="D1750" s="102"/>
      <c r="E1750" s="5" t="s">
        <v>41</v>
      </c>
      <c r="F1750" s="6"/>
      <c r="G1750" s="7">
        <v>2156</v>
      </c>
      <c r="H1750" s="10">
        <v>1111</v>
      </c>
      <c r="I1750" s="1">
        <v>628</v>
      </c>
      <c r="J1750" s="1">
        <v>633</v>
      </c>
      <c r="K1750" s="1">
        <v>202</v>
      </c>
      <c r="L1750" s="1">
        <v>623</v>
      </c>
      <c r="M1750" s="1">
        <v>328</v>
      </c>
      <c r="N1750" s="1">
        <v>55</v>
      </c>
      <c r="O1750" s="1">
        <v>107</v>
      </c>
      <c r="P1750" s="1">
        <v>69</v>
      </c>
      <c r="Q1750" s="1">
        <v>179</v>
      </c>
      <c r="R1750" s="1">
        <v>790</v>
      </c>
      <c r="S1750" s="17">
        <v>8</v>
      </c>
    </row>
    <row r="1751" spans="2:19" x14ac:dyDescent="0.2">
      <c r="D1751" s="102"/>
      <c r="E1751" s="13"/>
      <c r="F1751" s="14"/>
      <c r="G1751" s="11">
        <v>100</v>
      </c>
      <c r="H1751" s="15">
        <v>51.530612244898002</v>
      </c>
      <c r="I1751" s="2">
        <v>29.128014842300999</v>
      </c>
      <c r="J1751" s="2">
        <v>29.359925788497002</v>
      </c>
      <c r="K1751" s="2">
        <v>9.3692022263449992</v>
      </c>
      <c r="L1751" s="2">
        <v>28.896103896104002</v>
      </c>
      <c r="M1751" s="2">
        <v>15.213358070501</v>
      </c>
      <c r="N1751" s="2">
        <v>2.5510204081630001</v>
      </c>
      <c r="O1751" s="2">
        <v>4.9628942486090004</v>
      </c>
      <c r="P1751" s="2">
        <v>3.2003710575139999</v>
      </c>
      <c r="Q1751" s="2">
        <v>8.3024118738400006</v>
      </c>
      <c r="R1751" s="2">
        <v>36.641929499071999</v>
      </c>
      <c r="S1751" s="18">
        <v>0.37105751391500003</v>
      </c>
    </row>
    <row r="1752" spans="2:19" x14ac:dyDescent="0.2">
      <c r="D1752" s="102"/>
      <c r="E1752" s="5" t="s">
        <v>42</v>
      </c>
      <c r="F1752" s="6"/>
      <c r="G1752" s="7">
        <v>1680</v>
      </c>
      <c r="H1752" s="10">
        <v>798</v>
      </c>
      <c r="I1752" s="1">
        <v>483</v>
      </c>
      <c r="J1752" s="1">
        <v>408</v>
      </c>
      <c r="K1752" s="1">
        <v>128</v>
      </c>
      <c r="L1752" s="1">
        <v>445</v>
      </c>
      <c r="M1752" s="1">
        <v>190</v>
      </c>
      <c r="N1752" s="1">
        <v>27</v>
      </c>
      <c r="O1752" s="1">
        <v>70</v>
      </c>
      <c r="P1752" s="1">
        <v>39</v>
      </c>
      <c r="Q1752" s="1">
        <v>97</v>
      </c>
      <c r="R1752" s="1">
        <v>673</v>
      </c>
      <c r="S1752" s="17">
        <v>6</v>
      </c>
    </row>
    <row r="1753" spans="2:19" x14ac:dyDescent="0.2">
      <c r="D1753" s="102"/>
      <c r="E1753" s="13"/>
      <c r="F1753" s="14"/>
      <c r="G1753" s="11">
        <v>100</v>
      </c>
      <c r="H1753" s="15">
        <v>47.5</v>
      </c>
      <c r="I1753" s="2">
        <v>28.75</v>
      </c>
      <c r="J1753" s="2">
        <v>24.285714285714</v>
      </c>
      <c r="K1753" s="2">
        <v>7.6190476190479997</v>
      </c>
      <c r="L1753" s="2">
        <v>26.488095238094999</v>
      </c>
      <c r="M1753" s="2">
        <v>11.309523809524</v>
      </c>
      <c r="N1753" s="2">
        <v>1.607142857143</v>
      </c>
      <c r="O1753" s="2">
        <v>4.166666666667</v>
      </c>
      <c r="P1753" s="2">
        <v>2.3214285714290002</v>
      </c>
      <c r="Q1753" s="2">
        <v>5.7738095238099998</v>
      </c>
      <c r="R1753" s="2">
        <v>40.059523809524002</v>
      </c>
      <c r="S1753" s="18">
        <v>0.35714285714299998</v>
      </c>
    </row>
    <row r="1754" spans="2:19" x14ac:dyDescent="0.2">
      <c r="D1754" s="102"/>
      <c r="E1754" s="5" t="s">
        <v>43</v>
      </c>
      <c r="F1754" s="6"/>
      <c r="G1754" s="7">
        <v>518</v>
      </c>
      <c r="H1754" s="10">
        <v>215</v>
      </c>
      <c r="I1754" s="1">
        <v>111</v>
      </c>
      <c r="J1754" s="1">
        <v>104</v>
      </c>
      <c r="K1754" s="1">
        <v>33</v>
      </c>
      <c r="L1754" s="1">
        <v>89</v>
      </c>
      <c r="M1754" s="1">
        <v>37</v>
      </c>
      <c r="N1754" s="1">
        <v>12</v>
      </c>
      <c r="O1754" s="1">
        <v>18</v>
      </c>
      <c r="P1754" s="1">
        <v>8</v>
      </c>
      <c r="Q1754" s="1">
        <v>23</v>
      </c>
      <c r="R1754" s="1">
        <v>254</v>
      </c>
      <c r="S1754" s="17">
        <v>1</v>
      </c>
    </row>
    <row r="1755" spans="2:19" x14ac:dyDescent="0.2">
      <c r="D1755" s="102"/>
      <c r="E1755" s="13"/>
      <c r="F1755" s="14"/>
      <c r="G1755" s="11">
        <v>100</v>
      </c>
      <c r="H1755" s="15">
        <v>41.505791505791997</v>
      </c>
      <c r="I1755" s="2">
        <v>21.428571428571001</v>
      </c>
      <c r="J1755" s="2">
        <v>20.077220077220002</v>
      </c>
      <c r="K1755" s="2">
        <v>6.3706563706560004</v>
      </c>
      <c r="L1755" s="2">
        <v>17.181467181466999</v>
      </c>
      <c r="M1755" s="2">
        <v>7.1428571428570002</v>
      </c>
      <c r="N1755" s="2">
        <v>2.3166023166019998</v>
      </c>
      <c r="O1755" s="2">
        <v>3.4749034749029999</v>
      </c>
      <c r="P1755" s="2">
        <v>1.5444015444020001</v>
      </c>
      <c r="Q1755" s="2">
        <v>4.4401544401540001</v>
      </c>
      <c r="R1755" s="2">
        <v>49.034749034748998</v>
      </c>
      <c r="S1755" s="18">
        <v>0.19305019305000001</v>
      </c>
    </row>
    <row r="1756" spans="2:19" x14ac:dyDescent="0.2">
      <c r="D1756" s="102"/>
      <c r="E1756" s="5" t="s">
        <v>44</v>
      </c>
      <c r="F1756" s="6"/>
      <c r="G1756" s="7">
        <v>602</v>
      </c>
      <c r="H1756" s="10">
        <v>260</v>
      </c>
      <c r="I1756" s="1">
        <v>171</v>
      </c>
      <c r="J1756" s="1">
        <v>141</v>
      </c>
      <c r="K1756" s="1">
        <v>56</v>
      </c>
      <c r="L1756" s="1">
        <v>154</v>
      </c>
      <c r="M1756" s="1">
        <v>74</v>
      </c>
      <c r="N1756" s="1">
        <v>20</v>
      </c>
      <c r="O1756" s="1">
        <v>31</v>
      </c>
      <c r="P1756" s="1">
        <v>23</v>
      </c>
      <c r="Q1756" s="1">
        <v>48</v>
      </c>
      <c r="R1756" s="1">
        <v>269</v>
      </c>
      <c r="S1756" s="17">
        <v>1</v>
      </c>
    </row>
    <row r="1757" spans="2:19" x14ac:dyDescent="0.2">
      <c r="D1757" s="103"/>
      <c r="E1757" s="54"/>
      <c r="F1757" s="52"/>
      <c r="G1757" s="61">
        <v>100</v>
      </c>
      <c r="H1757" s="66">
        <v>43.189368770763998</v>
      </c>
      <c r="I1757" s="24">
        <v>28.405315614618001</v>
      </c>
      <c r="J1757" s="24">
        <v>23.421926910299</v>
      </c>
      <c r="K1757" s="24">
        <v>9.3023255813949994</v>
      </c>
      <c r="L1757" s="24">
        <v>25.581395348836999</v>
      </c>
      <c r="M1757" s="24">
        <v>12.292358803987</v>
      </c>
      <c r="N1757" s="24">
        <v>3.3222591362129998</v>
      </c>
      <c r="O1757" s="24">
        <v>5.1495016611300004</v>
      </c>
      <c r="P1757" s="24">
        <v>3.820598006645</v>
      </c>
      <c r="Q1757" s="24">
        <v>7.9734219269100004</v>
      </c>
      <c r="R1757" s="24">
        <v>44.68438538206</v>
      </c>
      <c r="S1757" s="69">
        <v>0.166112956811</v>
      </c>
    </row>
    <row r="1759" spans="2:19" x14ac:dyDescent="0.2">
      <c r="B1759" s="34" t="str">
        <f xml:space="preserve"> HYPERLINK("#'目次'!B46", "[40]")</f>
        <v>[40]</v>
      </c>
      <c r="C1759" s="27" t="s">
        <v>373</v>
      </c>
    </row>
    <row r="1762" spans="3:18" x14ac:dyDescent="0.2">
      <c r="C1762" s="27" t="s">
        <v>13</v>
      </c>
    </row>
    <row r="1763" spans="3:18" ht="24" x14ac:dyDescent="0.2">
      <c r="D1763" s="97"/>
      <c r="E1763" s="98"/>
      <c r="F1763" s="98"/>
      <c r="G1763" s="38" t="s">
        <v>14</v>
      </c>
      <c r="H1763" s="36" t="s">
        <v>374</v>
      </c>
      <c r="I1763" s="4" t="s">
        <v>375</v>
      </c>
      <c r="J1763" s="4" t="s">
        <v>376</v>
      </c>
      <c r="K1763" s="4" t="s">
        <v>377</v>
      </c>
      <c r="L1763" s="4" t="s">
        <v>378</v>
      </c>
      <c r="M1763" s="4" t="s">
        <v>379</v>
      </c>
      <c r="N1763" s="4" t="s">
        <v>380</v>
      </c>
      <c r="O1763" s="4" t="s">
        <v>381</v>
      </c>
      <c r="P1763" s="4" t="s">
        <v>382</v>
      </c>
      <c r="Q1763" s="4" t="s">
        <v>22</v>
      </c>
      <c r="R1763" s="35" t="s">
        <v>24</v>
      </c>
    </row>
    <row r="1764" spans="3:18" x14ac:dyDescent="0.2">
      <c r="D1764" s="99"/>
      <c r="E1764" s="100"/>
      <c r="F1764" s="100"/>
      <c r="G1764" s="40"/>
      <c r="H1764" s="42"/>
      <c r="I1764" s="8"/>
      <c r="J1764" s="8"/>
      <c r="K1764" s="8"/>
      <c r="L1764" s="8"/>
      <c r="M1764" s="8"/>
      <c r="N1764" s="8"/>
      <c r="O1764" s="8"/>
      <c r="P1764" s="8"/>
      <c r="Q1764" s="8"/>
      <c r="R1764" s="39"/>
    </row>
    <row r="1765" spans="3:18" x14ac:dyDescent="0.2">
      <c r="D1765" s="59"/>
      <c r="E1765" s="63" t="s">
        <v>14</v>
      </c>
      <c r="F1765" s="65"/>
      <c r="G1765" s="37">
        <v>7000</v>
      </c>
      <c r="H1765" s="16">
        <v>695</v>
      </c>
      <c r="I1765" s="16">
        <v>255</v>
      </c>
      <c r="J1765" s="16">
        <v>260</v>
      </c>
      <c r="K1765" s="16">
        <v>415</v>
      </c>
      <c r="L1765" s="16">
        <v>1594</v>
      </c>
      <c r="M1765" s="16">
        <v>269</v>
      </c>
      <c r="N1765" s="16">
        <v>1062</v>
      </c>
      <c r="O1765" s="16">
        <v>2945</v>
      </c>
      <c r="P1765" s="16">
        <v>1954</v>
      </c>
      <c r="Q1765" s="16">
        <v>485</v>
      </c>
      <c r="R1765" s="57">
        <v>109</v>
      </c>
    </row>
    <row r="1766" spans="3:18" x14ac:dyDescent="0.2">
      <c r="D1766" s="54"/>
      <c r="E1766" s="52"/>
      <c r="F1766" s="60"/>
      <c r="G1766" s="11">
        <v>100</v>
      </c>
      <c r="H1766" s="2">
        <v>9.9285714285710007</v>
      </c>
      <c r="I1766" s="2">
        <v>3.6428571428569998</v>
      </c>
      <c r="J1766" s="2">
        <v>3.714285714286</v>
      </c>
      <c r="K1766" s="2">
        <v>5.9285714285709998</v>
      </c>
      <c r="L1766" s="2">
        <v>22.771428571428999</v>
      </c>
      <c r="M1766" s="2">
        <v>3.842857142857</v>
      </c>
      <c r="N1766" s="2">
        <v>15.171428571429001</v>
      </c>
      <c r="O1766" s="2">
        <v>42.071428571429003</v>
      </c>
      <c r="P1766" s="2">
        <v>27.914285714285999</v>
      </c>
      <c r="Q1766" s="2">
        <v>6.9285714285709998</v>
      </c>
      <c r="R1766" s="18">
        <v>1.5571428571429999</v>
      </c>
    </row>
    <row r="1767" spans="3:18" x14ac:dyDescent="0.2">
      <c r="D1767" s="101" t="s">
        <v>25</v>
      </c>
      <c r="E1767" s="26" t="s">
        <v>26</v>
      </c>
      <c r="F1767" s="25"/>
      <c r="G1767" s="28">
        <v>308</v>
      </c>
      <c r="H1767" s="30">
        <v>26</v>
      </c>
      <c r="I1767" s="3">
        <v>6</v>
      </c>
      <c r="J1767" s="3">
        <v>6</v>
      </c>
      <c r="K1767" s="3">
        <v>21</v>
      </c>
      <c r="L1767" s="3">
        <v>71</v>
      </c>
      <c r="M1767" s="3">
        <v>14</v>
      </c>
      <c r="N1767" s="3">
        <v>26</v>
      </c>
      <c r="O1767" s="3">
        <v>122</v>
      </c>
      <c r="P1767" s="3">
        <v>98</v>
      </c>
      <c r="Q1767" s="3">
        <v>23</v>
      </c>
      <c r="R1767" s="32">
        <v>4</v>
      </c>
    </row>
    <row r="1768" spans="3:18" x14ac:dyDescent="0.2">
      <c r="D1768" s="102"/>
      <c r="E1768" s="13"/>
      <c r="F1768" s="14"/>
      <c r="G1768" s="11">
        <v>100</v>
      </c>
      <c r="H1768" s="15">
        <v>8.4415584415579996</v>
      </c>
      <c r="I1768" s="2">
        <v>1.948051948052</v>
      </c>
      <c r="J1768" s="2">
        <v>1.948051948052</v>
      </c>
      <c r="K1768" s="2">
        <v>6.8181818181820004</v>
      </c>
      <c r="L1768" s="2">
        <v>23.051948051947999</v>
      </c>
      <c r="M1768" s="2">
        <v>4.5454545454549997</v>
      </c>
      <c r="N1768" s="2">
        <v>8.4415584415579996</v>
      </c>
      <c r="O1768" s="2">
        <v>39.610389610390001</v>
      </c>
      <c r="P1768" s="2">
        <v>31.818181818182001</v>
      </c>
      <c r="Q1768" s="2">
        <v>7.4675324675320001</v>
      </c>
      <c r="R1768" s="18">
        <v>1.298701298701</v>
      </c>
    </row>
    <row r="1769" spans="3:18" x14ac:dyDescent="0.2">
      <c r="D1769" s="102"/>
      <c r="E1769" s="5" t="s">
        <v>27</v>
      </c>
      <c r="F1769" s="6"/>
      <c r="G1769" s="7">
        <v>504</v>
      </c>
      <c r="H1769" s="10">
        <v>64</v>
      </c>
      <c r="I1769" s="1">
        <v>16</v>
      </c>
      <c r="J1769" s="1">
        <v>17</v>
      </c>
      <c r="K1769" s="1">
        <v>43</v>
      </c>
      <c r="L1769" s="1">
        <v>124</v>
      </c>
      <c r="M1769" s="1">
        <v>25</v>
      </c>
      <c r="N1769" s="1">
        <v>66</v>
      </c>
      <c r="O1769" s="1">
        <v>209</v>
      </c>
      <c r="P1769" s="1">
        <v>161</v>
      </c>
      <c r="Q1769" s="1">
        <v>32</v>
      </c>
      <c r="R1769" s="17">
        <v>5</v>
      </c>
    </row>
    <row r="1770" spans="3:18" x14ac:dyDescent="0.2">
      <c r="D1770" s="102"/>
      <c r="E1770" s="13"/>
      <c r="F1770" s="14"/>
      <c r="G1770" s="11">
        <v>100</v>
      </c>
      <c r="H1770" s="15">
        <v>12.698412698413</v>
      </c>
      <c r="I1770" s="2">
        <v>3.1746031746029999</v>
      </c>
      <c r="J1770" s="2">
        <v>3.373015873016</v>
      </c>
      <c r="K1770" s="2">
        <v>8.5317460317459997</v>
      </c>
      <c r="L1770" s="2">
        <v>24.603174603174999</v>
      </c>
      <c r="M1770" s="2">
        <v>4.9603174603170004</v>
      </c>
      <c r="N1770" s="2">
        <v>13.095238095238001</v>
      </c>
      <c r="O1770" s="2">
        <v>41.468253968253997</v>
      </c>
      <c r="P1770" s="2">
        <v>31.944444444443999</v>
      </c>
      <c r="Q1770" s="2">
        <v>6.3492063492059998</v>
      </c>
      <c r="R1770" s="18">
        <v>0.99206349206300004</v>
      </c>
    </row>
    <row r="1771" spans="3:18" x14ac:dyDescent="0.2">
      <c r="D1771" s="102"/>
      <c r="E1771" s="5" t="s">
        <v>28</v>
      </c>
      <c r="F1771" s="6"/>
      <c r="G1771" s="7">
        <v>1554</v>
      </c>
      <c r="H1771" s="10">
        <v>161</v>
      </c>
      <c r="I1771" s="1">
        <v>66</v>
      </c>
      <c r="J1771" s="1">
        <v>74</v>
      </c>
      <c r="K1771" s="1">
        <v>111</v>
      </c>
      <c r="L1771" s="1">
        <v>403</v>
      </c>
      <c r="M1771" s="1">
        <v>51</v>
      </c>
      <c r="N1771" s="1">
        <v>246</v>
      </c>
      <c r="O1771" s="1">
        <v>645</v>
      </c>
      <c r="P1771" s="1">
        <v>388</v>
      </c>
      <c r="Q1771" s="1">
        <v>118</v>
      </c>
      <c r="R1771" s="17">
        <v>20</v>
      </c>
    </row>
    <row r="1772" spans="3:18" x14ac:dyDescent="0.2">
      <c r="D1772" s="102"/>
      <c r="E1772" s="13"/>
      <c r="F1772" s="14"/>
      <c r="G1772" s="11">
        <v>100</v>
      </c>
      <c r="H1772" s="15">
        <v>10.36036036036</v>
      </c>
      <c r="I1772" s="2">
        <v>4.2471042471039997</v>
      </c>
      <c r="J1772" s="2">
        <v>4.7619047619049999</v>
      </c>
      <c r="K1772" s="2">
        <v>7.1428571428570002</v>
      </c>
      <c r="L1772" s="2">
        <v>25.933075933076001</v>
      </c>
      <c r="M1772" s="2">
        <v>3.281853281853</v>
      </c>
      <c r="N1772" s="2">
        <v>15.830115830116</v>
      </c>
      <c r="O1772" s="2">
        <v>41.505791505791997</v>
      </c>
      <c r="P1772" s="2">
        <v>24.967824967824999</v>
      </c>
      <c r="Q1772" s="2">
        <v>7.5933075933080003</v>
      </c>
      <c r="R1772" s="18">
        <v>1.2870012870009999</v>
      </c>
    </row>
    <row r="1773" spans="3:18" x14ac:dyDescent="0.2">
      <c r="D1773" s="102"/>
      <c r="E1773" s="5" t="s">
        <v>29</v>
      </c>
      <c r="F1773" s="6"/>
      <c r="G1773" s="7">
        <v>840</v>
      </c>
      <c r="H1773" s="10">
        <v>125</v>
      </c>
      <c r="I1773" s="1">
        <v>44</v>
      </c>
      <c r="J1773" s="1">
        <v>38</v>
      </c>
      <c r="K1773" s="1">
        <v>50</v>
      </c>
      <c r="L1773" s="1">
        <v>232</v>
      </c>
      <c r="M1773" s="1">
        <v>38</v>
      </c>
      <c r="N1773" s="1">
        <v>174</v>
      </c>
      <c r="O1773" s="1">
        <v>349</v>
      </c>
      <c r="P1773" s="1">
        <v>229</v>
      </c>
      <c r="Q1773" s="1">
        <v>35</v>
      </c>
      <c r="R1773" s="17">
        <v>6</v>
      </c>
    </row>
    <row r="1774" spans="3:18" x14ac:dyDescent="0.2">
      <c r="D1774" s="102"/>
      <c r="E1774" s="13"/>
      <c r="F1774" s="14"/>
      <c r="G1774" s="11">
        <v>100</v>
      </c>
      <c r="H1774" s="15">
        <v>14.880952380951999</v>
      </c>
      <c r="I1774" s="2">
        <v>5.2380952380950001</v>
      </c>
      <c r="J1774" s="2">
        <v>4.5238095238099998</v>
      </c>
      <c r="K1774" s="2">
        <v>5.9523809523809996</v>
      </c>
      <c r="L1774" s="2">
        <v>27.619047619048001</v>
      </c>
      <c r="M1774" s="2">
        <v>4.5238095238099998</v>
      </c>
      <c r="N1774" s="2">
        <v>20.714285714286</v>
      </c>
      <c r="O1774" s="2">
        <v>41.547619047619001</v>
      </c>
      <c r="P1774" s="2">
        <v>27.261904761905001</v>
      </c>
      <c r="Q1774" s="2">
        <v>4.166666666667</v>
      </c>
      <c r="R1774" s="18">
        <v>0.71428571428599996</v>
      </c>
    </row>
    <row r="1775" spans="3:18" x14ac:dyDescent="0.2">
      <c r="D1775" s="102"/>
      <c r="E1775" s="5" t="s">
        <v>30</v>
      </c>
      <c r="F1775" s="6"/>
      <c r="G1775" s="7">
        <v>280</v>
      </c>
      <c r="H1775" s="10">
        <v>24</v>
      </c>
      <c r="I1775" s="1">
        <v>10</v>
      </c>
      <c r="J1775" s="1">
        <v>9</v>
      </c>
      <c r="K1775" s="1">
        <v>23</v>
      </c>
      <c r="L1775" s="1">
        <v>60</v>
      </c>
      <c r="M1775" s="1">
        <v>9</v>
      </c>
      <c r="N1775" s="1">
        <v>34</v>
      </c>
      <c r="O1775" s="1">
        <v>139</v>
      </c>
      <c r="P1775" s="1">
        <v>72</v>
      </c>
      <c r="Q1775" s="1">
        <v>19</v>
      </c>
      <c r="R1775" s="17">
        <v>3</v>
      </c>
    </row>
    <row r="1776" spans="3:18" x14ac:dyDescent="0.2">
      <c r="D1776" s="102"/>
      <c r="E1776" s="13"/>
      <c r="F1776" s="14"/>
      <c r="G1776" s="11">
        <v>100</v>
      </c>
      <c r="H1776" s="15">
        <v>8.5714285714289993</v>
      </c>
      <c r="I1776" s="2">
        <v>3.5714285714290002</v>
      </c>
      <c r="J1776" s="2">
        <v>3.214285714286</v>
      </c>
      <c r="K1776" s="2">
        <v>8.2142857142859995</v>
      </c>
      <c r="L1776" s="2">
        <v>21.428571428571001</v>
      </c>
      <c r="M1776" s="2">
        <v>3.214285714286</v>
      </c>
      <c r="N1776" s="2">
        <v>12.142857142857</v>
      </c>
      <c r="O1776" s="2">
        <v>49.642857142856997</v>
      </c>
      <c r="P1776" s="2">
        <v>25.714285714286</v>
      </c>
      <c r="Q1776" s="2">
        <v>6.7857142857139996</v>
      </c>
      <c r="R1776" s="18">
        <v>1.0714285714289999</v>
      </c>
    </row>
    <row r="1777" spans="4:18" x14ac:dyDescent="0.2">
      <c r="D1777" s="102"/>
      <c r="E1777" s="5" t="s">
        <v>31</v>
      </c>
      <c r="F1777" s="6"/>
      <c r="G1777" s="7">
        <v>154</v>
      </c>
      <c r="H1777" s="10">
        <v>12</v>
      </c>
      <c r="I1777" s="1">
        <v>6</v>
      </c>
      <c r="J1777" s="1">
        <v>7</v>
      </c>
      <c r="K1777" s="1">
        <v>4</v>
      </c>
      <c r="L1777" s="1">
        <v>35</v>
      </c>
      <c r="M1777" s="1">
        <v>5</v>
      </c>
      <c r="N1777" s="1">
        <v>23</v>
      </c>
      <c r="O1777" s="1">
        <v>57</v>
      </c>
      <c r="P1777" s="1">
        <v>49</v>
      </c>
      <c r="Q1777" s="1">
        <v>5</v>
      </c>
      <c r="R1777" s="17">
        <v>5</v>
      </c>
    </row>
    <row r="1778" spans="4:18" x14ac:dyDescent="0.2">
      <c r="D1778" s="102"/>
      <c r="E1778" s="13"/>
      <c r="F1778" s="14"/>
      <c r="G1778" s="11">
        <v>100</v>
      </c>
      <c r="H1778" s="15">
        <v>7.792207792208</v>
      </c>
      <c r="I1778" s="2">
        <v>3.896103896104</v>
      </c>
      <c r="J1778" s="2">
        <v>4.5454545454549997</v>
      </c>
      <c r="K1778" s="2">
        <v>2.5974025974030002</v>
      </c>
      <c r="L1778" s="2">
        <v>22.727272727273</v>
      </c>
      <c r="M1778" s="2">
        <v>3.2467532467529998</v>
      </c>
      <c r="N1778" s="2">
        <v>14.935064935065</v>
      </c>
      <c r="O1778" s="2">
        <v>37.012987012986997</v>
      </c>
      <c r="P1778" s="2">
        <v>31.818181818182001</v>
      </c>
      <c r="Q1778" s="2">
        <v>3.2467532467529998</v>
      </c>
      <c r="R1778" s="18">
        <v>3.2467532467529998</v>
      </c>
    </row>
    <row r="1779" spans="4:18" x14ac:dyDescent="0.2">
      <c r="D1779" s="102"/>
      <c r="E1779" s="5" t="s">
        <v>32</v>
      </c>
      <c r="F1779" s="6"/>
      <c r="G1779" s="7">
        <v>826</v>
      </c>
      <c r="H1779" s="10">
        <v>64</v>
      </c>
      <c r="I1779" s="1">
        <v>33</v>
      </c>
      <c r="J1779" s="1">
        <v>43</v>
      </c>
      <c r="K1779" s="1">
        <v>38</v>
      </c>
      <c r="L1779" s="1">
        <v>175</v>
      </c>
      <c r="M1779" s="1">
        <v>35</v>
      </c>
      <c r="N1779" s="1">
        <v>122</v>
      </c>
      <c r="O1779" s="1">
        <v>356</v>
      </c>
      <c r="P1779" s="1">
        <v>224</v>
      </c>
      <c r="Q1779" s="1">
        <v>63</v>
      </c>
      <c r="R1779" s="17">
        <v>4</v>
      </c>
    </row>
    <row r="1780" spans="4:18" x14ac:dyDescent="0.2">
      <c r="D1780" s="102"/>
      <c r="E1780" s="13"/>
      <c r="F1780" s="14"/>
      <c r="G1780" s="11">
        <v>100</v>
      </c>
      <c r="H1780" s="15">
        <v>7.74818401937</v>
      </c>
      <c r="I1780" s="2">
        <v>3.995157384988</v>
      </c>
      <c r="J1780" s="2">
        <v>5.2058111380150001</v>
      </c>
      <c r="K1780" s="2">
        <v>4.6004842615010002</v>
      </c>
      <c r="L1780" s="2">
        <v>21.186440677966001</v>
      </c>
      <c r="M1780" s="2">
        <v>4.2372881355930003</v>
      </c>
      <c r="N1780" s="2">
        <v>14.769975786925</v>
      </c>
      <c r="O1780" s="2">
        <v>43.099273607748003</v>
      </c>
      <c r="P1780" s="2">
        <v>27.118644067797</v>
      </c>
      <c r="Q1780" s="2">
        <v>7.6271186440680001</v>
      </c>
      <c r="R1780" s="18">
        <v>0.48426150121099998</v>
      </c>
    </row>
    <row r="1781" spans="4:18" x14ac:dyDescent="0.2">
      <c r="D1781" s="102"/>
      <c r="E1781" s="5" t="s">
        <v>33</v>
      </c>
      <c r="F1781" s="6"/>
      <c r="G1781" s="7">
        <v>672</v>
      </c>
      <c r="H1781" s="10">
        <v>65</v>
      </c>
      <c r="I1781" s="1">
        <v>24</v>
      </c>
      <c r="J1781" s="1">
        <v>18</v>
      </c>
      <c r="K1781" s="1">
        <v>32</v>
      </c>
      <c r="L1781" s="1">
        <v>136</v>
      </c>
      <c r="M1781" s="1">
        <v>21</v>
      </c>
      <c r="N1781" s="1">
        <v>122</v>
      </c>
      <c r="O1781" s="1">
        <v>289</v>
      </c>
      <c r="P1781" s="1">
        <v>195</v>
      </c>
      <c r="Q1781" s="1">
        <v>41</v>
      </c>
      <c r="R1781" s="17">
        <v>12</v>
      </c>
    </row>
    <row r="1782" spans="4:18" x14ac:dyDescent="0.2">
      <c r="D1782" s="102"/>
      <c r="E1782" s="13"/>
      <c r="F1782" s="14"/>
      <c r="G1782" s="11">
        <v>100</v>
      </c>
      <c r="H1782" s="15">
        <v>9.6726190476189995</v>
      </c>
      <c r="I1782" s="2">
        <v>3.5714285714290002</v>
      </c>
      <c r="J1782" s="2">
        <v>2.6785714285709998</v>
      </c>
      <c r="K1782" s="2">
        <v>4.7619047619049999</v>
      </c>
      <c r="L1782" s="2">
        <v>20.238095238094999</v>
      </c>
      <c r="M1782" s="2">
        <v>3.125</v>
      </c>
      <c r="N1782" s="2">
        <v>18.154761904762001</v>
      </c>
      <c r="O1782" s="2">
        <v>43.005952380952003</v>
      </c>
      <c r="P1782" s="2">
        <v>29.017857142857</v>
      </c>
      <c r="Q1782" s="2">
        <v>6.1011904761900002</v>
      </c>
      <c r="R1782" s="18">
        <v>1.785714285714</v>
      </c>
    </row>
    <row r="1783" spans="4:18" x14ac:dyDescent="0.2">
      <c r="D1783" s="102"/>
      <c r="E1783" s="5" t="s">
        <v>34</v>
      </c>
      <c r="F1783" s="6"/>
      <c r="G1783" s="7">
        <v>462</v>
      </c>
      <c r="H1783" s="10">
        <v>55</v>
      </c>
      <c r="I1783" s="1">
        <v>10</v>
      </c>
      <c r="J1783" s="1">
        <v>12</v>
      </c>
      <c r="K1783" s="1">
        <v>27</v>
      </c>
      <c r="L1783" s="1">
        <v>101</v>
      </c>
      <c r="M1783" s="1">
        <v>16</v>
      </c>
      <c r="N1783" s="1">
        <v>71</v>
      </c>
      <c r="O1783" s="1">
        <v>201</v>
      </c>
      <c r="P1783" s="1">
        <v>132</v>
      </c>
      <c r="Q1783" s="1">
        <v>24</v>
      </c>
      <c r="R1783" s="17">
        <v>5</v>
      </c>
    </row>
    <row r="1784" spans="4:18" x14ac:dyDescent="0.2">
      <c r="D1784" s="102"/>
      <c r="E1784" s="13"/>
      <c r="F1784" s="14"/>
      <c r="G1784" s="11">
        <v>100</v>
      </c>
      <c r="H1784" s="15">
        <v>11.904761904761999</v>
      </c>
      <c r="I1784" s="2">
        <v>2.1645021645020002</v>
      </c>
      <c r="J1784" s="2">
        <v>2.5974025974030002</v>
      </c>
      <c r="K1784" s="2">
        <v>5.844155844156</v>
      </c>
      <c r="L1784" s="2">
        <v>21.861471861472001</v>
      </c>
      <c r="M1784" s="2">
        <v>3.463203463203</v>
      </c>
      <c r="N1784" s="2">
        <v>15.367965367965001</v>
      </c>
      <c r="O1784" s="2">
        <v>43.506493506494003</v>
      </c>
      <c r="P1784" s="2">
        <v>28.571428571428999</v>
      </c>
      <c r="Q1784" s="2">
        <v>5.1948051948050002</v>
      </c>
      <c r="R1784" s="18">
        <v>1.0822510822510001</v>
      </c>
    </row>
    <row r="1785" spans="4:18" x14ac:dyDescent="0.2">
      <c r="D1785" s="102"/>
      <c r="E1785" s="5" t="s">
        <v>35</v>
      </c>
      <c r="F1785" s="6"/>
      <c r="G1785" s="7">
        <v>406</v>
      </c>
      <c r="H1785" s="10">
        <v>24</v>
      </c>
      <c r="I1785" s="1">
        <v>12</v>
      </c>
      <c r="J1785" s="1">
        <v>12</v>
      </c>
      <c r="K1785" s="1">
        <v>17</v>
      </c>
      <c r="L1785" s="1">
        <v>82</v>
      </c>
      <c r="M1785" s="1">
        <v>15</v>
      </c>
      <c r="N1785" s="1">
        <v>59</v>
      </c>
      <c r="O1785" s="1">
        <v>152</v>
      </c>
      <c r="P1785" s="1">
        <v>109</v>
      </c>
      <c r="Q1785" s="1">
        <v>43</v>
      </c>
      <c r="R1785" s="17">
        <v>19</v>
      </c>
    </row>
    <row r="1786" spans="4:18" x14ac:dyDescent="0.2">
      <c r="D1786" s="102"/>
      <c r="E1786" s="13"/>
      <c r="F1786" s="14"/>
      <c r="G1786" s="11">
        <v>100</v>
      </c>
      <c r="H1786" s="15">
        <v>5.9113300492610001</v>
      </c>
      <c r="I1786" s="2">
        <v>2.9556650246310001</v>
      </c>
      <c r="J1786" s="2">
        <v>2.9556650246310001</v>
      </c>
      <c r="K1786" s="2">
        <v>4.1871921182270002</v>
      </c>
      <c r="L1786" s="2">
        <v>20.197044334975001</v>
      </c>
      <c r="M1786" s="2">
        <v>3.6945812807879999</v>
      </c>
      <c r="N1786" s="2">
        <v>14.532019704433001</v>
      </c>
      <c r="O1786" s="2">
        <v>37.43842364532</v>
      </c>
      <c r="P1786" s="2">
        <v>26.847290640394</v>
      </c>
      <c r="Q1786" s="2">
        <v>10.591133004926</v>
      </c>
      <c r="R1786" s="18">
        <v>4.679802955665</v>
      </c>
    </row>
    <row r="1787" spans="4:18" x14ac:dyDescent="0.2">
      <c r="D1787" s="102"/>
      <c r="E1787" s="5" t="s">
        <v>36</v>
      </c>
      <c r="F1787" s="6"/>
      <c r="G1787" s="7">
        <v>210</v>
      </c>
      <c r="H1787" s="10">
        <v>20</v>
      </c>
      <c r="I1787" s="1">
        <v>7</v>
      </c>
      <c r="J1787" s="1">
        <v>9</v>
      </c>
      <c r="K1787" s="1">
        <v>11</v>
      </c>
      <c r="L1787" s="1">
        <v>27</v>
      </c>
      <c r="M1787" s="1">
        <v>11</v>
      </c>
      <c r="N1787" s="1">
        <v>27</v>
      </c>
      <c r="O1787" s="1">
        <v>87</v>
      </c>
      <c r="P1787" s="1">
        <v>60</v>
      </c>
      <c r="Q1787" s="1">
        <v>21</v>
      </c>
      <c r="R1787" s="17">
        <v>7</v>
      </c>
    </row>
    <row r="1788" spans="4:18" x14ac:dyDescent="0.2">
      <c r="D1788" s="102"/>
      <c r="E1788" s="13"/>
      <c r="F1788" s="14"/>
      <c r="G1788" s="11">
        <v>100</v>
      </c>
      <c r="H1788" s="15">
        <v>9.5238095238099998</v>
      </c>
      <c r="I1788" s="2">
        <v>3.333333333333</v>
      </c>
      <c r="J1788" s="2">
        <v>4.2857142857139996</v>
      </c>
      <c r="K1788" s="2">
        <v>5.2380952380950001</v>
      </c>
      <c r="L1788" s="2">
        <v>12.857142857143</v>
      </c>
      <c r="M1788" s="2">
        <v>5.2380952380950001</v>
      </c>
      <c r="N1788" s="2">
        <v>12.857142857143</v>
      </c>
      <c r="O1788" s="2">
        <v>41.428571428570997</v>
      </c>
      <c r="P1788" s="2">
        <v>28.571428571428999</v>
      </c>
      <c r="Q1788" s="2">
        <v>10</v>
      </c>
      <c r="R1788" s="18">
        <v>3.333333333333</v>
      </c>
    </row>
    <row r="1789" spans="4:18" x14ac:dyDescent="0.2">
      <c r="D1789" s="102"/>
      <c r="E1789" s="5" t="s">
        <v>37</v>
      </c>
      <c r="F1789" s="6"/>
      <c r="G1789" s="7">
        <v>714</v>
      </c>
      <c r="H1789" s="10">
        <v>52</v>
      </c>
      <c r="I1789" s="1">
        <v>20</v>
      </c>
      <c r="J1789" s="1">
        <v>14</v>
      </c>
      <c r="K1789" s="1">
        <v>33</v>
      </c>
      <c r="L1789" s="1">
        <v>128</v>
      </c>
      <c r="M1789" s="1">
        <v>25</v>
      </c>
      <c r="N1789" s="1">
        <v>88</v>
      </c>
      <c r="O1789" s="1">
        <v>309</v>
      </c>
      <c r="P1789" s="1">
        <v>216</v>
      </c>
      <c r="Q1789" s="1">
        <v>58</v>
      </c>
      <c r="R1789" s="17">
        <v>17</v>
      </c>
    </row>
    <row r="1790" spans="4:18" x14ac:dyDescent="0.2">
      <c r="D1790" s="102"/>
      <c r="E1790" s="13"/>
      <c r="F1790" s="14"/>
      <c r="G1790" s="11">
        <v>100</v>
      </c>
      <c r="H1790" s="15">
        <v>7.2829131652659997</v>
      </c>
      <c r="I1790" s="2">
        <v>2.8011204481790002</v>
      </c>
      <c r="J1790" s="2">
        <v>1.9607843137250001</v>
      </c>
      <c r="K1790" s="2">
        <v>4.6218487394960004</v>
      </c>
      <c r="L1790" s="2">
        <v>17.927170868347002</v>
      </c>
      <c r="M1790" s="2">
        <v>3.5014005602239999</v>
      </c>
      <c r="N1790" s="2">
        <v>12.324929971989</v>
      </c>
      <c r="O1790" s="2">
        <v>43.277310924369999</v>
      </c>
      <c r="P1790" s="2">
        <v>30.252100840335999</v>
      </c>
      <c r="Q1790" s="2">
        <v>8.1232492997199994</v>
      </c>
      <c r="R1790" s="18">
        <v>2.3809523809519999</v>
      </c>
    </row>
    <row r="1791" spans="4:18" x14ac:dyDescent="0.2">
      <c r="D1791" s="102"/>
      <c r="E1791" s="5" t="s">
        <v>38</v>
      </c>
      <c r="F1791" s="6"/>
      <c r="G1791" s="7">
        <v>70</v>
      </c>
      <c r="H1791" s="10">
        <v>3</v>
      </c>
      <c r="I1791" s="1">
        <v>1</v>
      </c>
      <c r="J1791" s="1">
        <v>1</v>
      </c>
      <c r="K1791" s="1">
        <v>5</v>
      </c>
      <c r="L1791" s="1">
        <v>20</v>
      </c>
      <c r="M1791" s="1">
        <v>4</v>
      </c>
      <c r="N1791" s="1">
        <v>4</v>
      </c>
      <c r="O1791" s="1">
        <v>30</v>
      </c>
      <c r="P1791" s="1">
        <v>21</v>
      </c>
      <c r="Q1791" s="1">
        <v>3</v>
      </c>
      <c r="R1791" s="17">
        <v>2</v>
      </c>
    </row>
    <row r="1792" spans="4:18" x14ac:dyDescent="0.2">
      <c r="D1792" s="102"/>
      <c r="E1792" s="13"/>
      <c r="F1792" s="14"/>
      <c r="G1792" s="11">
        <v>100</v>
      </c>
      <c r="H1792" s="15">
        <v>4.2857142857139996</v>
      </c>
      <c r="I1792" s="2">
        <v>1.4285714285710001</v>
      </c>
      <c r="J1792" s="2">
        <v>1.4285714285710001</v>
      </c>
      <c r="K1792" s="2">
        <v>7.1428571428570002</v>
      </c>
      <c r="L1792" s="2">
        <v>28.571428571428999</v>
      </c>
      <c r="M1792" s="2">
        <v>5.7142857142860004</v>
      </c>
      <c r="N1792" s="2">
        <v>5.7142857142860004</v>
      </c>
      <c r="O1792" s="2">
        <v>42.857142857143003</v>
      </c>
      <c r="P1792" s="2">
        <v>30</v>
      </c>
      <c r="Q1792" s="2">
        <v>4.2857142857139996</v>
      </c>
      <c r="R1792" s="18">
        <v>2.8571428571430002</v>
      </c>
    </row>
    <row r="1793" spans="2:18" x14ac:dyDescent="0.2">
      <c r="D1793" s="101" t="s">
        <v>39</v>
      </c>
      <c r="E1793" s="26" t="s">
        <v>40</v>
      </c>
      <c r="F1793" s="25"/>
      <c r="G1793" s="28">
        <v>2044</v>
      </c>
      <c r="H1793" s="30">
        <v>244</v>
      </c>
      <c r="I1793" s="3">
        <v>92</v>
      </c>
      <c r="J1793" s="3">
        <v>81</v>
      </c>
      <c r="K1793" s="3">
        <v>113</v>
      </c>
      <c r="L1793" s="3">
        <v>516</v>
      </c>
      <c r="M1793" s="3">
        <v>83</v>
      </c>
      <c r="N1793" s="3">
        <v>355</v>
      </c>
      <c r="O1793" s="3">
        <v>855</v>
      </c>
      <c r="P1793" s="3">
        <v>562</v>
      </c>
      <c r="Q1793" s="3">
        <v>122</v>
      </c>
      <c r="R1793" s="32">
        <v>21</v>
      </c>
    </row>
    <row r="1794" spans="2:18" x14ac:dyDescent="0.2">
      <c r="D1794" s="102"/>
      <c r="E1794" s="13"/>
      <c r="F1794" s="14"/>
      <c r="G1794" s="11">
        <v>100</v>
      </c>
      <c r="H1794" s="15">
        <v>11.937377690802</v>
      </c>
      <c r="I1794" s="2">
        <v>4.5009784735810001</v>
      </c>
      <c r="J1794" s="2">
        <v>3.9628180039140002</v>
      </c>
      <c r="K1794" s="2">
        <v>5.5283757338550004</v>
      </c>
      <c r="L1794" s="2">
        <v>25.244618395303</v>
      </c>
      <c r="M1794" s="2">
        <v>4.0606653620350004</v>
      </c>
      <c r="N1794" s="2">
        <v>17.367906066536001</v>
      </c>
      <c r="O1794" s="2">
        <v>41.829745596869003</v>
      </c>
      <c r="P1794" s="2">
        <v>27.495107632094001</v>
      </c>
      <c r="Q1794" s="2">
        <v>5.9686888454010001</v>
      </c>
      <c r="R1794" s="18">
        <v>1.027397260274</v>
      </c>
    </row>
    <row r="1795" spans="2:18" x14ac:dyDescent="0.2">
      <c r="D1795" s="102"/>
      <c r="E1795" s="5" t="s">
        <v>41</v>
      </c>
      <c r="F1795" s="6"/>
      <c r="G1795" s="7">
        <v>2156</v>
      </c>
      <c r="H1795" s="10">
        <v>206</v>
      </c>
      <c r="I1795" s="1">
        <v>80</v>
      </c>
      <c r="J1795" s="1">
        <v>79</v>
      </c>
      <c r="K1795" s="1">
        <v>140</v>
      </c>
      <c r="L1795" s="1">
        <v>501</v>
      </c>
      <c r="M1795" s="1">
        <v>80</v>
      </c>
      <c r="N1795" s="1">
        <v>329</v>
      </c>
      <c r="O1795" s="1">
        <v>913</v>
      </c>
      <c r="P1795" s="1">
        <v>594</v>
      </c>
      <c r="Q1795" s="1">
        <v>156</v>
      </c>
      <c r="R1795" s="17">
        <v>34</v>
      </c>
    </row>
    <row r="1796" spans="2:18" x14ac:dyDescent="0.2">
      <c r="D1796" s="102"/>
      <c r="E1796" s="13"/>
      <c r="F1796" s="14"/>
      <c r="G1796" s="11">
        <v>100</v>
      </c>
      <c r="H1796" s="15">
        <v>9.5547309833020009</v>
      </c>
      <c r="I1796" s="2">
        <v>3.7105751391470001</v>
      </c>
      <c r="J1796" s="2">
        <v>3.6641929499070001</v>
      </c>
      <c r="K1796" s="2">
        <v>6.4935064935059996</v>
      </c>
      <c r="L1796" s="2">
        <v>23.237476808905001</v>
      </c>
      <c r="M1796" s="2">
        <v>3.7105751391470001</v>
      </c>
      <c r="N1796" s="2">
        <v>15.259740259739999</v>
      </c>
      <c r="O1796" s="2">
        <v>42.346938775509997</v>
      </c>
      <c r="P1796" s="2">
        <v>27.551020408163001</v>
      </c>
      <c r="Q1796" s="2">
        <v>7.2356215213360002</v>
      </c>
      <c r="R1796" s="18">
        <v>1.5769944341369999</v>
      </c>
    </row>
    <row r="1797" spans="2:18" x14ac:dyDescent="0.2">
      <c r="D1797" s="102"/>
      <c r="E1797" s="5" t="s">
        <v>42</v>
      </c>
      <c r="F1797" s="6"/>
      <c r="G1797" s="7">
        <v>1680</v>
      </c>
      <c r="H1797" s="10">
        <v>141</v>
      </c>
      <c r="I1797" s="1">
        <v>50</v>
      </c>
      <c r="J1797" s="1">
        <v>63</v>
      </c>
      <c r="K1797" s="1">
        <v>95</v>
      </c>
      <c r="L1797" s="1">
        <v>350</v>
      </c>
      <c r="M1797" s="1">
        <v>69</v>
      </c>
      <c r="N1797" s="1">
        <v>233</v>
      </c>
      <c r="O1797" s="1">
        <v>725</v>
      </c>
      <c r="P1797" s="1">
        <v>461</v>
      </c>
      <c r="Q1797" s="1">
        <v>112</v>
      </c>
      <c r="R1797" s="17">
        <v>27</v>
      </c>
    </row>
    <row r="1798" spans="2:18" x14ac:dyDescent="0.2">
      <c r="D1798" s="102"/>
      <c r="E1798" s="13"/>
      <c r="F1798" s="14"/>
      <c r="G1798" s="11">
        <v>100</v>
      </c>
      <c r="H1798" s="15">
        <v>8.3928571428570002</v>
      </c>
      <c r="I1798" s="2">
        <v>2.9761904761900002</v>
      </c>
      <c r="J1798" s="2">
        <v>3.75</v>
      </c>
      <c r="K1798" s="2">
        <v>5.6547619047620001</v>
      </c>
      <c r="L1798" s="2">
        <v>20.833333333333002</v>
      </c>
      <c r="M1798" s="2">
        <v>4.1071428571429998</v>
      </c>
      <c r="N1798" s="2">
        <v>13.869047619048001</v>
      </c>
      <c r="O1798" s="2">
        <v>43.154761904761997</v>
      </c>
      <c r="P1798" s="2">
        <v>27.440476190476002</v>
      </c>
      <c r="Q1798" s="2">
        <v>6.666666666667</v>
      </c>
      <c r="R1798" s="18">
        <v>1.607142857143</v>
      </c>
    </row>
    <row r="1799" spans="2:18" x14ac:dyDescent="0.2">
      <c r="D1799" s="102"/>
      <c r="E1799" s="5" t="s">
        <v>43</v>
      </c>
      <c r="F1799" s="6"/>
      <c r="G1799" s="7">
        <v>518</v>
      </c>
      <c r="H1799" s="10">
        <v>41</v>
      </c>
      <c r="I1799" s="1">
        <v>11</v>
      </c>
      <c r="J1799" s="1">
        <v>15</v>
      </c>
      <c r="K1799" s="1">
        <v>23</v>
      </c>
      <c r="L1799" s="1">
        <v>87</v>
      </c>
      <c r="M1799" s="1">
        <v>18</v>
      </c>
      <c r="N1799" s="1">
        <v>62</v>
      </c>
      <c r="O1799" s="1">
        <v>212</v>
      </c>
      <c r="P1799" s="1">
        <v>162</v>
      </c>
      <c r="Q1799" s="1">
        <v>49</v>
      </c>
      <c r="R1799" s="17">
        <v>15</v>
      </c>
    </row>
    <row r="1800" spans="2:18" x14ac:dyDescent="0.2">
      <c r="D1800" s="102"/>
      <c r="E1800" s="13"/>
      <c r="F1800" s="14"/>
      <c r="G1800" s="11">
        <v>100</v>
      </c>
      <c r="H1800" s="15">
        <v>7.915057915058</v>
      </c>
      <c r="I1800" s="2">
        <v>2.1235521235519998</v>
      </c>
      <c r="J1800" s="2">
        <v>2.8957528957530001</v>
      </c>
      <c r="K1800" s="2">
        <v>4.4401544401540001</v>
      </c>
      <c r="L1800" s="2">
        <v>16.795366795366999</v>
      </c>
      <c r="M1800" s="2">
        <v>3.4749034749029999</v>
      </c>
      <c r="N1800" s="2">
        <v>11.969111969111999</v>
      </c>
      <c r="O1800" s="2">
        <v>40.926640926640999</v>
      </c>
      <c r="P1800" s="2">
        <v>31.274131274131001</v>
      </c>
      <c r="Q1800" s="2">
        <v>9.4594594594589996</v>
      </c>
      <c r="R1800" s="18">
        <v>2.8957528957530001</v>
      </c>
    </row>
    <row r="1801" spans="2:18" x14ac:dyDescent="0.2">
      <c r="D1801" s="102"/>
      <c r="E1801" s="5" t="s">
        <v>44</v>
      </c>
      <c r="F1801" s="6"/>
      <c r="G1801" s="7">
        <v>602</v>
      </c>
      <c r="H1801" s="10">
        <v>63</v>
      </c>
      <c r="I1801" s="1">
        <v>22</v>
      </c>
      <c r="J1801" s="1">
        <v>22</v>
      </c>
      <c r="K1801" s="1">
        <v>44</v>
      </c>
      <c r="L1801" s="1">
        <v>140</v>
      </c>
      <c r="M1801" s="1">
        <v>19</v>
      </c>
      <c r="N1801" s="1">
        <v>83</v>
      </c>
      <c r="O1801" s="1">
        <v>240</v>
      </c>
      <c r="P1801" s="1">
        <v>175</v>
      </c>
      <c r="Q1801" s="1">
        <v>46</v>
      </c>
      <c r="R1801" s="17">
        <v>12</v>
      </c>
    </row>
    <row r="1802" spans="2:18" x14ac:dyDescent="0.2">
      <c r="D1802" s="103"/>
      <c r="E1802" s="54"/>
      <c r="F1802" s="52"/>
      <c r="G1802" s="61">
        <v>100</v>
      </c>
      <c r="H1802" s="66">
        <v>10.465116279069999</v>
      </c>
      <c r="I1802" s="24">
        <v>3.6544850498339998</v>
      </c>
      <c r="J1802" s="24">
        <v>3.6544850498339998</v>
      </c>
      <c r="K1802" s="24">
        <v>7.3089700996679996</v>
      </c>
      <c r="L1802" s="24">
        <v>23.255813953488001</v>
      </c>
      <c r="M1802" s="24">
        <v>3.156146179402</v>
      </c>
      <c r="N1802" s="24">
        <v>13.787375415282</v>
      </c>
      <c r="O1802" s="24">
        <v>39.867109634550999</v>
      </c>
      <c r="P1802" s="24">
        <v>29.069767441860002</v>
      </c>
      <c r="Q1802" s="24">
        <v>7.641196013289</v>
      </c>
      <c r="R1802" s="69">
        <v>1.9933554817279999</v>
      </c>
    </row>
    <row r="1804" spans="2:18" x14ac:dyDescent="0.2">
      <c r="B1804" s="34" t="str">
        <f xml:space="preserve"> HYPERLINK("#'目次'!B47", "[41]")</f>
        <v>[41]</v>
      </c>
      <c r="C1804" s="27" t="s">
        <v>385</v>
      </c>
    </row>
    <row r="1807" spans="2:18" x14ac:dyDescent="0.2">
      <c r="C1807" s="27" t="s">
        <v>13</v>
      </c>
    </row>
    <row r="1808" spans="2:18" ht="36" x14ac:dyDescent="0.2">
      <c r="D1808" s="97"/>
      <c r="E1808" s="98"/>
      <c r="F1808" s="98"/>
      <c r="G1808" s="38" t="s">
        <v>14</v>
      </c>
      <c r="H1808" s="36" t="s">
        <v>386</v>
      </c>
      <c r="I1808" s="4" t="s">
        <v>387</v>
      </c>
      <c r="J1808" s="4" t="s">
        <v>388</v>
      </c>
      <c r="K1808" s="35" t="s">
        <v>24</v>
      </c>
    </row>
    <row r="1809" spans="4:11" x14ac:dyDescent="0.2">
      <c r="D1809" s="99"/>
      <c r="E1809" s="100"/>
      <c r="F1809" s="100"/>
      <c r="G1809" s="40"/>
      <c r="H1809" s="42"/>
      <c r="I1809" s="8"/>
      <c r="J1809" s="8"/>
      <c r="K1809" s="39"/>
    </row>
    <row r="1810" spans="4:11" x14ac:dyDescent="0.2">
      <c r="D1810" s="59"/>
      <c r="E1810" s="63" t="s">
        <v>14</v>
      </c>
      <c r="F1810" s="65"/>
      <c r="G1810" s="37">
        <v>7000</v>
      </c>
      <c r="H1810" s="16">
        <v>916</v>
      </c>
      <c r="I1810" s="16">
        <v>437</v>
      </c>
      <c r="J1810" s="16">
        <v>5621</v>
      </c>
      <c r="K1810" s="57">
        <v>26</v>
      </c>
    </row>
    <row r="1811" spans="4:11" x14ac:dyDescent="0.2">
      <c r="D1811" s="54"/>
      <c r="E1811" s="52"/>
      <c r="F1811" s="60"/>
      <c r="G1811" s="11">
        <v>100</v>
      </c>
      <c r="H1811" s="2">
        <v>13.085714285713999</v>
      </c>
      <c r="I1811" s="2">
        <v>6.2428571428569999</v>
      </c>
      <c r="J1811" s="2">
        <v>80.3</v>
      </c>
      <c r="K1811" s="18">
        <v>0.37142857142899999</v>
      </c>
    </row>
    <row r="1812" spans="4:11" x14ac:dyDescent="0.2">
      <c r="D1812" s="101" t="s">
        <v>25</v>
      </c>
      <c r="E1812" s="26" t="s">
        <v>26</v>
      </c>
      <c r="F1812" s="25"/>
      <c r="G1812" s="28">
        <v>308</v>
      </c>
      <c r="H1812" s="30">
        <v>15</v>
      </c>
      <c r="I1812" s="3">
        <v>13</v>
      </c>
      <c r="J1812" s="3">
        <v>280</v>
      </c>
      <c r="K1812" s="32">
        <v>0</v>
      </c>
    </row>
    <row r="1813" spans="4:11" x14ac:dyDescent="0.2">
      <c r="D1813" s="102"/>
      <c r="E1813" s="13"/>
      <c r="F1813" s="14"/>
      <c r="G1813" s="11">
        <v>100</v>
      </c>
      <c r="H1813" s="15">
        <v>4.8701298701300004</v>
      </c>
      <c r="I1813" s="2">
        <v>4.2207792207789998</v>
      </c>
      <c r="J1813" s="2">
        <v>90.909090909091006</v>
      </c>
      <c r="K1813" s="29">
        <v>0</v>
      </c>
    </row>
    <row r="1814" spans="4:11" x14ac:dyDescent="0.2">
      <c r="D1814" s="102"/>
      <c r="E1814" s="5" t="s">
        <v>27</v>
      </c>
      <c r="F1814" s="6"/>
      <c r="G1814" s="7">
        <v>504</v>
      </c>
      <c r="H1814" s="10">
        <v>41</v>
      </c>
      <c r="I1814" s="1">
        <v>24</v>
      </c>
      <c r="J1814" s="1">
        <v>436</v>
      </c>
      <c r="K1814" s="17">
        <v>3</v>
      </c>
    </row>
    <row r="1815" spans="4:11" x14ac:dyDescent="0.2">
      <c r="D1815" s="102"/>
      <c r="E1815" s="13"/>
      <c r="F1815" s="14"/>
      <c r="G1815" s="11">
        <v>100</v>
      </c>
      <c r="H1815" s="15">
        <v>8.1349206349210004</v>
      </c>
      <c r="I1815" s="2">
        <v>4.7619047619049999</v>
      </c>
      <c r="J1815" s="2">
        <v>86.507936507937004</v>
      </c>
      <c r="K1815" s="18">
        <v>0.59523809523799998</v>
      </c>
    </row>
    <row r="1816" spans="4:11" x14ac:dyDescent="0.2">
      <c r="D1816" s="102"/>
      <c r="E1816" s="5" t="s">
        <v>28</v>
      </c>
      <c r="F1816" s="6"/>
      <c r="G1816" s="7">
        <v>1554</v>
      </c>
      <c r="H1816" s="10">
        <v>235</v>
      </c>
      <c r="I1816" s="1">
        <v>94</v>
      </c>
      <c r="J1816" s="1">
        <v>1218</v>
      </c>
      <c r="K1816" s="17">
        <v>7</v>
      </c>
    </row>
    <row r="1817" spans="4:11" x14ac:dyDescent="0.2">
      <c r="D1817" s="102"/>
      <c r="E1817" s="13"/>
      <c r="F1817" s="14"/>
      <c r="G1817" s="11">
        <v>100</v>
      </c>
      <c r="H1817" s="15">
        <v>15.122265122265</v>
      </c>
      <c r="I1817" s="2">
        <v>6.0489060489059998</v>
      </c>
      <c r="J1817" s="2">
        <v>78.378378378378002</v>
      </c>
      <c r="K1817" s="18">
        <v>0.45045045044999998</v>
      </c>
    </row>
    <row r="1818" spans="4:11" x14ac:dyDescent="0.2">
      <c r="D1818" s="102"/>
      <c r="E1818" s="5" t="s">
        <v>29</v>
      </c>
      <c r="F1818" s="6"/>
      <c r="G1818" s="7">
        <v>840</v>
      </c>
      <c r="H1818" s="10">
        <v>156</v>
      </c>
      <c r="I1818" s="1">
        <v>55</v>
      </c>
      <c r="J1818" s="1">
        <v>625</v>
      </c>
      <c r="K1818" s="17">
        <v>4</v>
      </c>
    </row>
    <row r="1819" spans="4:11" x14ac:dyDescent="0.2">
      <c r="D1819" s="102"/>
      <c r="E1819" s="13"/>
      <c r="F1819" s="14"/>
      <c r="G1819" s="11">
        <v>100</v>
      </c>
      <c r="H1819" s="15">
        <v>18.571428571428999</v>
      </c>
      <c r="I1819" s="2">
        <v>6.5476190476190004</v>
      </c>
      <c r="J1819" s="2">
        <v>74.404761904761997</v>
      </c>
      <c r="K1819" s="18">
        <v>0.47619047618999999</v>
      </c>
    </row>
    <row r="1820" spans="4:11" x14ac:dyDescent="0.2">
      <c r="D1820" s="102"/>
      <c r="E1820" s="5" t="s">
        <v>30</v>
      </c>
      <c r="F1820" s="6"/>
      <c r="G1820" s="7">
        <v>280</v>
      </c>
      <c r="H1820" s="10">
        <v>29</v>
      </c>
      <c r="I1820" s="1">
        <v>14</v>
      </c>
      <c r="J1820" s="1">
        <v>236</v>
      </c>
      <c r="K1820" s="17">
        <v>1</v>
      </c>
    </row>
    <row r="1821" spans="4:11" x14ac:dyDescent="0.2">
      <c r="D1821" s="102"/>
      <c r="E1821" s="13"/>
      <c r="F1821" s="14"/>
      <c r="G1821" s="11">
        <v>100</v>
      </c>
      <c r="H1821" s="15">
        <v>10.357142857143</v>
      </c>
      <c r="I1821" s="2">
        <v>5</v>
      </c>
      <c r="J1821" s="2">
        <v>84.285714285713993</v>
      </c>
      <c r="K1821" s="18">
        <v>0.35714285714299998</v>
      </c>
    </row>
    <row r="1822" spans="4:11" x14ac:dyDescent="0.2">
      <c r="D1822" s="102"/>
      <c r="E1822" s="5" t="s">
        <v>31</v>
      </c>
      <c r="F1822" s="6"/>
      <c r="G1822" s="7">
        <v>154</v>
      </c>
      <c r="H1822" s="10">
        <v>24</v>
      </c>
      <c r="I1822" s="1">
        <v>10</v>
      </c>
      <c r="J1822" s="1">
        <v>118</v>
      </c>
      <c r="K1822" s="17">
        <v>2</v>
      </c>
    </row>
    <row r="1823" spans="4:11" x14ac:dyDescent="0.2">
      <c r="D1823" s="102"/>
      <c r="E1823" s="13"/>
      <c r="F1823" s="14"/>
      <c r="G1823" s="11">
        <v>100</v>
      </c>
      <c r="H1823" s="15">
        <v>15.584415584416</v>
      </c>
      <c r="I1823" s="2">
        <v>6.4935064935059996</v>
      </c>
      <c r="J1823" s="2">
        <v>76.623376623376998</v>
      </c>
      <c r="K1823" s="18">
        <v>1.298701298701</v>
      </c>
    </row>
    <row r="1824" spans="4:11" x14ac:dyDescent="0.2">
      <c r="D1824" s="102"/>
      <c r="E1824" s="5" t="s">
        <v>32</v>
      </c>
      <c r="F1824" s="6"/>
      <c r="G1824" s="7">
        <v>826</v>
      </c>
      <c r="H1824" s="10">
        <v>119</v>
      </c>
      <c r="I1824" s="1">
        <v>63</v>
      </c>
      <c r="J1824" s="1">
        <v>642</v>
      </c>
      <c r="K1824" s="17">
        <v>2</v>
      </c>
    </row>
    <row r="1825" spans="4:11" x14ac:dyDescent="0.2">
      <c r="D1825" s="102"/>
      <c r="E1825" s="13"/>
      <c r="F1825" s="14"/>
      <c r="G1825" s="11">
        <v>100</v>
      </c>
      <c r="H1825" s="15">
        <v>14.406779661017</v>
      </c>
      <c r="I1825" s="2">
        <v>7.6271186440680001</v>
      </c>
      <c r="J1825" s="2">
        <v>77.723970944309997</v>
      </c>
      <c r="K1825" s="18">
        <v>0.242130750605</v>
      </c>
    </row>
    <row r="1826" spans="4:11" x14ac:dyDescent="0.2">
      <c r="D1826" s="102"/>
      <c r="E1826" s="5" t="s">
        <v>33</v>
      </c>
      <c r="F1826" s="6"/>
      <c r="G1826" s="7">
        <v>672</v>
      </c>
      <c r="H1826" s="10">
        <v>83</v>
      </c>
      <c r="I1826" s="1">
        <v>53</v>
      </c>
      <c r="J1826" s="1">
        <v>535</v>
      </c>
      <c r="K1826" s="17">
        <v>1</v>
      </c>
    </row>
    <row r="1827" spans="4:11" x14ac:dyDescent="0.2">
      <c r="D1827" s="102"/>
      <c r="E1827" s="13"/>
      <c r="F1827" s="14"/>
      <c r="G1827" s="11">
        <v>100</v>
      </c>
      <c r="H1827" s="15">
        <v>12.35119047619</v>
      </c>
      <c r="I1827" s="2">
        <v>7.8869047619049999</v>
      </c>
      <c r="J1827" s="2">
        <v>79.613095238094999</v>
      </c>
      <c r="K1827" s="18">
        <v>0.14880952381000001</v>
      </c>
    </row>
    <row r="1828" spans="4:11" x14ac:dyDescent="0.2">
      <c r="D1828" s="102"/>
      <c r="E1828" s="5" t="s">
        <v>34</v>
      </c>
      <c r="F1828" s="6"/>
      <c r="G1828" s="7">
        <v>462</v>
      </c>
      <c r="H1828" s="10">
        <v>69</v>
      </c>
      <c r="I1828" s="1">
        <v>39</v>
      </c>
      <c r="J1828" s="1">
        <v>354</v>
      </c>
      <c r="K1828" s="17">
        <v>0</v>
      </c>
    </row>
    <row r="1829" spans="4:11" x14ac:dyDescent="0.2">
      <c r="D1829" s="102"/>
      <c r="E1829" s="13"/>
      <c r="F1829" s="14"/>
      <c r="G1829" s="11">
        <v>100</v>
      </c>
      <c r="H1829" s="15">
        <v>14.935064935065</v>
      </c>
      <c r="I1829" s="2">
        <v>8.4415584415579996</v>
      </c>
      <c r="J1829" s="2">
        <v>76.623376623376998</v>
      </c>
      <c r="K1829" s="29">
        <v>0</v>
      </c>
    </row>
    <row r="1830" spans="4:11" x14ac:dyDescent="0.2">
      <c r="D1830" s="102"/>
      <c r="E1830" s="5" t="s">
        <v>35</v>
      </c>
      <c r="F1830" s="6"/>
      <c r="G1830" s="7">
        <v>406</v>
      </c>
      <c r="H1830" s="10">
        <v>50</v>
      </c>
      <c r="I1830" s="1">
        <v>30</v>
      </c>
      <c r="J1830" s="1">
        <v>324</v>
      </c>
      <c r="K1830" s="17">
        <v>2</v>
      </c>
    </row>
    <row r="1831" spans="4:11" x14ac:dyDescent="0.2">
      <c r="D1831" s="102"/>
      <c r="E1831" s="13"/>
      <c r="F1831" s="14"/>
      <c r="G1831" s="11">
        <v>100</v>
      </c>
      <c r="H1831" s="15">
        <v>12.315270935960999</v>
      </c>
      <c r="I1831" s="2">
        <v>7.3891625615759997</v>
      </c>
      <c r="J1831" s="2">
        <v>79.802955665024996</v>
      </c>
      <c r="K1831" s="18">
        <v>0.49261083743799999</v>
      </c>
    </row>
    <row r="1832" spans="4:11" x14ac:dyDescent="0.2">
      <c r="D1832" s="102"/>
      <c r="E1832" s="5" t="s">
        <v>36</v>
      </c>
      <c r="F1832" s="6"/>
      <c r="G1832" s="7">
        <v>210</v>
      </c>
      <c r="H1832" s="10">
        <v>29</v>
      </c>
      <c r="I1832" s="1">
        <v>11</v>
      </c>
      <c r="J1832" s="1">
        <v>168</v>
      </c>
      <c r="K1832" s="17">
        <v>2</v>
      </c>
    </row>
    <row r="1833" spans="4:11" x14ac:dyDescent="0.2">
      <c r="D1833" s="102"/>
      <c r="E1833" s="13"/>
      <c r="F1833" s="14"/>
      <c r="G1833" s="11">
        <v>100</v>
      </c>
      <c r="H1833" s="15">
        <v>13.809523809524</v>
      </c>
      <c r="I1833" s="2">
        <v>5.2380952380950001</v>
      </c>
      <c r="J1833" s="2">
        <v>80</v>
      </c>
      <c r="K1833" s="18">
        <v>0.95238095238099996</v>
      </c>
    </row>
    <row r="1834" spans="4:11" x14ac:dyDescent="0.2">
      <c r="D1834" s="102"/>
      <c r="E1834" s="5" t="s">
        <v>37</v>
      </c>
      <c r="F1834" s="6"/>
      <c r="G1834" s="7">
        <v>714</v>
      </c>
      <c r="H1834" s="10">
        <v>62</v>
      </c>
      <c r="I1834" s="1">
        <v>29</v>
      </c>
      <c r="J1834" s="1">
        <v>622</v>
      </c>
      <c r="K1834" s="17">
        <v>1</v>
      </c>
    </row>
    <row r="1835" spans="4:11" x14ac:dyDescent="0.2">
      <c r="D1835" s="102"/>
      <c r="E1835" s="13"/>
      <c r="F1835" s="14"/>
      <c r="G1835" s="11">
        <v>100</v>
      </c>
      <c r="H1835" s="15">
        <v>8.6834733893559992</v>
      </c>
      <c r="I1835" s="2">
        <v>4.0616246498599997</v>
      </c>
      <c r="J1835" s="2">
        <v>87.114845938374998</v>
      </c>
      <c r="K1835" s="18">
        <v>0.140056022409</v>
      </c>
    </row>
    <row r="1836" spans="4:11" x14ac:dyDescent="0.2">
      <c r="D1836" s="102"/>
      <c r="E1836" s="5" t="s">
        <v>38</v>
      </c>
      <c r="F1836" s="6"/>
      <c r="G1836" s="7">
        <v>70</v>
      </c>
      <c r="H1836" s="10">
        <v>4</v>
      </c>
      <c r="I1836" s="1">
        <v>2</v>
      </c>
      <c r="J1836" s="1">
        <v>63</v>
      </c>
      <c r="K1836" s="17">
        <v>1</v>
      </c>
    </row>
    <row r="1837" spans="4:11" x14ac:dyDescent="0.2">
      <c r="D1837" s="102"/>
      <c r="E1837" s="13"/>
      <c r="F1837" s="14"/>
      <c r="G1837" s="11">
        <v>100</v>
      </c>
      <c r="H1837" s="15">
        <v>5.7142857142860004</v>
      </c>
      <c r="I1837" s="2">
        <v>2.8571428571430002</v>
      </c>
      <c r="J1837" s="2">
        <v>90</v>
      </c>
      <c r="K1837" s="18">
        <v>1.4285714285710001</v>
      </c>
    </row>
    <row r="1838" spans="4:11" x14ac:dyDescent="0.2">
      <c r="D1838" s="101" t="s">
        <v>39</v>
      </c>
      <c r="E1838" s="26" t="s">
        <v>40</v>
      </c>
      <c r="F1838" s="25"/>
      <c r="G1838" s="28">
        <v>2044</v>
      </c>
      <c r="H1838" s="30">
        <v>329</v>
      </c>
      <c r="I1838" s="3">
        <v>144</v>
      </c>
      <c r="J1838" s="3">
        <v>1566</v>
      </c>
      <c r="K1838" s="32">
        <v>5</v>
      </c>
    </row>
    <row r="1839" spans="4:11" x14ac:dyDescent="0.2">
      <c r="D1839" s="102"/>
      <c r="E1839" s="13"/>
      <c r="F1839" s="14"/>
      <c r="G1839" s="11">
        <v>100</v>
      </c>
      <c r="H1839" s="15">
        <v>16.095890410959001</v>
      </c>
      <c r="I1839" s="2">
        <v>7.045009784736</v>
      </c>
      <c r="J1839" s="2">
        <v>76.614481409001996</v>
      </c>
      <c r="K1839" s="18">
        <v>0.244618395303</v>
      </c>
    </row>
    <row r="1840" spans="4:11" x14ac:dyDescent="0.2">
      <c r="D1840" s="102"/>
      <c r="E1840" s="5" t="s">
        <v>41</v>
      </c>
      <c r="F1840" s="6"/>
      <c r="G1840" s="7">
        <v>2156</v>
      </c>
      <c r="H1840" s="10">
        <v>290</v>
      </c>
      <c r="I1840" s="1">
        <v>137</v>
      </c>
      <c r="J1840" s="1">
        <v>1721</v>
      </c>
      <c r="K1840" s="17">
        <v>8</v>
      </c>
    </row>
    <row r="1841" spans="2:16" x14ac:dyDescent="0.2">
      <c r="D1841" s="102"/>
      <c r="E1841" s="13"/>
      <c r="F1841" s="14"/>
      <c r="G1841" s="11">
        <v>100</v>
      </c>
      <c r="H1841" s="15">
        <v>13.450834879406001</v>
      </c>
      <c r="I1841" s="2">
        <v>6.3543599257879997</v>
      </c>
      <c r="J1841" s="2">
        <v>79.823747680891003</v>
      </c>
      <c r="K1841" s="18">
        <v>0.37105751391500003</v>
      </c>
    </row>
    <row r="1842" spans="2:16" x14ac:dyDescent="0.2">
      <c r="D1842" s="102"/>
      <c r="E1842" s="5" t="s">
        <v>42</v>
      </c>
      <c r="F1842" s="6"/>
      <c r="G1842" s="7">
        <v>1680</v>
      </c>
      <c r="H1842" s="10">
        <v>190</v>
      </c>
      <c r="I1842" s="1">
        <v>110</v>
      </c>
      <c r="J1842" s="1">
        <v>1373</v>
      </c>
      <c r="K1842" s="17">
        <v>7</v>
      </c>
    </row>
    <row r="1843" spans="2:16" x14ac:dyDescent="0.2">
      <c r="D1843" s="102"/>
      <c r="E1843" s="13"/>
      <c r="F1843" s="14"/>
      <c r="G1843" s="11">
        <v>100</v>
      </c>
      <c r="H1843" s="15">
        <v>11.309523809524</v>
      </c>
      <c r="I1843" s="2">
        <v>6.5476190476190004</v>
      </c>
      <c r="J1843" s="2">
        <v>81.726190476189998</v>
      </c>
      <c r="K1843" s="18">
        <v>0.41666666666699997</v>
      </c>
    </row>
    <row r="1844" spans="2:16" x14ac:dyDescent="0.2">
      <c r="D1844" s="102"/>
      <c r="E1844" s="5" t="s">
        <v>43</v>
      </c>
      <c r="F1844" s="6"/>
      <c r="G1844" s="7">
        <v>518</v>
      </c>
      <c r="H1844" s="10">
        <v>39</v>
      </c>
      <c r="I1844" s="1">
        <v>25</v>
      </c>
      <c r="J1844" s="1">
        <v>451</v>
      </c>
      <c r="K1844" s="17">
        <v>3</v>
      </c>
    </row>
    <row r="1845" spans="2:16" x14ac:dyDescent="0.2">
      <c r="D1845" s="102"/>
      <c r="E1845" s="13"/>
      <c r="F1845" s="14"/>
      <c r="G1845" s="11">
        <v>100</v>
      </c>
      <c r="H1845" s="15">
        <v>7.5289575289580002</v>
      </c>
      <c r="I1845" s="2">
        <v>4.826254826255</v>
      </c>
      <c r="J1845" s="2">
        <v>87.065637065637006</v>
      </c>
      <c r="K1845" s="18">
        <v>0.57915057915099999</v>
      </c>
    </row>
    <row r="1846" spans="2:16" x14ac:dyDescent="0.2">
      <c r="D1846" s="102"/>
      <c r="E1846" s="5" t="s">
        <v>44</v>
      </c>
      <c r="F1846" s="6"/>
      <c r="G1846" s="7">
        <v>602</v>
      </c>
      <c r="H1846" s="10">
        <v>68</v>
      </c>
      <c r="I1846" s="1">
        <v>21</v>
      </c>
      <c r="J1846" s="1">
        <v>510</v>
      </c>
      <c r="K1846" s="17">
        <v>3</v>
      </c>
    </row>
    <row r="1847" spans="2:16" x14ac:dyDescent="0.2">
      <c r="D1847" s="103"/>
      <c r="E1847" s="54"/>
      <c r="F1847" s="52"/>
      <c r="G1847" s="61">
        <v>100</v>
      </c>
      <c r="H1847" s="66">
        <v>11.295681063123</v>
      </c>
      <c r="I1847" s="24">
        <v>3.488372093023</v>
      </c>
      <c r="J1847" s="24">
        <v>84.717607973422005</v>
      </c>
      <c r="K1847" s="69">
        <v>0.49833887043199998</v>
      </c>
    </row>
    <row r="1849" spans="2:16" x14ac:dyDescent="0.2">
      <c r="B1849" s="34" t="str">
        <f xml:space="preserve"> HYPERLINK("#'目次'!B48", "[42]")</f>
        <v>[42]</v>
      </c>
      <c r="C1849" s="27" t="s">
        <v>391</v>
      </c>
    </row>
    <row r="1850" spans="2:16" x14ac:dyDescent="0.2">
      <c r="C1850" s="84" t="s">
        <v>392</v>
      </c>
    </row>
    <row r="1852" spans="2:16" x14ac:dyDescent="0.2">
      <c r="C1852" s="27" t="s">
        <v>13</v>
      </c>
    </row>
    <row r="1853" spans="2:16" x14ac:dyDescent="0.2">
      <c r="D1853" s="97"/>
      <c r="E1853" s="98"/>
      <c r="F1853" s="98"/>
      <c r="G1853" s="38" t="s">
        <v>14</v>
      </c>
      <c r="H1853" s="36" t="s">
        <v>393</v>
      </c>
      <c r="I1853" s="4" t="s">
        <v>394</v>
      </c>
      <c r="J1853" s="4" t="s">
        <v>395</v>
      </c>
      <c r="K1853" s="4" t="s">
        <v>396</v>
      </c>
      <c r="L1853" s="4" t="s">
        <v>397</v>
      </c>
      <c r="M1853" s="4" t="s">
        <v>398</v>
      </c>
      <c r="N1853" s="4" t="s">
        <v>24</v>
      </c>
      <c r="O1853" s="4" t="s">
        <v>61</v>
      </c>
      <c r="P1853" s="35" t="s">
        <v>62</v>
      </c>
    </row>
    <row r="1854" spans="2:16" x14ac:dyDescent="0.2">
      <c r="D1854" s="99"/>
      <c r="E1854" s="100"/>
      <c r="F1854" s="100"/>
      <c r="G1854" s="40"/>
      <c r="H1854" s="42"/>
      <c r="I1854" s="8"/>
      <c r="J1854" s="8"/>
      <c r="K1854" s="8"/>
      <c r="L1854" s="8"/>
      <c r="M1854" s="8"/>
      <c r="N1854" s="8"/>
      <c r="O1854" s="8"/>
      <c r="P1854" s="39"/>
    </row>
    <row r="1855" spans="2:16" x14ac:dyDescent="0.2">
      <c r="D1855" s="59"/>
      <c r="E1855" s="63" t="s">
        <v>14</v>
      </c>
      <c r="F1855" s="65"/>
      <c r="G1855" s="37">
        <v>916</v>
      </c>
      <c r="H1855" s="16">
        <v>649</v>
      </c>
      <c r="I1855" s="16">
        <v>174</v>
      </c>
      <c r="J1855" s="16">
        <v>60</v>
      </c>
      <c r="K1855" s="16">
        <v>16</v>
      </c>
      <c r="L1855" s="16">
        <v>3</v>
      </c>
      <c r="M1855" s="16">
        <v>0</v>
      </c>
      <c r="N1855" s="16">
        <v>14</v>
      </c>
      <c r="O1855" s="78" t="s">
        <v>72</v>
      </c>
      <c r="P1855" s="80" t="s">
        <v>72</v>
      </c>
    </row>
    <row r="1856" spans="2:16" x14ac:dyDescent="0.2">
      <c r="D1856" s="54"/>
      <c r="E1856" s="52"/>
      <c r="F1856" s="60"/>
      <c r="G1856" s="11">
        <v>100</v>
      </c>
      <c r="H1856" s="2">
        <v>70.851528384279007</v>
      </c>
      <c r="I1856" s="2">
        <v>18.995633187772999</v>
      </c>
      <c r="J1856" s="2">
        <v>6.5502183406109999</v>
      </c>
      <c r="K1856" s="2">
        <v>1.7467248908299999</v>
      </c>
      <c r="L1856" s="2">
        <v>0.32751091703099999</v>
      </c>
      <c r="M1856" s="9">
        <v>0</v>
      </c>
      <c r="N1856" s="2">
        <v>1.5283842794760001</v>
      </c>
      <c r="O1856" s="2">
        <v>1.4013303769400001</v>
      </c>
      <c r="P1856" s="18">
        <v>0.76125582114000001</v>
      </c>
    </row>
    <row r="1857" spans="4:16" x14ac:dyDescent="0.2">
      <c r="D1857" s="101" t="s">
        <v>25</v>
      </c>
      <c r="E1857" s="26" t="s">
        <v>26</v>
      </c>
      <c r="F1857" s="25"/>
      <c r="G1857" s="28">
        <v>15</v>
      </c>
      <c r="H1857" s="30">
        <v>11</v>
      </c>
      <c r="I1857" s="3">
        <v>1</v>
      </c>
      <c r="J1857" s="3">
        <v>2</v>
      </c>
      <c r="K1857" s="3">
        <v>0</v>
      </c>
      <c r="L1857" s="3">
        <v>0</v>
      </c>
      <c r="M1857" s="3">
        <v>0</v>
      </c>
      <c r="N1857" s="3">
        <v>1</v>
      </c>
      <c r="O1857" s="74" t="s">
        <v>72</v>
      </c>
      <c r="P1857" s="75" t="s">
        <v>72</v>
      </c>
    </row>
    <row r="1858" spans="4:16" x14ac:dyDescent="0.2">
      <c r="D1858" s="102"/>
      <c r="E1858" s="13"/>
      <c r="F1858" s="14"/>
      <c r="G1858" s="11">
        <v>100</v>
      </c>
      <c r="H1858" s="15">
        <v>73.333333333333002</v>
      </c>
      <c r="I1858" s="2">
        <v>6.666666666667</v>
      </c>
      <c r="J1858" s="2">
        <v>13.333333333333</v>
      </c>
      <c r="K1858" s="9">
        <v>0</v>
      </c>
      <c r="L1858" s="9">
        <v>0</v>
      </c>
      <c r="M1858" s="9">
        <v>0</v>
      </c>
      <c r="N1858" s="2">
        <v>6.666666666667</v>
      </c>
      <c r="O1858" s="2">
        <v>1.357142857143</v>
      </c>
      <c r="P1858" s="18">
        <v>0.71784825865099999</v>
      </c>
    </row>
    <row r="1859" spans="4:16" x14ac:dyDescent="0.2">
      <c r="D1859" s="102"/>
      <c r="E1859" s="5" t="s">
        <v>27</v>
      </c>
      <c r="F1859" s="6"/>
      <c r="G1859" s="7">
        <v>41</v>
      </c>
      <c r="H1859" s="10">
        <v>33</v>
      </c>
      <c r="I1859" s="1">
        <v>4</v>
      </c>
      <c r="J1859" s="1">
        <v>4</v>
      </c>
      <c r="K1859" s="1">
        <v>0</v>
      </c>
      <c r="L1859" s="1">
        <v>0</v>
      </c>
      <c r="M1859" s="1">
        <v>0</v>
      </c>
      <c r="N1859" s="1">
        <v>0</v>
      </c>
      <c r="O1859" s="33" t="s">
        <v>72</v>
      </c>
      <c r="P1859" s="41" t="s">
        <v>72</v>
      </c>
    </row>
    <row r="1860" spans="4:16" x14ac:dyDescent="0.2">
      <c r="D1860" s="102"/>
      <c r="E1860" s="13"/>
      <c r="F1860" s="14"/>
      <c r="G1860" s="11">
        <v>100</v>
      </c>
      <c r="H1860" s="15">
        <v>80.487804878049005</v>
      </c>
      <c r="I1860" s="2">
        <v>9.7560975609760003</v>
      </c>
      <c r="J1860" s="2">
        <v>9.7560975609760003</v>
      </c>
      <c r="K1860" s="9">
        <v>0</v>
      </c>
      <c r="L1860" s="9">
        <v>0</v>
      </c>
      <c r="M1860" s="9">
        <v>0</v>
      </c>
      <c r="N1860" s="9">
        <v>0</v>
      </c>
      <c r="O1860" s="2">
        <v>1.2926829268290001</v>
      </c>
      <c r="P1860" s="18">
        <v>0.63414634146299997</v>
      </c>
    </row>
    <row r="1861" spans="4:16" x14ac:dyDescent="0.2">
      <c r="D1861" s="102"/>
      <c r="E1861" s="5" t="s">
        <v>28</v>
      </c>
      <c r="F1861" s="6"/>
      <c r="G1861" s="7">
        <v>235</v>
      </c>
      <c r="H1861" s="10">
        <v>170</v>
      </c>
      <c r="I1861" s="1">
        <v>45</v>
      </c>
      <c r="J1861" s="1">
        <v>13</v>
      </c>
      <c r="K1861" s="1">
        <v>4</v>
      </c>
      <c r="L1861" s="1">
        <v>0</v>
      </c>
      <c r="M1861" s="1">
        <v>0</v>
      </c>
      <c r="N1861" s="1">
        <v>3</v>
      </c>
      <c r="O1861" s="33" t="s">
        <v>72</v>
      </c>
      <c r="P1861" s="41" t="s">
        <v>72</v>
      </c>
    </row>
    <row r="1862" spans="4:16" x14ac:dyDescent="0.2">
      <c r="D1862" s="102"/>
      <c r="E1862" s="13"/>
      <c r="F1862" s="14"/>
      <c r="G1862" s="11">
        <v>100</v>
      </c>
      <c r="H1862" s="15">
        <v>72.340425531915002</v>
      </c>
      <c r="I1862" s="2">
        <v>19.148936170212998</v>
      </c>
      <c r="J1862" s="2">
        <v>5.5319148936170004</v>
      </c>
      <c r="K1862" s="2">
        <v>1.702127659574</v>
      </c>
      <c r="L1862" s="9">
        <v>0</v>
      </c>
      <c r="M1862" s="9">
        <v>0</v>
      </c>
      <c r="N1862" s="2">
        <v>1.2765957446809999</v>
      </c>
      <c r="O1862" s="2">
        <v>1.362068965517</v>
      </c>
      <c r="P1862" s="18">
        <v>0.68728039406899999</v>
      </c>
    </row>
    <row r="1863" spans="4:16" x14ac:dyDescent="0.2">
      <c r="D1863" s="102"/>
      <c r="E1863" s="5" t="s">
        <v>29</v>
      </c>
      <c r="F1863" s="6"/>
      <c r="G1863" s="7">
        <v>156</v>
      </c>
      <c r="H1863" s="10">
        <v>107</v>
      </c>
      <c r="I1863" s="1">
        <v>32</v>
      </c>
      <c r="J1863" s="1">
        <v>9</v>
      </c>
      <c r="K1863" s="1">
        <v>6</v>
      </c>
      <c r="L1863" s="1">
        <v>1</v>
      </c>
      <c r="M1863" s="1">
        <v>0</v>
      </c>
      <c r="N1863" s="1">
        <v>1</v>
      </c>
      <c r="O1863" s="33" t="s">
        <v>72</v>
      </c>
      <c r="P1863" s="41" t="s">
        <v>72</v>
      </c>
    </row>
    <row r="1864" spans="4:16" x14ac:dyDescent="0.2">
      <c r="D1864" s="102"/>
      <c r="E1864" s="13"/>
      <c r="F1864" s="14"/>
      <c r="G1864" s="11">
        <v>100</v>
      </c>
      <c r="H1864" s="15">
        <v>68.589743589744003</v>
      </c>
      <c r="I1864" s="2">
        <v>20.512820512821001</v>
      </c>
      <c r="J1864" s="2">
        <v>5.7692307692310001</v>
      </c>
      <c r="K1864" s="2">
        <v>3.8461538461539999</v>
      </c>
      <c r="L1864" s="2">
        <v>0.64102564102600001</v>
      </c>
      <c r="M1864" s="9">
        <v>0</v>
      </c>
      <c r="N1864" s="2">
        <v>0.64102564102600001</v>
      </c>
      <c r="O1864" s="2">
        <v>1.490322580645</v>
      </c>
      <c r="P1864" s="18">
        <v>0.91839791738200005</v>
      </c>
    </row>
    <row r="1865" spans="4:16" x14ac:dyDescent="0.2">
      <c r="D1865" s="102"/>
      <c r="E1865" s="5" t="s">
        <v>30</v>
      </c>
      <c r="F1865" s="6"/>
      <c r="G1865" s="7">
        <v>29</v>
      </c>
      <c r="H1865" s="10">
        <v>22</v>
      </c>
      <c r="I1865" s="1">
        <v>6</v>
      </c>
      <c r="J1865" s="1">
        <v>0</v>
      </c>
      <c r="K1865" s="1">
        <v>0</v>
      </c>
      <c r="L1865" s="1">
        <v>0</v>
      </c>
      <c r="M1865" s="1">
        <v>0</v>
      </c>
      <c r="N1865" s="1">
        <v>1</v>
      </c>
      <c r="O1865" s="33" t="s">
        <v>72</v>
      </c>
      <c r="P1865" s="41" t="s">
        <v>72</v>
      </c>
    </row>
    <row r="1866" spans="4:16" x14ac:dyDescent="0.2">
      <c r="D1866" s="102"/>
      <c r="E1866" s="13"/>
      <c r="F1866" s="14"/>
      <c r="G1866" s="11">
        <v>100</v>
      </c>
      <c r="H1866" s="15">
        <v>75.862068965516997</v>
      </c>
      <c r="I1866" s="2">
        <v>20.689655172414</v>
      </c>
      <c r="J1866" s="9">
        <v>0</v>
      </c>
      <c r="K1866" s="9">
        <v>0</v>
      </c>
      <c r="L1866" s="9">
        <v>0</v>
      </c>
      <c r="M1866" s="9">
        <v>0</v>
      </c>
      <c r="N1866" s="2">
        <v>3.4482758620689999</v>
      </c>
      <c r="O1866" s="2">
        <v>1.214285714286</v>
      </c>
      <c r="P1866" s="18">
        <v>0.41032590332399999</v>
      </c>
    </row>
    <row r="1867" spans="4:16" x14ac:dyDescent="0.2">
      <c r="D1867" s="102"/>
      <c r="E1867" s="5" t="s">
        <v>31</v>
      </c>
      <c r="F1867" s="6"/>
      <c r="G1867" s="7">
        <v>24</v>
      </c>
      <c r="H1867" s="10">
        <v>16</v>
      </c>
      <c r="I1867" s="1">
        <v>6</v>
      </c>
      <c r="J1867" s="1">
        <v>1</v>
      </c>
      <c r="K1867" s="1">
        <v>0</v>
      </c>
      <c r="L1867" s="1">
        <v>0</v>
      </c>
      <c r="M1867" s="1">
        <v>0</v>
      </c>
      <c r="N1867" s="1">
        <v>1</v>
      </c>
      <c r="O1867" s="33" t="s">
        <v>72</v>
      </c>
      <c r="P1867" s="41" t="s">
        <v>72</v>
      </c>
    </row>
    <row r="1868" spans="4:16" x14ac:dyDescent="0.2">
      <c r="D1868" s="102"/>
      <c r="E1868" s="13"/>
      <c r="F1868" s="14"/>
      <c r="G1868" s="11">
        <v>100</v>
      </c>
      <c r="H1868" s="15">
        <v>66.666666666666998</v>
      </c>
      <c r="I1868" s="2">
        <v>25</v>
      </c>
      <c r="J1868" s="2">
        <v>4.166666666667</v>
      </c>
      <c r="K1868" s="9">
        <v>0</v>
      </c>
      <c r="L1868" s="9">
        <v>0</v>
      </c>
      <c r="M1868" s="9">
        <v>0</v>
      </c>
      <c r="N1868" s="2">
        <v>4.166666666667</v>
      </c>
      <c r="O1868" s="2">
        <v>1.347826086957</v>
      </c>
      <c r="P1868" s="18">
        <v>0.56017820550999997</v>
      </c>
    </row>
    <row r="1869" spans="4:16" x14ac:dyDescent="0.2">
      <c r="D1869" s="102"/>
      <c r="E1869" s="5" t="s">
        <v>32</v>
      </c>
      <c r="F1869" s="6"/>
      <c r="G1869" s="7">
        <v>119</v>
      </c>
      <c r="H1869" s="10">
        <v>88</v>
      </c>
      <c r="I1869" s="1">
        <v>18</v>
      </c>
      <c r="J1869" s="1">
        <v>11</v>
      </c>
      <c r="K1869" s="1">
        <v>1</v>
      </c>
      <c r="L1869" s="1">
        <v>0</v>
      </c>
      <c r="M1869" s="1">
        <v>0</v>
      </c>
      <c r="N1869" s="1">
        <v>1</v>
      </c>
      <c r="O1869" s="33" t="s">
        <v>72</v>
      </c>
      <c r="P1869" s="41" t="s">
        <v>72</v>
      </c>
    </row>
    <row r="1870" spans="4:16" x14ac:dyDescent="0.2">
      <c r="D1870" s="102"/>
      <c r="E1870" s="13"/>
      <c r="F1870" s="14"/>
      <c r="G1870" s="11">
        <v>100</v>
      </c>
      <c r="H1870" s="15">
        <v>73.949579831932994</v>
      </c>
      <c r="I1870" s="2">
        <v>15.126050420167999</v>
      </c>
      <c r="J1870" s="2">
        <v>9.2436974789920008</v>
      </c>
      <c r="K1870" s="2">
        <v>0.84033613445400002</v>
      </c>
      <c r="L1870" s="9">
        <v>0</v>
      </c>
      <c r="M1870" s="9">
        <v>0</v>
      </c>
      <c r="N1870" s="2">
        <v>0.84033613445400002</v>
      </c>
      <c r="O1870" s="2">
        <v>1.3728813559319999</v>
      </c>
      <c r="P1870" s="18">
        <v>0.72247937240500004</v>
      </c>
    </row>
    <row r="1871" spans="4:16" x14ac:dyDescent="0.2">
      <c r="D1871" s="102"/>
      <c r="E1871" s="5" t="s">
        <v>33</v>
      </c>
      <c r="F1871" s="6"/>
      <c r="G1871" s="7">
        <v>83</v>
      </c>
      <c r="H1871" s="10">
        <v>52</v>
      </c>
      <c r="I1871" s="1">
        <v>21</v>
      </c>
      <c r="J1871" s="1">
        <v>8</v>
      </c>
      <c r="K1871" s="1">
        <v>1</v>
      </c>
      <c r="L1871" s="1">
        <v>0</v>
      </c>
      <c r="M1871" s="1">
        <v>0</v>
      </c>
      <c r="N1871" s="1">
        <v>1</v>
      </c>
      <c r="O1871" s="33" t="s">
        <v>72</v>
      </c>
      <c r="P1871" s="41" t="s">
        <v>72</v>
      </c>
    </row>
    <row r="1872" spans="4:16" x14ac:dyDescent="0.2">
      <c r="D1872" s="102"/>
      <c r="E1872" s="13"/>
      <c r="F1872" s="14"/>
      <c r="G1872" s="11">
        <v>100</v>
      </c>
      <c r="H1872" s="15">
        <v>62.650602409638999</v>
      </c>
      <c r="I1872" s="2">
        <v>25.301204819277</v>
      </c>
      <c r="J1872" s="2">
        <v>9.638554216867</v>
      </c>
      <c r="K1872" s="2">
        <v>1.204819277108</v>
      </c>
      <c r="L1872" s="9">
        <v>0</v>
      </c>
      <c r="M1872" s="9">
        <v>0</v>
      </c>
      <c r="N1872" s="2">
        <v>1.204819277108</v>
      </c>
      <c r="O1872" s="2">
        <v>1.4878048780490001</v>
      </c>
      <c r="P1872" s="18">
        <v>0.71982217382299996</v>
      </c>
    </row>
    <row r="1873" spans="4:16" x14ac:dyDescent="0.2">
      <c r="D1873" s="102"/>
      <c r="E1873" s="5" t="s">
        <v>34</v>
      </c>
      <c r="F1873" s="6"/>
      <c r="G1873" s="7">
        <v>69</v>
      </c>
      <c r="H1873" s="10">
        <v>46</v>
      </c>
      <c r="I1873" s="1">
        <v>20</v>
      </c>
      <c r="J1873" s="1">
        <v>2</v>
      </c>
      <c r="K1873" s="1">
        <v>0</v>
      </c>
      <c r="L1873" s="1">
        <v>1</v>
      </c>
      <c r="M1873" s="1">
        <v>0</v>
      </c>
      <c r="N1873" s="1">
        <v>0</v>
      </c>
      <c r="O1873" s="33" t="s">
        <v>72</v>
      </c>
      <c r="P1873" s="41" t="s">
        <v>72</v>
      </c>
    </row>
    <row r="1874" spans="4:16" x14ac:dyDescent="0.2">
      <c r="D1874" s="102"/>
      <c r="E1874" s="13"/>
      <c r="F1874" s="14"/>
      <c r="G1874" s="11">
        <v>100</v>
      </c>
      <c r="H1874" s="15">
        <v>66.666666666666998</v>
      </c>
      <c r="I1874" s="2">
        <v>28.985507246377001</v>
      </c>
      <c r="J1874" s="2">
        <v>2.898550724638</v>
      </c>
      <c r="K1874" s="9">
        <v>0</v>
      </c>
      <c r="L1874" s="2">
        <v>1.449275362319</v>
      </c>
      <c r="M1874" s="9">
        <v>0</v>
      </c>
      <c r="N1874" s="9">
        <v>0</v>
      </c>
      <c r="O1874" s="2">
        <v>1.420289855072</v>
      </c>
      <c r="P1874" s="18">
        <v>0.76907241515500002</v>
      </c>
    </row>
    <row r="1875" spans="4:16" x14ac:dyDescent="0.2">
      <c r="D1875" s="102"/>
      <c r="E1875" s="5" t="s">
        <v>35</v>
      </c>
      <c r="F1875" s="6"/>
      <c r="G1875" s="7">
        <v>50</v>
      </c>
      <c r="H1875" s="10">
        <v>40</v>
      </c>
      <c r="I1875" s="1">
        <v>7</v>
      </c>
      <c r="J1875" s="1">
        <v>3</v>
      </c>
      <c r="K1875" s="1">
        <v>0</v>
      </c>
      <c r="L1875" s="1">
        <v>0</v>
      </c>
      <c r="M1875" s="1">
        <v>0</v>
      </c>
      <c r="N1875" s="1">
        <v>0</v>
      </c>
      <c r="O1875" s="33" t="s">
        <v>72</v>
      </c>
      <c r="P1875" s="41" t="s">
        <v>72</v>
      </c>
    </row>
    <row r="1876" spans="4:16" x14ac:dyDescent="0.2">
      <c r="D1876" s="102"/>
      <c r="E1876" s="13"/>
      <c r="F1876" s="14"/>
      <c r="G1876" s="11">
        <v>100</v>
      </c>
      <c r="H1876" s="15">
        <v>80</v>
      </c>
      <c r="I1876" s="2">
        <v>14</v>
      </c>
      <c r="J1876" s="2">
        <v>6</v>
      </c>
      <c r="K1876" s="9">
        <v>0</v>
      </c>
      <c r="L1876" s="9">
        <v>0</v>
      </c>
      <c r="M1876" s="9">
        <v>0</v>
      </c>
      <c r="N1876" s="9">
        <v>0</v>
      </c>
      <c r="O1876" s="2">
        <v>1.26</v>
      </c>
      <c r="P1876" s="18">
        <v>0.55892754449899995</v>
      </c>
    </row>
    <row r="1877" spans="4:16" x14ac:dyDescent="0.2">
      <c r="D1877" s="102"/>
      <c r="E1877" s="5" t="s">
        <v>36</v>
      </c>
      <c r="F1877" s="6"/>
      <c r="G1877" s="7">
        <v>29</v>
      </c>
      <c r="H1877" s="10">
        <v>15</v>
      </c>
      <c r="I1877" s="1">
        <v>8</v>
      </c>
      <c r="J1877" s="1">
        <v>2</v>
      </c>
      <c r="K1877" s="1">
        <v>1</v>
      </c>
      <c r="L1877" s="1">
        <v>0</v>
      </c>
      <c r="M1877" s="1">
        <v>0</v>
      </c>
      <c r="N1877" s="1">
        <v>3</v>
      </c>
      <c r="O1877" s="33" t="s">
        <v>72</v>
      </c>
      <c r="P1877" s="41" t="s">
        <v>72</v>
      </c>
    </row>
    <row r="1878" spans="4:16" x14ac:dyDescent="0.2">
      <c r="D1878" s="102"/>
      <c r="E1878" s="13"/>
      <c r="F1878" s="14"/>
      <c r="G1878" s="11">
        <v>100</v>
      </c>
      <c r="H1878" s="15">
        <v>51.724137931034001</v>
      </c>
      <c r="I1878" s="2">
        <v>27.586206896552</v>
      </c>
      <c r="J1878" s="2">
        <v>6.8965517241379999</v>
      </c>
      <c r="K1878" s="2">
        <v>3.4482758620689999</v>
      </c>
      <c r="L1878" s="9">
        <v>0</v>
      </c>
      <c r="M1878" s="9">
        <v>0</v>
      </c>
      <c r="N1878" s="2">
        <v>10.344827586207</v>
      </c>
      <c r="O1878" s="2">
        <v>1.576923076923</v>
      </c>
      <c r="P1878" s="18">
        <v>0.79290492800300005</v>
      </c>
    </row>
    <row r="1879" spans="4:16" x14ac:dyDescent="0.2">
      <c r="D1879" s="102"/>
      <c r="E1879" s="5" t="s">
        <v>37</v>
      </c>
      <c r="F1879" s="6"/>
      <c r="G1879" s="7">
        <v>62</v>
      </c>
      <c r="H1879" s="10">
        <v>46</v>
      </c>
      <c r="I1879" s="1">
        <v>6</v>
      </c>
      <c r="J1879" s="1">
        <v>5</v>
      </c>
      <c r="K1879" s="1">
        <v>3</v>
      </c>
      <c r="L1879" s="1">
        <v>1</v>
      </c>
      <c r="M1879" s="1">
        <v>0</v>
      </c>
      <c r="N1879" s="1">
        <v>1</v>
      </c>
      <c r="O1879" s="33" t="s">
        <v>72</v>
      </c>
      <c r="P1879" s="41" t="s">
        <v>72</v>
      </c>
    </row>
    <row r="1880" spans="4:16" x14ac:dyDescent="0.2">
      <c r="D1880" s="102"/>
      <c r="E1880" s="13"/>
      <c r="F1880" s="14"/>
      <c r="G1880" s="11">
        <v>100</v>
      </c>
      <c r="H1880" s="15">
        <v>74.193548387096996</v>
      </c>
      <c r="I1880" s="2">
        <v>9.6774193548389995</v>
      </c>
      <c r="J1880" s="2">
        <v>8.0645161290320004</v>
      </c>
      <c r="K1880" s="2">
        <v>4.8387096774189997</v>
      </c>
      <c r="L1880" s="2">
        <v>1.6129032258060001</v>
      </c>
      <c r="M1880" s="9">
        <v>0</v>
      </c>
      <c r="N1880" s="2">
        <v>1.6129032258060001</v>
      </c>
      <c r="O1880" s="2">
        <v>1.4918032786890001</v>
      </c>
      <c r="P1880" s="18">
        <v>1.0182426330009999</v>
      </c>
    </row>
    <row r="1881" spans="4:16" x14ac:dyDescent="0.2">
      <c r="D1881" s="102"/>
      <c r="E1881" s="5" t="s">
        <v>38</v>
      </c>
      <c r="F1881" s="6"/>
      <c r="G1881" s="7">
        <v>4</v>
      </c>
      <c r="H1881" s="10">
        <v>3</v>
      </c>
      <c r="I1881" s="1">
        <v>0</v>
      </c>
      <c r="J1881" s="1">
        <v>0</v>
      </c>
      <c r="K1881" s="1">
        <v>0</v>
      </c>
      <c r="L1881" s="1">
        <v>0</v>
      </c>
      <c r="M1881" s="1">
        <v>0</v>
      </c>
      <c r="N1881" s="1">
        <v>1</v>
      </c>
      <c r="O1881" s="33" t="s">
        <v>72</v>
      </c>
      <c r="P1881" s="41" t="s">
        <v>72</v>
      </c>
    </row>
    <row r="1882" spans="4:16" x14ac:dyDescent="0.2">
      <c r="D1882" s="102"/>
      <c r="E1882" s="13"/>
      <c r="F1882" s="14"/>
      <c r="G1882" s="11">
        <v>100</v>
      </c>
      <c r="H1882" s="15">
        <v>75</v>
      </c>
      <c r="I1882" s="9">
        <v>0</v>
      </c>
      <c r="J1882" s="9">
        <v>0</v>
      </c>
      <c r="K1882" s="9">
        <v>0</v>
      </c>
      <c r="L1882" s="9">
        <v>0</v>
      </c>
      <c r="M1882" s="9">
        <v>0</v>
      </c>
      <c r="N1882" s="2">
        <v>25</v>
      </c>
      <c r="O1882" s="2">
        <v>1</v>
      </c>
      <c r="P1882" s="18">
        <v>0</v>
      </c>
    </row>
    <row r="1883" spans="4:16" x14ac:dyDescent="0.2">
      <c r="D1883" s="101" t="s">
        <v>39</v>
      </c>
      <c r="E1883" s="26" t="s">
        <v>40</v>
      </c>
      <c r="F1883" s="25"/>
      <c r="G1883" s="28">
        <v>329</v>
      </c>
      <c r="H1883" s="30">
        <v>235</v>
      </c>
      <c r="I1883" s="3">
        <v>59</v>
      </c>
      <c r="J1883" s="3">
        <v>22</v>
      </c>
      <c r="K1883" s="3">
        <v>8</v>
      </c>
      <c r="L1883" s="3">
        <v>2</v>
      </c>
      <c r="M1883" s="3">
        <v>0</v>
      </c>
      <c r="N1883" s="3">
        <v>3</v>
      </c>
      <c r="O1883" s="74" t="s">
        <v>72</v>
      </c>
      <c r="P1883" s="75" t="s">
        <v>72</v>
      </c>
    </row>
    <row r="1884" spans="4:16" x14ac:dyDescent="0.2">
      <c r="D1884" s="102"/>
      <c r="E1884" s="13"/>
      <c r="F1884" s="14"/>
      <c r="G1884" s="11">
        <v>100</v>
      </c>
      <c r="H1884" s="15">
        <v>71.428571428571004</v>
      </c>
      <c r="I1884" s="2">
        <v>17.933130699088</v>
      </c>
      <c r="J1884" s="2">
        <v>6.6869300911850003</v>
      </c>
      <c r="K1884" s="2">
        <v>2.4316109422490002</v>
      </c>
      <c r="L1884" s="2">
        <v>0.60790273556200003</v>
      </c>
      <c r="M1884" s="9">
        <v>0</v>
      </c>
      <c r="N1884" s="2">
        <v>0.91185410334299999</v>
      </c>
      <c r="O1884" s="2">
        <v>1.4355828220860001</v>
      </c>
      <c r="P1884" s="18">
        <v>0.861848561249</v>
      </c>
    </row>
    <row r="1885" spans="4:16" x14ac:dyDescent="0.2">
      <c r="D1885" s="102"/>
      <c r="E1885" s="5" t="s">
        <v>41</v>
      </c>
      <c r="F1885" s="6"/>
      <c r="G1885" s="7">
        <v>290</v>
      </c>
      <c r="H1885" s="10">
        <v>206</v>
      </c>
      <c r="I1885" s="1">
        <v>59</v>
      </c>
      <c r="J1885" s="1">
        <v>16</v>
      </c>
      <c r="K1885" s="1">
        <v>4</v>
      </c>
      <c r="L1885" s="1">
        <v>1</v>
      </c>
      <c r="M1885" s="1">
        <v>0</v>
      </c>
      <c r="N1885" s="1">
        <v>4</v>
      </c>
      <c r="O1885" s="33" t="s">
        <v>72</v>
      </c>
      <c r="P1885" s="41" t="s">
        <v>72</v>
      </c>
    </row>
    <row r="1886" spans="4:16" x14ac:dyDescent="0.2">
      <c r="D1886" s="102"/>
      <c r="E1886" s="13"/>
      <c r="F1886" s="14"/>
      <c r="G1886" s="11">
        <v>100</v>
      </c>
      <c r="H1886" s="15">
        <v>71.034482758620996</v>
      </c>
      <c r="I1886" s="2">
        <v>20.344827586207</v>
      </c>
      <c r="J1886" s="2">
        <v>5.5172413793099997</v>
      </c>
      <c r="K1886" s="2">
        <v>1.379310344828</v>
      </c>
      <c r="L1886" s="2">
        <v>0.34482758620699999</v>
      </c>
      <c r="M1886" s="9">
        <v>0</v>
      </c>
      <c r="N1886" s="2">
        <v>1.379310344828</v>
      </c>
      <c r="O1886" s="2">
        <v>1.377622377622</v>
      </c>
      <c r="P1886" s="18">
        <v>0.70764255332399995</v>
      </c>
    </row>
    <row r="1887" spans="4:16" x14ac:dyDescent="0.2">
      <c r="D1887" s="102"/>
      <c r="E1887" s="5" t="s">
        <v>42</v>
      </c>
      <c r="F1887" s="6"/>
      <c r="G1887" s="7">
        <v>190</v>
      </c>
      <c r="H1887" s="10">
        <v>135</v>
      </c>
      <c r="I1887" s="1">
        <v>38</v>
      </c>
      <c r="J1887" s="1">
        <v>11</v>
      </c>
      <c r="K1887" s="1">
        <v>4</v>
      </c>
      <c r="L1887" s="1">
        <v>0</v>
      </c>
      <c r="M1887" s="1">
        <v>0</v>
      </c>
      <c r="N1887" s="1">
        <v>2</v>
      </c>
      <c r="O1887" s="33" t="s">
        <v>72</v>
      </c>
      <c r="P1887" s="41" t="s">
        <v>72</v>
      </c>
    </row>
    <row r="1888" spans="4:16" x14ac:dyDescent="0.2">
      <c r="D1888" s="102"/>
      <c r="E1888" s="13"/>
      <c r="F1888" s="14"/>
      <c r="G1888" s="11">
        <v>100</v>
      </c>
      <c r="H1888" s="15">
        <v>71.052631578947</v>
      </c>
      <c r="I1888" s="2">
        <v>20</v>
      </c>
      <c r="J1888" s="2">
        <v>5.7894736842109999</v>
      </c>
      <c r="K1888" s="2">
        <v>2.1052631578950001</v>
      </c>
      <c r="L1888" s="9">
        <v>0</v>
      </c>
      <c r="M1888" s="9">
        <v>0</v>
      </c>
      <c r="N1888" s="2">
        <v>1.052631578947</v>
      </c>
      <c r="O1888" s="2">
        <v>1.3829787234040001</v>
      </c>
      <c r="P1888" s="18">
        <v>0.69353217076600004</v>
      </c>
    </row>
    <row r="1889" spans="2:17" x14ac:dyDescent="0.2">
      <c r="D1889" s="102"/>
      <c r="E1889" s="5" t="s">
        <v>43</v>
      </c>
      <c r="F1889" s="6"/>
      <c r="G1889" s="7">
        <v>39</v>
      </c>
      <c r="H1889" s="10">
        <v>28</v>
      </c>
      <c r="I1889" s="1">
        <v>6</v>
      </c>
      <c r="J1889" s="1">
        <v>3</v>
      </c>
      <c r="K1889" s="1">
        <v>0</v>
      </c>
      <c r="L1889" s="1">
        <v>0</v>
      </c>
      <c r="M1889" s="1">
        <v>0</v>
      </c>
      <c r="N1889" s="1">
        <v>2</v>
      </c>
      <c r="O1889" s="33" t="s">
        <v>72</v>
      </c>
      <c r="P1889" s="41" t="s">
        <v>72</v>
      </c>
    </row>
    <row r="1890" spans="2:17" x14ac:dyDescent="0.2">
      <c r="D1890" s="102"/>
      <c r="E1890" s="13"/>
      <c r="F1890" s="14"/>
      <c r="G1890" s="11">
        <v>100</v>
      </c>
      <c r="H1890" s="15">
        <v>71.794871794871995</v>
      </c>
      <c r="I1890" s="2">
        <v>15.384615384615</v>
      </c>
      <c r="J1890" s="2">
        <v>7.6923076923079998</v>
      </c>
      <c r="K1890" s="9">
        <v>0</v>
      </c>
      <c r="L1890" s="9">
        <v>0</v>
      </c>
      <c r="M1890" s="9">
        <v>0</v>
      </c>
      <c r="N1890" s="2">
        <v>5.1282051282049999</v>
      </c>
      <c r="O1890" s="2">
        <v>1.3243243243239999</v>
      </c>
      <c r="P1890" s="18">
        <v>0.61749511669199997</v>
      </c>
    </row>
    <row r="1891" spans="2:17" x14ac:dyDescent="0.2">
      <c r="D1891" s="102"/>
      <c r="E1891" s="5" t="s">
        <v>44</v>
      </c>
      <c r="F1891" s="6"/>
      <c r="G1891" s="7">
        <v>68</v>
      </c>
      <c r="H1891" s="10">
        <v>45</v>
      </c>
      <c r="I1891" s="1">
        <v>12</v>
      </c>
      <c r="J1891" s="1">
        <v>8</v>
      </c>
      <c r="K1891" s="1">
        <v>0</v>
      </c>
      <c r="L1891" s="1">
        <v>0</v>
      </c>
      <c r="M1891" s="1">
        <v>0</v>
      </c>
      <c r="N1891" s="1">
        <v>3</v>
      </c>
      <c r="O1891" s="33" t="s">
        <v>72</v>
      </c>
      <c r="P1891" s="41" t="s">
        <v>72</v>
      </c>
    </row>
    <row r="1892" spans="2:17" x14ac:dyDescent="0.2">
      <c r="D1892" s="103"/>
      <c r="E1892" s="54"/>
      <c r="F1892" s="52"/>
      <c r="G1892" s="61">
        <v>100</v>
      </c>
      <c r="H1892" s="66">
        <v>66.176470588235006</v>
      </c>
      <c r="I1892" s="24">
        <v>17.647058823529001</v>
      </c>
      <c r="J1892" s="24">
        <v>11.764705882353001</v>
      </c>
      <c r="K1892" s="72">
        <v>0</v>
      </c>
      <c r="L1892" s="72">
        <v>0</v>
      </c>
      <c r="M1892" s="72">
        <v>0</v>
      </c>
      <c r="N1892" s="24">
        <v>4.4117647058819998</v>
      </c>
      <c r="O1892" s="24">
        <v>1.4307692307690001</v>
      </c>
      <c r="P1892" s="69">
        <v>0.70097143076299995</v>
      </c>
    </row>
    <row r="1894" spans="2:17" x14ac:dyDescent="0.2">
      <c r="B1894" s="34" t="str">
        <f xml:space="preserve"> HYPERLINK("#'目次'!B49", "[43]")</f>
        <v>[43]</v>
      </c>
      <c r="C1894" s="27" t="s">
        <v>402</v>
      </c>
    </row>
    <row r="1895" spans="2:17" x14ac:dyDescent="0.2">
      <c r="C1895" s="84" t="s">
        <v>392</v>
      </c>
    </row>
    <row r="1897" spans="2:17" x14ac:dyDescent="0.2">
      <c r="C1897" s="27" t="s">
        <v>13</v>
      </c>
    </row>
    <row r="1898" spans="2:17" x14ac:dyDescent="0.2">
      <c r="D1898" s="97"/>
      <c r="E1898" s="98"/>
      <c r="F1898" s="98"/>
      <c r="G1898" s="38" t="s">
        <v>14</v>
      </c>
      <c r="H1898" s="36" t="s">
        <v>403</v>
      </c>
      <c r="I1898" s="4" t="s">
        <v>393</v>
      </c>
      <c r="J1898" s="4" t="s">
        <v>394</v>
      </c>
      <c r="K1898" s="4" t="s">
        <v>395</v>
      </c>
      <c r="L1898" s="4" t="s">
        <v>396</v>
      </c>
      <c r="M1898" s="4" t="s">
        <v>397</v>
      </c>
      <c r="N1898" s="4" t="s">
        <v>398</v>
      </c>
      <c r="O1898" s="4" t="s">
        <v>24</v>
      </c>
      <c r="P1898" s="4" t="s">
        <v>61</v>
      </c>
      <c r="Q1898" s="35" t="s">
        <v>62</v>
      </c>
    </row>
    <row r="1899" spans="2:17" x14ac:dyDescent="0.2">
      <c r="D1899" s="99"/>
      <c r="E1899" s="100"/>
      <c r="F1899" s="100"/>
      <c r="G1899" s="40"/>
      <c r="H1899" s="42"/>
      <c r="I1899" s="8"/>
      <c r="J1899" s="8"/>
      <c r="K1899" s="8"/>
      <c r="L1899" s="8"/>
      <c r="M1899" s="8"/>
      <c r="N1899" s="8"/>
      <c r="O1899" s="8"/>
      <c r="P1899" s="8"/>
      <c r="Q1899" s="39"/>
    </row>
    <row r="1900" spans="2:17" x14ac:dyDescent="0.2">
      <c r="D1900" s="59"/>
      <c r="E1900" s="63" t="s">
        <v>14</v>
      </c>
      <c r="F1900" s="65"/>
      <c r="G1900" s="37">
        <v>916</v>
      </c>
      <c r="H1900" s="16">
        <v>38</v>
      </c>
      <c r="I1900" s="16">
        <v>531</v>
      </c>
      <c r="J1900" s="16">
        <v>112</v>
      </c>
      <c r="K1900" s="16">
        <v>30</v>
      </c>
      <c r="L1900" s="16">
        <v>10</v>
      </c>
      <c r="M1900" s="16">
        <v>2</v>
      </c>
      <c r="N1900" s="16">
        <v>0</v>
      </c>
      <c r="O1900" s="16">
        <v>193</v>
      </c>
      <c r="P1900" s="78" t="s">
        <v>72</v>
      </c>
      <c r="Q1900" s="80" t="s">
        <v>72</v>
      </c>
    </row>
    <row r="1901" spans="2:17" x14ac:dyDescent="0.2">
      <c r="D1901" s="54"/>
      <c r="E1901" s="52"/>
      <c r="F1901" s="60"/>
      <c r="G1901" s="11">
        <v>100</v>
      </c>
      <c r="H1901" s="2">
        <v>4.1484716157210002</v>
      </c>
      <c r="I1901" s="2">
        <v>57.96943231441</v>
      </c>
      <c r="J1901" s="2">
        <v>12.227074235808001</v>
      </c>
      <c r="K1901" s="2">
        <v>3.275109170306</v>
      </c>
      <c r="L1901" s="2">
        <v>1.091703056769</v>
      </c>
      <c r="M1901" s="2">
        <v>0.21834061135400001</v>
      </c>
      <c r="N1901" s="9">
        <v>0</v>
      </c>
      <c r="O1901" s="2">
        <v>21.069868995633001</v>
      </c>
      <c r="P1901" s="2">
        <v>1.2448132780079999</v>
      </c>
      <c r="Q1901" s="18">
        <v>0.73225248821</v>
      </c>
    </row>
    <row r="1902" spans="2:17" x14ac:dyDescent="0.2">
      <c r="D1902" s="101" t="s">
        <v>25</v>
      </c>
      <c r="E1902" s="26" t="s">
        <v>26</v>
      </c>
      <c r="F1902" s="25"/>
      <c r="G1902" s="28">
        <v>15</v>
      </c>
      <c r="H1902" s="30">
        <v>0</v>
      </c>
      <c r="I1902" s="3">
        <v>10</v>
      </c>
      <c r="J1902" s="3">
        <v>0</v>
      </c>
      <c r="K1902" s="3">
        <v>0</v>
      </c>
      <c r="L1902" s="3">
        <v>0</v>
      </c>
      <c r="M1902" s="3">
        <v>0</v>
      </c>
      <c r="N1902" s="3">
        <v>0</v>
      </c>
      <c r="O1902" s="3">
        <v>5</v>
      </c>
      <c r="P1902" s="74" t="s">
        <v>72</v>
      </c>
      <c r="Q1902" s="75" t="s">
        <v>72</v>
      </c>
    </row>
    <row r="1903" spans="2:17" x14ac:dyDescent="0.2">
      <c r="D1903" s="102"/>
      <c r="E1903" s="13"/>
      <c r="F1903" s="14"/>
      <c r="G1903" s="11">
        <v>100</v>
      </c>
      <c r="H1903" s="70">
        <v>0</v>
      </c>
      <c r="I1903" s="2">
        <v>66.666666666666998</v>
      </c>
      <c r="J1903" s="9">
        <v>0</v>
      </c>
      <c r="K1903" s="9">
        <v>0</v>
      </c>
      <c r="L1903" s="9">
        <v>0</v>
      </c>
      <c r="M1903" s="9">
        <v>0</v>
      </c>
      <c r="N1903" s="9">
        <v>0</v>
      </c>
      <c r="O1903" s="2">
        <v>33.333333333333002</v>
      </c>
      <c r="P1903" s="2">
        <v>1</v>
      </c>
      <c r="Q1903" s="18">
        <v>0</v>
      </c>
    </row>
    <row r="1904" spans="2:17" x14ac:dyDescent="0.2">
      <c r="D1904" s="102"/>
      <c r="E1904" s="5" t="s">
        <v>27</v>
      </c>
      <c r="F1904" s="6"/>
      <c r="G1904" s="7">
        <v>41</v>
      </c>
      <c r="H1904" s="10">
        <v>1</v>
      </c>
      <c r="I1904" s="1">
        <v>27</v>
      </c>
      <c r="J1904" s="1">
        <v>2</v>
      </c>
      <c r="K1904" s="1">
        <v>1</v>
      </c>
      <c r="L1904" s="1">
        <v>0</v>
      </c>
      <c r="M1904" s="1">
        <v>0</v>
      </c>
      <c r="N1904" s="1">
        <v>0</v>
      </c>
      <c r="O1904" s="1">
        <v>10</v>
      </c>
      <c r="P1904" s="33" t="s">
        <v>72</v>
      </c>
      <c r="Q1904" s="41" t="s">
        <v>72</v>
      </c>
    </row>
    <row r="1905" spans="4:17" x14ac:dyDescent="0.2">
      <c r="D1905" s="102"/>
      <c r="E1905" s="13"/>
      <c r="F1905" s="14"/>
      <c r="G1905" s="11">
        <v>100</v>
      </c>
      <c r="H1905" s="15">
        <v>2.4390243902440001</v>
      </c>
      <c r="I1905" s="2">
        <v>65.853658536585002</v>
      </c>
      <c r="J1905" s="2">
        <v>4.8780487804880002</v>
      </c>
      <c r="K1905" s="2">
        <v>2.4390243902440001</v>
      </c>
      <c r="L1905" s="9">
        <v>0</v>
      </c>
      <c r="M1905" s="9">
        <v>0</v>
      </c>
      <c r="N1905" s="9">
        <v>0</v>
      </c>
      <c r="O1905" s="2">
        <v>24.390243902439</v>
      </c>
      <c r="P1905" s="2">
        <v>1.096774193548</v>
      </c>
      <c r="Q1905" s="18">
        <v>0.46523242264100001</v>
      </c>
    </row>
    <row r="1906" spans="4:17" x14ac:dyDescent="0.2">
      <c r="D1906" s="102"/>
      <c r="E1906" s="5" t="s">
        <v>28</v>
      </c>
      <c r="F1906" s="6"/>
      <c r="G1906" s="7">
        <v>235</v>
      </c>
      <c r="H1906" s="10">
        <v>5</v>
      </c>
      <c r="I1906" s="1">
        <v>141</v>
      </c>
      <c r="J1906" s="1">
        <v>29</v>
      </c>
      <c r="K1906" s="1">
        <v>6</v>
      </c>
      <c r="L1906" s="1">
        <v>3</v>
      </c>
      <c r="M1906" s="1">
        <v>0</v>
      </c>
      <c r="N1906" s="1">
        <v>0</v>
      </c>
      <c r="O1906" s="1">
        <v>51</v>
      </c>
      <c r="P1906" s="33" t="s">
        <v>72</v>
      </c>
      <c r="Q1906" s="41" t="s">
        <v>72</v>
      </c>
    </row>
    <row r="1907" spans="4:17" x14ac:dyDescent="0.2">
      <c r="D1907" s="102"/>
      <c r="E1907" s="13"/>
      <c r="F1907" s="14"/>
      <c r="G1907" s="11">
        <v>100</v>
      </c>
      <c r="H1907" s="15">
        <v>2.1276595744679998</v>
      </c>
      <c r="I1907" s="2">
        <v>60</v>
      </c>
      <c r="J1907" s="2">
        <v>12.340425531915001</v>
      </c>
      <c r="K1907" s="2">
        <v>2.5531914893619998</v>
      </c>
      <c r="L1907" s="2">
        <v>1.2765957446809999</v>
      </c>
      <c r="M1907" s="9">
        <v>0</v>
      </c>
      <c r="N1907" s="9">
        <v>0</v>
      </c>
      <c r="O1907" s="2">
        <v>21.702127659574</v>
      </c>
      <c r="P1907" s="2">
        <v>1.25</v>
      </c>
      <c r="Q1907" s="18">
        <v>0.66143782776600002</v>
      </c>
    </row>
    <row r="1908" spans="4:17" x14ac:dyDescent="0.2">
      <c r="D1908" s="102"/>
      <c r="E1908" s="5" t="s">
        <v>29</v>
      </c>
      <c r="F1908" s="6"/>
      <c r="G1908" s="7">
        <v>156</v>
      </c>
      <c r="H1908" s="10">
        <v>9</v>
      </c>
      <c r="I1908" s="1">
        <v>87</v>
      </c>
      <c r="J1908" s="1">
        <v>21</v>
      </c>
      <c r="K1908" s="1">
        <v>4</v>
      </c>
      <c r="L1908" s="1">
        <v>6</v>
      </c>
      <c r="M1908" s="1">
        <v>0</v>
      </c>
      <c r="N1908" s="1">
        <v>0</v>
      </c>
      <c r="O1908" s="1">
        <v>29</v>
      </c>
      <c r="P1908" s="33" t="s">
        <v>72</v>
      </c>
      <c r="Q1908" s="41" t="s">
        <v>72</v>
      </c>
    </row>
    <row r="1909" spans="4:17" x14ac:dyDescent="0.2">
      <c r="D1909" s="102"/>
      <c r="E1909" s="13"/>
      <c r="F1909" s="14"/>
      <c r="G1909" s="11">
        <v>100</v>
      </c>
      <c r="H1909" s="15">
        <v>5.7692307692310001</v>
      </c>
      <c r="I1909" s="2">
        <v>55.769230769231001</v>
      </c>
      <c r="J1909" s="2">
        <v>13.461538461538</v>
      </c>
      <c r="K1909" s="2">
        <v>2.564102564103</v>
      </c>
      <c r="L1909" s="2">
        <v>3.8461538461539999</v>
      </c>
      <c r="M1909" s="9">
        <v>0</v>
      </c>
      <c r="N1909" s="9">
        <v>0</v>
      </c>
      <c r="O1909" s="2">
        <v>18.589743589744</v>
      </c>
      <c r="P1909" s="2">
        <v>1.3149606299209999</v>
      </c>
      <c r="Q1909" s="18">
        <v>0.89355335424100002</v>
      </c>
    </row>
    <row r="1910" spans="4:17" x14ac:dyDescent="0.2">
      <c r="D1910" s="102"/>
      <c r="E1910" s="5" t="s">
        <v>30</v>
      </c>
      <c r="F1910" s="6"/>
      <c r="G1910" s="7">
        <v>29</v>
      </c>
      <c r="H1910" s="10">
        <v>4</v>
      </c>
      <c r="I1910" s="1">
        <v>13</v>
      </c>
      <c r="J1910" s="1">
        <v>4</v>
      </c>
      <c r="K1910" s="1">
        <v>0</v>
      </c>
      <c r="L1910" s="1">
        <v>0</v>
      </c>
      <c r="M1910" s="1">
        <v>0</v>
      </c>
      <c r="N1910" s="1">
        <v>0</v>
      </c>
      <c r="O1910" s="1">
        <v>8</v>
      </c>
      <c r="P1910" s="33" t="s">
        <v>72</v>
      </c>
      <c r="Q1910" s="41" t="s">
        <v>72</v>
      </c>
    </row>
    <row r="1911" spans="4:17" x14ac:dyDescent="0.2">
      <c r="D1911" s="102"/>
      <c r="E1911" s="13"/>
      <c r="F1911" s="14"/>
      <c r="G1911" s="11">
        <v>100</v>
      </c>
      <c r="H1911" s="15">
        <v>13.793103448276</v>
      </c>
      <c r="I1911" s="2">
        <v>44.827586206897003</v>
      </c>
      <c r="J1911" s="2">
        <v>13.793103448276</v>
      </c>
      <c r="K1911" s="9">
        <v>0</v>
      </c>
      <c r="L1911" s="9">
        <v>0</v>
      </c>
      <c r="M1911" s="9">
        <v>0</v>
      </c>
      <c r="N1911" s="9">
        <v>0</v>
      </c>
      <c r="O1911" s="2">
        <v>27.586206896552</v>
      </c>
      <c r="P1911" s="2">
        <v>1</v>
      </c>
      <c r="Q1911" s="18">
        <v>0.61721339984800005</v>
      </c>
    </row>
    <row r="1912" spans="4:17" x14ac:dyDescent="0.2">
      <c r="D1912" s="102"/>
      <c r="E1912" s="5" t="s">
        <v>31</v>
      </c>
      <c r="F1912" s="6"/>
      <c r="G1912" s="7">
        <v>24</v>
      </c>
      <c r="H1912" s="10">
        <v>0</v>
      </c>
      <c r="I1912" s="1">
        <v>16</v>
      </c>
      <c r="J1912" s="1">
        <v>3</v>
      </c>
      <c r="K1912" s="1">
        <v>1</v>
      </c>
      <c r="L1912" s="1">
        <v>0</v>
      </c>
      <c r="M1912" s="1">
        <v>0</v>
      </c>
      <c r="N1912" s="1">
        <v>0</v>
      </c>
      <c r="O1912" s="1">
        <v>4</v>
      </c>
      <c r="P1912" s="33" t="s">
        <v>72</v>
      </c>
      <c r="Q1912" s="41" t="s">
        <v>72</v>
      </c>
    </row>
    <row r="1913" spans="4:17" x14ac:dyDescent="0.2">
      <c r="D1913" s="102"/>
      <c r="E1913" s="13"/>
      <c r="F1913" s="14"/>
      <c r="G1913" s="11">
        <v>100</v>
      </c>
      <c r="H1913" s="70">
        <v>0</v>
      </c>
      <c r="I1913" s="2">
        <v>66.666666666666998</v>
      </c>
      <c r="J1913" s="2">
        <v>12.5</v>
      </c>
      <c r="K1913" s="2">
        <v>4.166666666667</v>
      </c>
      <c r="L1913" s="9">
        <v>0</v>
      </c>
      <c r="M1913" s="9">
        <v>0</v>
      </c>
      <c r="N1913" s="9">
        <v>0</v>
      </c>
      <c r="O1913" s="2">
        <v>16.666666666666998</v>
      </c>
      <c r="P1913" s="2">
        <v>1.25</v>
      </c>
      <c r="Q1913" s="18">
        <v>0.53619026473800002</v>
      </c>
    </row>
    <row r="1914" spans="4:17" x14ac:dyDescent="0.2">
      <c r="D1914" s="102"/>
      <c r="E1914" s="5" t="s">
        <v>32</v>
      </c>
      <c r="F1914" s="6"/>
      <c r="G1914" s="7">
        <v>119</v>
      </c>
      <c r="H1914" s="10">
        <v>4</v>
      </c>
      <c r="I1914" s="1">
        <v>71</v>
      </c>
      <c r="J1914" s="1">
        <v>11</v>
      </c>
      <c r="K1914" s="1">
        <v>6</v>
      </c>
      <c r="L1914" s="1">
        <v>0</v>
      </c>
      <c r="M1914" s="1">
        <v>0</v>
      </c>
      <c r="N1914" s="1">
        <v>0</v>
      </c>
      <c r="O1914" s="1">
        <v>27</v>
      </c>
      <c r="P1914" s="33" t="s">
        <v>72</v>
      </c>
      <c r="Q1914" s="41" t="s">
        <v>72</v>
      </c>
    </row>
    <row r="1915" spans="4:17" x14ac:dyDescent="0.2">
      <c r="D1915" s="102"/>
      <c r="E1915" s="13"/>
      <c r="F1915" s="14"/>
      <c r="G1915" s="11">
        <v>100</v>
      </c>
      <c r="H1915" s="15">
        <v>3.361344537815</v>
      </c>
      <c r="I1915" s="2">
        <v>59.663865546217998</v>
      </c>
      <c r="J1915" s="2">
        <v>9.2436974789920008</v>
      </c>
      <c r="K1915" s="2">
        <v>5.0420168067229998</v>
      </c>
      <c r="L1915" s="9">
        <v>0</v>
      </c>
      <c r="M1915" s="9">
        <v>0</v>
      </c>
      <c r="N1915" s="9">
        <v>0</v>
      </c>
      <c r="O1915" s="2">
        <v>22.689075630251999</v>
      </c>
      <c r="P1915" s="2">
        <v>1.20652173913</v>
      </c>
      <c r="Q1915" s="18">
        <v>0.61746401898799996</v>
      </c>
    </row>
    <row r="1916" spans="4:17" x14ac:dyDescent="0.2">
      <c r="D1916" s="102"/>
      <c r="E1916" s="5" t="s">
        <v>33</v>
      </c>
      <c r="F1916" s="6"/>
      <c r="G1916" s="7">
        <v>83</v>
      </c>
      <c r="H1916" s="10">
        <v>6</v>
      </c>
      <c r="I1916" s="1">
        <v>44</v>
      </c>
      <c r="J1916" s="1">
        <v>14</v>
      </c>
      <c r="K1916" s="1">
        <v>5</v>
      </c>
      <c r="L1916" s="1">
        <v>0</v>
      </c>
      <c r="M1916" s="1">
        <v>0</v>
      </c>
      <c r="N1916" s="1">
        <v>0</v>
      </c>
      <c r="O1916" s="1">
        <v>14</v>
      </c>
      <c r="P1916" s="33" t="s">
        <v>72</v>
      </c>
      <c r="Q1916" s="41" t="s">
        <v>72</v>
      </c>
    </row>
    <row r="1917" spans="4:17" x14ac:dyDescent="0.2">
      <c r="D1917" s="102"/>
      <c r="E1917" s="13"/>
      <c r="F1917" s="14"/>
      <c r="G1917" s="11">
        <v>100</v>
      </c>
      <c r="H1917" s="15">
        <v>7.2289156626509996</v>
      </c>
      <c r="I1917" s="2">
        <v>53.012048192770997</v>
      </c>
      <c r="J1917" s="2">
        <v>16.867469879518001</v>
      </c>
      <c r="K1917" s="2">
        <v>6.0240963855420002</v>
      </c>
      <c r="L1917" s="9">
        <v>0</v>
      </c>
      <c r="M1917" s="9">
        <v>0</v>
      </c>
      <c r="N1917" s="9">
        <v>0</v>
      </c>
      <c r="O1917" s="2">
        <v>16.867469879518001</v>
      </c>
      <c r="P1917" s="2">
        <v>1.2608695652170001</v>
      </c>
      <c r="Q1917" s="18">
        <v>0.71530218430500003</v>
      </c>
    </row>
    <row r="1918" spans="4:17" x14ac:dyDescent="0.2">
      <c r="D1918" s="102"/>
      <c r="E1918" s="5" t="s">
        <v>34</v>
      </c>
      <c r="F1918" s="6"/>
      <c r="G1918" s="7">
        <v>69</v>
      </c>
      <c r="H1918" s="10">
        <v>3</v>
      </c>
      <c r="I1918" s="1">
        <v>41</v>
      </c>
      <c r="J1918" s="1">
        <v>16</v>
      </c>
      <c r="K1918" s="1">
        <v>1</v>
      </c>
      <c r="L1918" s="1">
        <v>0</v>
      </c>
      <c r="M1918" s="1">
        <v>1</v>
      </c>
      <c r="N1918" s="1">
        <v>0</v>
      </c>
      <c r="O1918" s="1">
        <v>7</v>
      </c>
      <c r="P1918" s="33" t="s">
        <v>72</v>
      </c>
      <c r="Q1918" s="41" t="s">
        <v>72</v>
      </c>
    </row>
    <row r="1919" spans="4:17" x14ac:dyDescent="0.2">
      <c r="D1919" s="102"/>
      <c r="E1919" s="13"/>
      <c r="F1919" s="14"/>
      <c r="G1919" s="11">
        <v>100</v>
      </c>
      <c r="H1919" s="15">
        <v>4.3478260869570002</v>
      </c>
      <c r="I1919" s="2">
        <v>59.420289855071999</v>
      </c>
      <c r="J1919" s="2">
        <v>23.188405797101002</v>
      </c>
      <c r="K1919" s="2">
        <v>1.449275362319</v>
      </c>
      <c r="L1919" s="9">
        <v>0</v>
      </c>
      <c r="M1919" s="2">
        <v>1.449275362319</v>
      </c>
      <c r="N1919" s="9">
        <v>0</v>
      </c>
      <c r="O1919" s="2">
        <v>10.144927536232</v>
      </c>
      <c r="P1919" s="2">
        <v>1.322580645161</v>
      </c>
      <c r="Q1919" s="18">
        <v>0.81861790583500005</v>
      </c>
    </row>
    <row r="1920" spans="4:17" x14ac:dyDescent="0.2">
      <c r="D1920" s="102"/>
      <c r="E1920" s="5" t="s">
        <v>35</v>
      </c>
      <c r="F1920" s="6"/>
      <c r="G1920" s="7">
        <v>50</v>
      </c>
      <c r="H1920" s="10">
        <v>3</v>
      </c>
      <c r="I1920" s="1">
        <v>30</v>
      </c>
      <c r="J1920" s="1">
        <v>4</v>
      </c>
      <c r="K1920" s="1">
        <v>2</v>
      </c>
      <c r="L1920" s="1">
        <v>0</v>
      </c>
      <c r="M1920" s="1">
        <v>0</v>
      </c>
      <c r="N1920" s="1">
        <v>0</v>
      </c>
      <c r="O1920" s="1">
        <v>11</v>
      </c>
      <c r="P1920" s="33" t="s">
        <v>72</v>
      </c>
      <c r="Q1920" s="41" t="s">
        <v>72</v>
      </c>
    </row>
    <row r="1921" spans="4:17" x14ac:dyDescent="0.2">
      <c r="D1921" s="102"/>
      <c r="E1921" s="13"/>
      <c r="F1921" s="14"/>
      <c r="G1921" s="11">
        <v>100</v>
      </c>
      <c r="H1921" s="15">
        <v>6</v>
      </c>
      <c r="I1921" s="2">
        <v>60</v>
      </c>
      <c r="J1921" s="2">
        <v>8</v>
      </c>
      <c r="K1921" s="2">
        <v>4</v>
      </c>
      <c r="L1921" s="9">
        <v>0</v>
      </c>
      <c r="M1921" s="9">
        <v>0</v>
      </c>
      <c r="N1921" s="9">
        <v>0</v>
      </c>
      <c r="O1921" s="2">
        <v>22</v>
      </c>
      <c r="P1921" s="2">
        <v>1.1282051282050001</v>
      </c>
      <c r="Q1921" s="18">
        <v>0.60677741365100002</v>
      </c>
    </row>
    <row r="1922" spans="4:17" x14ac:dyDescent="0.2">
      <c r="D1922" s="102"/>
      <c r="E1922" s="5" t="s">
        <v>36</v>
      </c>
      <c r="F1922" s="6"/>
      <c r="G1922" s="7">
        <v>29</v>
      </c>
      <c r="H1922" s="10">
        <v>1</v>
      </c>
      <c r="I1922" s="1">
        <v>13</v>
      </c>
      <c r="J1922" s="1">
        <v>5</v>
      </c>
      <c r="K1922" s="1">
        <v>1</v>
      </c>
      <c r="L1922" s="1">
        <v>0</v>
      </c>
      <c r="M1922" s="1">
        <v>0</v>
      </c>
      <c r="N1922" s="1">
        <v>0</v>
      </c>
      <c r="O1922" s="1">
        <v>9</v>
      </c>
      <c r="P1922" s="33" t="s">
        <v>72</v>
      </c>
      <c r="Q1922" s="41" t="s">
        <v>72</v>
      </c>
    </row>
    <row r="1923" spans="4:17" x14ac:dyDescent="0.2">
      <c r="D1923" s="102"/>
      <c r="E1923" s="13"/>
      <c r="F1923" s="14"/>
      <c r="G1923" s="11">
        <v>100</v>
      </c>
      <c r="H1923" s="15">
        <v>3.4482758620689999</v>
      </c>
      <c r="I1923" s="2">
        <v>44.827586206897003</v>
      </c>
      <c r="J1923" s="2">
        <v>17.241379310345</v>
      </c>
      <c r="K1923" s="2">
        <v>3.4482758620689999</v>
      </c>
      <c r="L1923" s="9">
        <v>0</v>
      </c>
      <c r="M1923" s="9">
        <v>0</v>
      </c>
      <c r="N1923" s="9">
        <v>0</v>
      </c>
      <c r="O1923" s="2">
        <v>31.034482758620999</v>
      </c>
      <c r="P1923" s="2">
        <v>1.3</v>
      </c>
      <c r="Q1923" s="18">
        <v>0.64031242374300001</v>
      </c>
    </row>
    <row r="1924" spans="4:17" x14ac:dyDescent="0.2">
      <c r="D1924" s="102"/>
      <c r="E1924" s="5" t="s">
        <v>37</v>
      </c>
      <c r="F1924" s="6"/>
      <c r="G1924" s="7">
        <v>62</v>
      </c>
      <c r="H1924" s="10">
        <v>2</v>
      </c>
      <c r="I1924" s="1">
        <v>36</v>
      </c>
      <c r="J1924" s="1">
        <v>3</v>
      </c>
      <c r="K1924" s="1">
        <v>3</v>
      </c>
      <c r="L1924" s="1">
        <v>1</v>
      </c>
      <c r="M1924" s="1">
        <v>1</v>
      </c>
      <c r="N1924" s="1">
        <v>0</v>
      </c>
      <c r="O1924" s="1">
        <v>16</v>
      </c>
      <c r="P1924" s="33" t="s">
        <v>72</v>
      </c>
      <c r="Q1924" s="41" t="s">
        <v>72</v>
      </c>
    </row>
    <row r="1925" spans="4:17" x14ac:dyDescent="0.2">
      <c r="D1925" s="102"/>
      <c r="E1925" s="13"/>
      <c r="F1925" s="14"/>
      <c r="G1925" s="11">
        <v>100</v>
      </c>
      <c r="H1925" s="15">
        <v>3.2258064516129998</v>
      </c>
      <c r="I1925" s="2">
        <v>58.064516129032</v>
      </c>
      <c r="J1925" s="2">
        <v>4.8387096774189997</v>
      </c>
      <c r="K1925" s="2">
        <v>4.8387096774189997</v>
      </c>
      <c r="L1925" s="2">
        <v>1.6129032258060001</v>
      </c>
      <c r="M1925" s="2">
        <v>1.6129032258060001</v>
      </c>
      <c r="N1925" s="9">
        <v>0</v>
      </c>
      <c r="O1925" s="2">
        <v>25.806451612903</v>
      </c>
      <c r="P1925" s="2">
        <v>1.3260869565219999</v>
      </c>
      <c r="Q1925" s="18">
        <v>1.0011807773629999</v>
      </c>
    </row>
    <row r="1926" spans="4:17" x14ac:dyDescent="0.2">
      <c r="D1926" s="102"/>
      <c r="E1926" s="5" t="s">
        <v>38</v>
      </c>
      <c r="F1926" s="6"/>
      <c r="G1926" s="7">
        <v>4</v>
      </c>
      <c r="H1926" s="10">
        <v>0</v>
      </c>
      <c r="I1926" s="1">
        <v>2</v>
      </c>
      <c r="J1926" s="1">
        <v>0</v>
      </c>
      <c r="K1926" s="1">
        <v>0</v>
      </c>
      <c r="L1926" s="1">
        <v>0</v>
      </c>
      <c r="M1926" s="1">
        <v>0</v>
      </c>
      <c r="N1926" s="1">
        <v>0</v>
      </c>
      <c r="O1926" s="1">
        <v>2</v>
      </c>
      <c r="P1926" s="33" t="s">
        <v>72</v>
      </c>
      <c r="Q1926" s="41" t="s">
        <v>72</v>
      </c>
    </row>
    <row r="1927" spans="4:17" x14ac:dyDescent="0.2">
      <c r="D1927" s="102"/>
      <c r="E1927" s="13"/>
      <c r="F1927" s="14"/>
      <c r="G1927" s="11">
        <v>100</v>
      </c>
      <c r="H1927" s="70">
        <v>0</v>
      </c>
      <c r="I1927" s="2">
        <v>50</v>
      </c>
      <c r="J1927" s="9">
        <v>0</v>
      </c>
      <c r="K1927" s="9">
        <v>0</v>
      </c>
      <c r="L1927" s="9">
        <v>0</v>
      </c>
      <c r="M1927" s="9">
        <v>0</v>
      </c>
      <c r="N1927" s="9">
        <v>0</v>
      </c>
      <c r="O1927" s="2">
        <v>50</v>
      </c>
      <c r="P1927" s="2">
        <v>1</v>
      </c>
      <c r="Q1927" s="18">
        <v>0</v>
      </c>
    </row>
    <row r="1928" spans="4:17" x14ac:dyDescent="0.2">
      <c r="D1928" s="101" t="s">
        <v>39</v>
      </c>
      <c r="E1928" s="26" t="s">
        <v>40</v>
      </c>
      <c r="F1928" s="25"/>
      <c r="G1928" s="28">
        <v>329</v>
      </c>
      <c r="H1928" s="30">
        <v>16</v>
      </c>
      <c r="I1928" s="3">
        <v>193</v>
      </c>
      <c r="J1928" s="3">
        <v>43</v>
      </c>
      <c r="K1928" s="3">
        <v>11</v>
      </c>
      <c r="L1928" s="3">
        <v>7</v>
      </c>
      <c r="M1928" s="3">
        <v>1</v>
      </c>
      <c r="N1928" s="3">
        <v>0</v>
      </c>
      <c r="O1928" s="3">
        <v>58</v>
      </c>
      <c r="P1928" s="74" t="s">
        <v>72</v>
      </c>
      <c r="Q1928" s="75" t="s">
        <v>72</v>
      </c>
    </row>
    <row r="1929" spans="4:17" x14ac:dyDescent="0.2">
      <c r="D1929" s="102"/>
      <c r="E1929" s="13"/>
      <c r="F1929" s="14"/>
      <c r="G1929" s="11">
        <v>100</v>
      </c>
      <c r="H1929" s="15">
        <v>4.8632218844980004</v>
      </c>
      <c r="I1929" s="2">
        <v>58.662613981763002</v>
      </c>
      <c r="J1929" s="2">
        <v>13.069908814590001</v>
      </c>
      <c r="K1929" s="2">
        <v>3.3434650455930002</v>
      </c>
      <c r="L1929" s="2">
        <v>2.1276595744679998</v>
      </c>
      <c r="M1929" s="2">
        <v>0.30395136778100001</v>
      </c>
      <c r="N1929" s="9">
        <v>0</v>
      </c>
      <c r="O1929" s="2">
        <v>17.629179331307</v>
      </c>
      <c r="P1929" s="2">
        <v>1.287822878229</v>
      </c>
      <c r="Q1929" s="18">
        <v>0.83632877126500005</v>
      </c>
    </row>
    <row r="1930" spans="4:17" x14ac:dyDescent="0.2">
      <c r="D1930" s="102"/>
      <c r="E1930" s="5" t="s">
        <v>41</v>
      </c>
      <c r="F1930" s="6"/>
      <c r="G1930" s="7">
        <v>290</v>
      </c>
      <c r="H1930" s="10">
        <v>7</v>
      </c>
      <c r="I1930" s="1">
        <v>178</v>
      </c>
      <c r="J1930" s="1">
        <v>33</v>
      </c>
      <c r="K1930" s="1">
        <v>6</v>
      </c>
      <c r="L1930" s="1">
        <v>2</v>
      </c>
      <c r="M1930" s="1">
        <v>1</v>
      </c>
      <c r="N1930" s="1">
        <v>0</v>
      </c>
      <c r="O1930" s="1">
        <v>63</v>
      </c>
      <c r="P1930" s="33" t="s">
        <v>72</v>
      </c>
      <c r="Q1930" s="41" t="s">
        <v>72</v>
      </c>
    </row>
    <row r="1931" spans="4:17" x14ac:dyDescent="0.2">
      <c r="D1931" s="102"/>
      <c r="E1931" s="13"/>
      <c r="F1931" s="14"/>
      <c r="G1931" s="11">
        <v>100</v>
      </c>
      <c r="H1931" s="15">
        <v>2.413793103448</v>
      </c>
      <c r="I1931" s="2">
        <v>61.379310344827999</v>
      </c>
      <c r="J1931" s="2">
        <v>11.379310344827999</v>
      </c>
      <c r="K1931" s="2">
        <v>2.0689655172410002</v>
      </c>
      <c r="L1931" s="2">
        <v>0.68965517241399998</v>
      </c>
      <c r="M1931" s="2">
        <v>0.34482758620699999</v>
      </c>
      <c r="N1931" s="9">
        <v>0</v>
      </c>
      <c r="O1931" s="2">
        <v>21.724137931034001</v>
      </c>
      <c r="P1931" s="2">
        <v>1.2158590308370001</v>
      </c>
      <c r="Q1931" s="18">
        <v>0.65174421176800001</v>
      </c>
    </row>
    <row r="1932" spans="4:17" x14ac:dyDescent="0.2">
      <c r="D1932" s="102"/>
      <c r="E1932" s="5" t="s">
        <v>42</v>
      </c>
      <c r="F1932" s="6"/>
      <c r="G1932" s="7">
        <v>190</v>
      </c>
      <c r="H1932" s="10">
        <v>9</v>
      </c>
      <c r="I1932" s="1">
        <v>103</v>
      </c>
      <c r="J1932" s="1">
        <v>26</v>
      </c>
      <c r="K1932" s="1">
        <v>7</v>
      </c>
      <c r="L1932" s="1">
        <v>1</v>
      </c>
      <c r="M1932" s="1">
        <v>0</v>
      </c>
      <c r="N1932" s="1">
        <v>0</v>
      </c>
      <c r="O1932" s="1">
        <v>44</v>
      </c>
      <c r="P1932" s="33" t="s">
        <v>72</v>
      </c>
      <c r="Q1932" s="41" t="s">
        <v>72</v>
      </c>
    </row>
    <row r="1933" spans="4:17" x14ac:dyDescent="0.2">
      <c r="D1933" s="102"/>
      <c r="E1933" s="13"/>
      <c r="F1933" s="14"/>
      <c r="G1933" s="11">
        <v>100</v>
      </c>
      <c r="H1933" s="15">
        <v>4.7368421052630003</v>
      </c>
      <c r="I1933" s="2">
        <v>54.210526315788996</v>
      </c>
      <c r="J1933" s="2">
        <v>13.684210526316001</v>
      </c>
      <c r="K1933" s="2">
        <v>3.6842105263159999</v>
      </c>
      <c r="L1933" s="2">
        <v>0.52631578947400004</v>
      </c>
      <c r="M1933" s="9">
        <v>0</v>
      </c>
      <c r="N1933" s="9">
        <v>0</v>
      </c>
      <c r="O1933" s="2">
        <v>23.157894736842</v>
      </c>
      <c r="P1933" s="2">
        <v>1.2328767123290001</v>
      </c>
      <c r="Q1933" s="18">
        <v>0.66250971448499996</v>
      </c>
    </row>
    <row r="1934" spans="4:17" x14ac:dyDescent="0.2">
      <c r="D1934" s="102"/>
      <c r="E1934" s="5" t="s">
        <v>43</v>
      </c>
      <c r="F1934" s="6"/>
      <c r="G1934" s="7">
        <v>39</v>
      </c>
      <c r="H1934" s="10">
        <v>3</v>
      </c>
      <c r="I1934" s="1">
        <v>20</v>
      </c>
      <c r="J1934" s="1">
        <v>3</v>
      </c>
      <c r="K1934" s="1">
        <v>2</v>
      </c>
      <c r="L1934" s="1">
        <v>0</v>
      </c>
      <c r="M1934" s="1">
        <v>0</v>
      </c>
      <c r="N1934" s="1">
        <v>0</v>
      </c>
      <c r="O1934" s="1">
        <v>11</v>
      </c>
      <c r="P1934" s="33" t="s">
        <v>72</v>
      </c>
      <c r="Q1934" s="41" t="s">
        <v>72</v>
      </c>
    </row>
    <row r="1935" spans="4:17" x14ac:dyDescent="0.2">
      <c r="D1935" s="102"/>
      <c r="E1935" s="13"/>
      <c r="F1935" s="14"/>
      <c r="G1935" s="11">
        <v>100</v>
      </c>
      <c r="H1935" s="15">
        <v>7.6923076923079998</v>
      </c>
      <c r="I1935" s="2">
        <v>51.282051282051</v>
      </c>
      <c r="J1935" s="2">
        <v>7.6923076923079998</v>
      </c>
      <c r="K1935" s="2">
        <v>5.1282051282049999</v>
      </c>
      <c r="L1935" s="9">
        <v>0</v>
      </c>
      <c r="M1935" s="9">
        <v>0</v>
      </c>
      <c r="N1935" s="9">
        <v>0</v>
      </c>
      <c r="O1935" s="2">
        <v>28.205128205127998</v>
      </c>
      <c r="P1935" s="2">
        <v>1.142857142857</v>
      </c>
      <c r="Q1935" s="18">
        <v>0.69252569391700003</v>
      </c>
    </row>
    <row r="1936" spans="4:17" x14ac:dyDescent="0.2">
      <c r="D1936" s="102"/>
      <c r="E1936" s="5" t="s">
        <v>44</v>
      </c>
      <c r="F1936" s="6"/>
      <c r="G1936" s="7">
        <v>68</v>
      </c>
      <c r="H1936" s="10">
        <v>3</v>
      </c>
      <c r="I1936" s="1">
        <v>37</v>
      </c>
      <c r="J1936" s="1">
        <v>7</v>
      </c>
      <c r="K1936" s="1">
        <v>4</v>
      </c>
      <c r="L1936" s="1">
        <v>0</v>
      </c>
      <c r="M1936" s="1">
        <v>0</v>
      </c>
      <c r="N1936" s="1">
        <v>0</v>
      </c>
      <c r="O1936" s="1">
        <v>17</v>
      </c>
      <c r="P1936" s="33" t="s">
        <v>72</v>
      </c>
      <c r="Q1936" s="41" t="s">
        <v>72</v>
      </c>
    </row>
    <row r="1937" spans="2:19" x14ac:dyDescent="0.2">
      <c r="D1937" s="103"/>
      <c r="E1937" s="54"/>
      <c r="F1937" s="52"/>
      <c r="G1937" s="61">
        <v>100</v>
      </c>
      <c r="H1937" s="66">
        <v>4.4117647058819998</v>
      </c>
      <c r="I1937" s="24">
        <v>54.411764705882</v>
      </c>
      <c r="J1937" s="24">
        <v>10.294117647059</v>
      </c>
      <c r="K1937" s="24">
        <v>5.8823529411760003</v>
      </c>
      <c r="L1937" s="72">
        <v>0</v>
      </c>
      <c r="M1937" s="72">
        <v>0</v>
      </c>
      <c r="N1937" s="72">
        <v>0</v>
      </c>
      <c r="O1937" s="24">
        <v>25</v>
      </c>
      <c r="P1937" s="24">
        <v>1.235294117647</v>
      </c>
      <c r="Q1937" s="69">
        <v>0.67412209559500003</v>
      </c>
    </row>
    <row r="1939" spans="2:19" x14ac:dyDescent="0.2">
      <c r="B1939" s="34" t="str">
        <f xml:space="preserve"> HYPERLINK("#'目次'!B50", "[44]")</f>
        <v>[44]</v>
      </c>
      <c r="C1939" s="27" t="s">
        <v>406</v>
      </c>
    </row>
    <row r="1940" spans="2:19" x14ac:dyDescent="0.2">
      <c r="C1940" s="84" t="s">
        <v>392</v>
      </c>
    </row>
    <row r="1942" spans="2:19" x14ac:dyDescent="0.2">
      <c r="C1942" s="27" t="s">
        <v>13</v>
      </c>
    </row>
    <row r="1943" spans="2:19" ht="48" x14ac:dyDescent="0.2">
      <c r="D1943" s="97"/>
      <c r="E1943" s="98"/>
      <c r="F1943" s="98"/>
      <c r="G1943" s="38" t="s">
        <v>14</v>
      </c>
      <c r="H1943" s="36" t="s">
        <v>407</v>
      </c>
      <c r="I1943" s="4" t="s">
        <v>408</v>
      </c>
      <c r="J1943" s="4" t="s">
        <v>409</v>
      </c>
      <c r="K1943" s="4" t="s">
        <v>410</v>
      </c>
      <c r="L1943" s="4" t="s">
        <v>411</v>
      </c>
      <c r="M1943" s="4" t="s">
        <v>412</v>
      </c>
      <c r="N1943" s="4" t="s">
        <v>413</v>
      </c>
      <c r="O1943" s="4" t="s">
        <v>414</v>
      </c>
      <c r="P1943" s="4" t="s">
        <v>415</v>
      </c>
      <c r="Q1943" s="4" t="s">
        <v>416</v>
      </c>
      <c r="R1943" s="4" t="s">
        <v>22</v>
      </c>
      <c r="S1943" s="35" t="s">
        <v>24</v>
      </c>
    </row>
    <row r="1944" spans="2:19" x14ac:dyDescent="0.2">
      <c r="D1944" s="99"/>
      <c r="E1944" s="100"/>
      <c r="F1944" s="100"/>
      <c r="G1944" s="40"/>
      <c r="H1944" s="42"/>
      <c r="I1944" s="8"/>
      <c r="J1944" s="8"/>
      <c r="K1944" s="8"/>
      <c r="L1944" s="8"/>
      <c r="M1944" s="8"/>
      <c r="N1944" s="8"/>
      <c r="O1944" s="8"/>
      <c r="P1944" s="8"/>
      <c r="Q1944" s="8"/>
      <c r="R1944" s="8"/>
      <c r="S1944" s="39"/>
    </row>
    <row r="1945" spans="2:19" x14ac:dyDescent="0.2">
      <c r="D1945" s="59"/>
      <c r="E1945" s="63" t="s">
        <v>14</v>
      </c>
      <c r="F1945" s="65"/>
      <c r="G1945" s="37">
        <v>916</v>
      </c>
      <c r="H1945" s="16">
        <v>325</v>
      </c>
      <c r="I1945" s="16">
        <v>105</v>
      </c>
      <c r="J1945" s="16">
        <v>130</v>
      </c>
      <c r="K1945" s="16">
        <v>80</v>
      </c>
      <c r="L1945" s="16">
        <v>47</v>
      </c>
      <c r="M1945" s="16">
        <v>164</v>
      </c>
      <c r="N1945" s="16">
        <v>301</v>
      </c>
      <c r="O1945" s="16">
        <v>163</v>
      </c>
      <c r="P1945" s="16">
        <v>36</v>
      </c>
      <c r="Q1945" s="16">
        <v>156</v>
      </c>
      <c r="R1945" s="16">
        <v>91</v>
      </c>
      <c r="S1945" s="57">
        <v>2</v>
      </c>
    </row>
    <row r="1946" spans="2:19" x14ac:dyDescent="0.2">
      <c r="D1946" s="54"/>
      <c r="E1946" s="52"/>
      <c r="F1946" s="60"/>
      <c r="G1946" s="11">
        <v>100</v>
      </c>
      <c r="H1946" s="2">
        <v>35.480349344978002</v>
      </c>
      <c r="I1946" s="2">
        <v>11.46288209607</v>
      </c>
      <c r="J1946" s="2">
        <v>14.192139737991001</v>
      </c>
      <c r="K1946" s="2">
        <v>8.7336244541479999</v>
      </c>
      <c r="L1946" s="2">
        <v>5.1310043668120002</v>
      </c>
      <c r="M1946" s="2">
        <v>17.903930131004</v>
      </c>
      <c r="N1946" s="2">
        <v>32.860262008733997</v>
      </c>
      <c r="O1946" s="2">
        <v>17.794759825328001</v>
      </c>
      <c r="P1946" s="2">
        <v>3.9301310043669999</v>
      </c>
      <c r="Q1946" s="2">
        <v>17.03056768559</v>
      </c>
      <c r="R1946" s="2">
        <v>9.9344978165939999</v>
      </c>
      <c r="S1946" s="18">
        <v>0.21834061135400001</v>
      </c>
    </row>
    <row r="1947" spans="2:19" x14ac:dyDescent="0.2">
      <c r="D1947" s="101" t="s">
        <v>25</v>
      </c>
      <c r="E1947" s="26" t="s">
        <v>26</v>
      </c>
      <c r="F1947" s="25"/>
      <c r="G1947" s="28">
        <v>15</v>
      </c>
      <c r="H1947" s="30">
        <v>7</v>
      </c>
      <c r="I1947" s="3">
        <v>0</v>
      </c>
      <c r="J1947" s="3">
        <v>1</v>
      </c>
      <c r="K1947" s="3">
        <v>1</v>
      </c>
      <c r="L1947" s="3">
        <v>1</v>
      </c>
      <c r="M1947" s="3">
        <v>3</v>
      </c>
      <c r="N1947" s="3">
        <v>4</v>
      </c>
      <c r="O1947" s="3">
        <v>1</v>
      </c>
      <c r="P1947" s="3">
        <v>2</v>
      </c>
      <c r="Q1947" s="3">
        <v>2</v>
      </c>
      <c r="R1947" s="3">
        <v>1</v>
      </c>
      <c r="S1947" s="32">
        <v>0</v>
      </c>
    </row>
    <row r="1948" spans="2:19" x14ac:dyDescent="0.2">
      <c r="D1948" s="102"/>
      <c r="E1948" s="13"/>
      <c r="F1948" s="14"/>
      <c r="G1948" s="11">
        <v>100</v>
      </c>
      <c r="H1948" s="15">
        <v>46.666666666666998</v>
      </c>
      <c r="I1948" s="9">
        <v>0</v>
      </c>
      <c r="J1948" s="2">
        <v>6.666666666667</v>
      </c>
      <c r="K1948" s="2">
        <v>6.666666666667</v>
      </c>
      <c r="L1948" s="2">
        <v>6.666666666667</v>
      </c>
      <c r="M1948" s="2">
        <v>20</v>
      </c>
      <c r="N1948" s="2">
        <v>26.666666666666998</v>
      </c>
      <c r="O1948" s="2">
        <v>6.666666666667</v>
      </c>
      <c r="P1948" s="2">
        <v>13.333333333333</v>
      </c>
      <c r="Q1948" s="2">
        <v>13.333333333333</v>
      </c>
      <c r="R1948" s="2">
        <v>6.666666666667</v>
      </c>
      <c r="S1948" s="29">
        <v>0</v>
      </c>
    </row>
    <row r="1949" spans="2:19" x14ac:dyDescent="0.2">
      <c r="D1949" s="102"/>
      <c r="E1949" s="5" t="s">
        <v>27</v>
      </c>
      <c r="F1949" s="6"/>
      <c r="G1949" s="7">
        <v>41</v>
      </c>
      <c r="H1949" s="10">
        <v>23</v>
      </c>
      <c r="I1949" s="1">
        <v>6</v>
      </c>
      <c r="J1949" s="1">
        <v>6</v>
      </c>
      <c r="K1949" s="1">
        <v>4</v>
      </c>
      <c r="L1949" s="1">
        <v>1</v>
      </c>
      <c r="M1949" s="1">
        <v>6</v>
      </c>
      <c r="N1949" s="1">
        <v>9</v>
      </c>
      <c r="O1949" s="1">
        <v>10</v>
      </c>
      <c r="P1949" s="1">
        <v>1</v>
      </c>
      <c r="Q1949" s="1">
        <v>5</v>
      </c>
      <c r="R1949" s="1">
        <v>2</v>
      </c>
      <c r="S1949" s="17">
        <v>0</v>
      </c>
    </row>
    <row r="1950" spans="2:19" x14ac:dyDescent="0.2">
      <c r="D1950" s="102"/>
      <c r="E1950" s="13"/>
      <c r="F1950" s="14"/>
      <c r="G1950" s="11">
        <v>100</v>
      </c>
      <c r="H1950" s="15">
        <v>56.097560975610001</v>
      </c>
      <c r="I1950" s="2">
        <v>14.634146341463</v>
      </c>
      <c r="J1950" s="2">
        <v>14.634146341463</v>
      </c>
      <c r="K1950" s="2">
        <v>9.7560975609760003</v>
      </c>
      <c r="L1950" s="2">
        <v>2.4390243902440001</v>
      </c>
      <c r="M1950" s="2">
        <v>14.634146341463</v>
      </c>
      <c r="N1950" s="2">
        <v>21.951219512194999</v>
      </c>
      <c r="O1950" s="2">
        <v>24.390243902439</v>
      </c>
      <c r="P1950" s="2">
        <v>2.4390243902440001</v>
      </c>
      <c r="Q1950" s="2">
        <v>12.195121951220001</v>
      </c>
      <c r="R1950" s="2">
        <v>4.8780487804880002</v>
      </c>
      <c r="S1950" s="29">
        <v>0</v>
      </c>
    </row>
    <row r="1951" spans="2:19" x14ac:dyDescent="0.2">
      <c r="D1951" s="102"/>
      <c r="E1951" s="5" t="s">
        <v>28</v>
      </c>
      <c r="F1951" s="6"/>
      <c r="G1951" s="7">
        <v>235</v>
      </c>
      <c r="H1951" s="10">
        <v>87</v>
      </c>
      <c r="I1951" s="1">
        <v>31</v>
      </c>
      <c r="J1951" s="1">
        <v>40</v>
      </c>
      <c r="K1951" s="1">
        <v>15</v>
      </c>
      <c r="L1951" s="1">
        <v>8</v>
      </c>
      <c r="M1951" s="1">
        <v>38</v>
      </c>
      <c r="N1951" s="1">
        <v>77</v>
      </c>
      <c r="O1951" s="1">
        <v>43</v>
      </c>
      <c r="P1951" s="1">
        <v>7</v>
      </c>
      <c r="Q1951" s="1">
        <v>43</v>
      </c>
      <c r="R1951" s="1">
        <v>25</v>
      </c>
      <c r="S1951" s="17">
        <v>0</v>
      </c>
    </row>
    <row r="1952" spans="2:19" x14ac:dyDescent="0.2">
      <c r="D1952" s="102"/>
      <c r="E1952" s="13"/>
      <c r="F1952" s="14"/>
      <c r="G1952" s="11">
        <v>100</v>
      </c>
      <c r="H1952" s="15">
        <v>37.021276595745</v>
      </c>
      <c r="I1952" s="2">
        <v>13.191489361702001</v>
      </c>
      <c r="J1952" s="2">
        <v>17.021276595745</v>
      </c>
      <c r="K1952" s="2">
        <v>6.3829787234040003</v>
      </c>
      <c r="L1952" s="2">
        <v>3.4042553191490001</v>
      </c>
      <c r="M1952" s="2">
        <v>16.170212765957</v>
      </c>
      <c r="N1952" s="2">
        <v>32.765957446808997</v>
      </c>
      <c r="O1952" s="2">
        <v>18.297872340426</v>
      </c>
      <c r="P1952" s="2">
        <v>2.9787234042550002</v>
      </c>
      <c r="Q1952" s="2">
        <v>18.297872340426</v>
      </c>
      <c r="R1952" s="2">
        <v>10.638297872340001</v>
      </c>
      <c r="S1952" s="29">
        <v>0</v>
      </c>
    </row>
    <row r="1953" spans="4:19" x14ac:dyDescent="0.2">
      <c r="D1953" s="102"/>
      <c r="E1953" s="5" t="s">
        <v>29</v>
      </c>
      <c r="F1953" s="6"/>
      <c r="G1953" s="7">
        <v>156</v>
      </c>
      <c r="H1953" s="10">
        <v>59</v>
      </c>
      <c r="I1953" s="1">
        <v>24</v>
      </c>
      <c r="J1953" s="1">
        <v>23</v>
      </c>
      <c r="K1953" s="1">
        <v>9</v>
      </c>
      <c r="L1953" s="1">
        <v>6</v>
      </c>
      <c r="M1953" s="1">
        <v>21</v>
      </c>
      <c r="N1953" s="1">
        <v>63</v>
      </c>
      <c r="O1953" s="1">
        <v>36</v>
      </c>
      <c r="P1953" s="1">
        <v>8</v>
      </c>
      <c r="Q1953" s="1">
        <v>37</v>
      </c>
      <c r="R1953" s="1">
        <v>12</v>
      </c>
      <c r="S1953" s="17">
        <v>0</v>
      </c>
    </row>
    <row r="1954" spans="4:19" x14ac:dyDescent="0.2">
      <c r="D1954" s="102"/>
      <c r="E1954" s="13"/>
      <c r="F1954" s="14"/>
      <c r="G1954" s="11">
        <v>100</v>
      </c>
      <c r="H1954" s="15">
        <v>37.820512820513002</v>
      </c>
      <c r="I1954" s="2">
        <v>15.384615384615</v>
      </c>
      <c r="J1954" s="2">
        <v>14.74358974359</v>
      </c>
      <c r="K1954" s="2">
        <v>5.7692307692310001</v>
      </c>
      <c r="L1954" s="2">
        <v>3.8461538461539999</v>
      </c>
      <c r="M1954" s="2">
        <v>13.461538461538</v>
      </c>
      <c r="N1954" s="2">
        <v>40.384615384615003</v>
      </c>
      <c r="O1954" s="2">
        <v>23.076923076922998</v>
      </c>
      <c r="P1954" s="2">
        <v>5.1282051282049999</v>
      </c>
      <c r="Q1954" s="2">
        <v>23.717948717949</v>
      </c>
      <c r="R1954" s="2">
        <v>7.6923076923079998</v>
      </c>
      <c r="S1954" s="29">
        <v>0</v>
      </c>
    </row>
    <row r="1955" spans="4:19" x14ac:dyDescent="0.2">
      <c r="D1955" s="102"/>
      <c r="E1955" s="5" t="s">
        <v>30</v>
      </c>
      <c r="F1955" s="6"/>
      <c r="G1955" s="7">
        <v>29</v>
      </c>
      <c r="H1955" s="10">
        <v>10</v>
      </c>
      <c r="I1955" s="1">
        <v>3</v>
      </c>
      <c r="J1955" s="1">
        <v>7</v>
      </c>
      <c r="K1955" s="1">
        <v>2</v>
      </c>
      <c r="L1955" s="1">
        <v>2</v>
      </c>
      <c r="M1955" s="1">
        <v>2</v>
      </c>
      <c r="N1955" s="1">
        <v>10</v>
      </c>
      <c r="O1955" s="1">
        <v>2</v>
      </c>
      <c r="P1955" s="1">
        <v>0</v>
      </c>
      <c r="Q1955" s="1">
        <v>3</v>
      </c>
      <c r="R1955" s="1">
        <v>5</v>
      </c>
      <c r="S1955" s="17">
        <v>1</v>
      </c>
    </row>
    <row r="1956" spans="4:19" x14ac:dyDescent="0.2">
      <c r="D1956" s="102"/>
      <c r="E1956" s="13"/>
      <c r="F1956" s="14"/>
      <c r="G1956" s="11">
        <v>100</v>
      </c>
      <c r="H1956" s="15">
        <v>34.482758620689999</v>
      </c>
      <c r="I1956" s="2">
        <v>10.344827586207</v>
      </c>
      <c r="J1956" s="2">
        <v>24.137931034483</v>
      </c>
      <c r="K1956" s="2">
        <v>6.8965517241379999</v>
      </c>
      <c r="L1956" s="2">
        <v>6.8965517241379999</v>
      </c>
      <c r="M1956" s="2">
        <v>6.8965517241379999</v>
      </c>
      <c r="N1956" s="2">
        <v>34.482758620689999</v>
      </c>
      <c r="O1956" s="2">
        <v>6.8965517241379999</v>
      </c>
      <c r="P1956" s="9">
        <v>0</v>
      </c>
      <c r="Q1956" s="2">
        <v>10.344827586207</v>
      </c>
      <c r="R1956" s="2">
        <v>17.241379310345</v>
      </c>
      <c r="S1956" s="18">
        <v>3.4482758620689999</v>
      </c>
    </row>
    <row r="1957" spans="4:19" x14ac:dyDescent="0.2">
      <c r="D1957" s="102"/>
      <c r="E1957" s="5" t="s">
        <v>31</v>
      </c>
      <c r="F1957" s="6"/>
      <c r="G1957" s="7">
        <v>24</v>
      </c>
      <c r="H1957" s="10">
        <v>9</v>
      </c>
      <c r="I1957" s="1">
        <v>1</v>
      </c>
      <c r="J1957" s="1">
        <v>9</v>
      </c>
      <c r="K1957" s="1">
        <v>3</v>
      </c>
      <c r="L1957" s="1">
        <v>4</v>
      </c>
      <c r="M1957" s="1">
        <v>1</v>
      </c>
      <c r="N1957" s="1">
        <v>6</v>
      </c>
      <c r="O1957" s="1">
        <v>7</v>
      </c>
      <c r="P1957" s="1">
        <v>0</v>
      </c>
      <c r="Q1957" s="1">
        <v>0</v>
      </c>
      <c r="R1957" s="1">
        <v>3</v>
      </c>
      <c r="S1957" s="17">
        <v>0</v>
      </c>
    </row>
    <row r="1958" spans="4:19" x14ac:dyDescent="0.2">
      <c r="D1958" s="102"/>
      <c r="E1958" s="13"/>
      <c r="F1958" s="14"/>
      <c r="G1958" s="11">
        <v>100</v>
      </c>
      <c r="H1958" s="15">
        <v>37.5</v>
      </c>
      <c r="I1958" s="2">
        <v>4.166666666667</v>
      </c>
      <c r="J1958" s="2">
        <v>37.5</v>
      </c>
      <c r="K1958" s="2">
        <v>12.5</v>
      </c>
      <c r="L1958" s="2">
        <v>16.666666666666998</v>
      </c>
      <c r="M1958" s="2">
        <v>4.166666666667</v>
      </c>
      <c r="N1958" s="2">
        <v>25</v>
      </c>
      <c r="O1958" s="2">
        <v>29.166666666666998</v>
      </c>
      <c r="P1958" s="9">
        <v>0</v>
      </c>
      <c r="Q1958" s="9">
        <v>0</v>
      </c>
      <c r="R1958" s="2">
        <v>12.5</v>
      </c>
      <c r="S1958" s="29">
        <v>0</v>
      </c>
    </row>
    <row r="1959" spans="4:19" x14ac:dyDescent="0.2">
      <c r="D1959" s="102"/>
      <c r="E1959" s="5" t="s">
        <v>32</v>
      </c>
      <c r="F1959" s="6"/>
      <c r="G1959" s="7">
        <v>119</v>
      </c>
      <c r="H1959" s="10">
        <v>38</v>
      </c>
      <c r="I1959" s="1">
        <v>10</v>
      </c>
      <c r="J1959" s="1">
        <v>10</v>
      </c>
      <c r="K1959" s="1">
        <v>15</v>
      </c>
      <c r="L1959" s="1">
        <v>8</v>
      </c>
      <c r="M1959" s="1">
        <v>28</v>
      </c>
      <c r="N1959" s="1">
        <v>40</v>
      </c>
      <c r="O1959" s="1">
        <v>20</v>
      </c>
      <c r="P1959" s="1">
        <v>8</v>
      </c>
      <c r="Q1959" s="1">
        <v>22</v>
      </c>
      <c r="R1959" s="1">
        <v>10</v>
      </c>
      <c r="S1959" s="17">
        <v>0</v>
      </c>
    </row>
    <row r="1960" spans="4:19" x14ac:dyDescent="0.2">
      <c r="D1960" s="102"/>
      <c r="E1960" s="13"/>
      <c r="F1960" s="14"/>
      <c r="G1960" s="11">
        <v>100</v>
      </c>
      <c r="H1960" s="15">
        <v>31.932773109244</v>
      </c>
      <c r="I1960" s="2">
        <v>8.4033613445380002</v>
      </c>
      <c r="J1960" s="2">
        <v>8.4033613445380002</v>
      </c>
      <c r="K1960" s="2">
        <v>12.605042016806999</v>
      </c>
      <c r="L1960" s="2">
        <v>6.72268907563</v>
      </c>
      <c r="M1960" s="2">
        <v>23.529411764706001</v>
      </c>
      <c r="N1960" s="2">
        <v>33.613445378150999</v>
      </c>
      <c r="O1960" s="2">
        <v>16.806722689076</v>
      </c>
      <c r="P1960" s="2">
        <v>6.72268907563</v>
      </c>
      <c r="Q1960" s="2">
        <v>18.487394957983</v>
      </c>
      <c r="R1960" s="2">
        <v>8.4033613445380002</v>
      </c>
      <c r="S1960" s="29">
        <v>0</v>
      </c>
    </row>
    <row r="1961" spans="4:19" x14ac:dyDescent="0.2">
      <c r="D1961" s="102"/>
      <c r="E1961" s="5" t="s">
        <v>33</v>
      </c>
      <c r="F1961" s="6"/>
      <c r="G1961" s="7">
        <v>83</v>
      </c>
      <c r="H1961" s="10">
        <v>31</v>
      </c>
      <c r="I1961" s="1">
        <v>13</v>
      </c>
      <c r="J1961" s="1">
        <v>14</v>
      </c>
      <c r="K1961" s="1">
        <v>10</v>
      </c>
      <c r="L1961" s="1">
        <v>4</v>
      </c>
      <c r="M1961" s="1">
        <v>23</v>
      </c>
      <c r="N1961" s="1">
        <v>18</v>
      </c>
      <c r="O1961" s="1">
        <v>12</v>
      </c>
      <c r="P1961" s="1">
        <v>2</v>
      </c>
      <c r="Q1961" s="1">
        <v>9</v>
      </c>
      <c r="R1961" s="1">
        <v>5</v>
      </c>
      <c r="S1961" s="17">
        <v>0</v>
      </c>
    </row>
    <row r="1962" spans="4:19" x14ac:dyDescent="0.2">
      <c r="D1962" s="102"/>
      <c r="E1962" s="13"/>
      <c r="F1962" s="14"/>
      <c r="G1962" s="11">
        <v>100</v>
      </c>
      <c r="H1962" s="15">
        <v>37.349397590361001</v>
      </c>
      <c r="I1962" s="2">
        <v>15.66265060241</v>
      </c>
      <c r="J1962" s="2">
        <v>16.867469879518001</v>
      </c>
      <c r="K1962" s="2">
        <v>12.048192771084</v>
      </c>
      <c r="L1962" s="2">
        <v>4.819277108434</v>
      </c>
      <c r="M1962" s="2">
        <v>27.710843373494001</v>
      </c>
      <c r="N1962" s="2">
        <v>21.686746987951999</v>
      </c>
      <c r="O1962" s="2">
        <v>14.457831325300999</v>
      </c>
      <c r="P1962" s="2">
        <v>2.409638554217</v>
      </c>
      <c r="Q1962" s="2">
        <v>10.843373493975999</v>
      </c>
      <c r="R1962" s="2">
        <v>6.0240963855420002</v>
      </c>
      <c r="S1962" s="29">
        <v>0</v>
      </c>
    </row>
    <row r="1963" spans="4:19" x14ac:dyDescent="0.2">
      <c r="D1963" s="102"/>
      <c r="E1963" s="5" t="s">
        <v>34</v>
      </c>
      <c r="F1963" s="6"/>
      <c r="G1963" s="7">
        <v>69</v>
      </c>
      <c r="H1963" s="10">
        <v>22</v>
      </c>
      <c r="I1963" s="1">
        <v>7</v>
      </c>
      <c r="J1963" s="1">
        <v>6</v>
      </c>
      <c r="K1963" s="1">
        <v>8</v>
      </c>
      <c r="L1963" s="1">
        <v>3</v>
      </c>
      <c r="M1963" s="1">
        <v>14</v>
      </c>
      <c r="N1963" s="1">
        <v>24</v>
      </c>
      <c r="O1963" s="1">
        <v>12</v>
      </c>
      <c r="P1963" s="1">
        <v>2</v>
      </c>
      <c r="Q1963" s="1">
        <v>14</v>
      </c>
      <c r="R1963" s="1">
        <v>8</v>
      </c>
      <c r="S1963" s="17">
        <v>1</v>
      </c>
    </row>
    <row r="1964" spans="4:19" x14ac:dyDescent="0.2">
      <c r="D1964" s="102"/>
      <c r="E1964" s="13"/>
      <c r="F1964" s="14"/>
      <c r="G1964" s="11">
        <v>100</v>
      </c>
      <c r="H1964" s="15">
        <v>31.884057971013998</v>
      </c>
      <c r="I1964" s="2">
        <v>10.144927536232</v>
      </c>
      <c r="J1964" s="2">
        <v>8.6956521739130004</v>
      </c>
      <c r="K1964" s="2">
        <v>11.594202898551</v>
      </c>
      <c r="L1964" s="2">
        <v>4.3478260869570002</v>
      </c>
      <c r="M1964" s="2">
        <v>20.289855072464</v>
      </c>
      <c r="N1964" s="2">
        <v>34.782608695652002</v>
      </c>
      <c r="O1964" s="2">
        <v>17.391304347826001</v>
      </c>
      <c r="P1964" s="2">
        <v>2.898550724638</v>
      </c>
      <c r="Q1964" s="2">
        <v>20.289855072464</v>
      </c>
      <c r="R1964" s="2">
        <v>11.594202898551</v>
      </c>
      <c r="S1964" s="18">
        <v>1.449275362319</v>
      </c>
    </row>
    <row r="1965" spans="4:19" x14ac:dyDescent="0.2">
      <c r="D1965" s="102"/>
      <c r="E1965" s="5" t="s">
        <v>35</v>
      </c>
      <c r="F1965" s="6"/>
      <c r="G1965" s="7">
        <v>50</v>
      </c>
      <c r="H1965" s="10">
        <v>11</v>
      </c>
      <c r="I1965" s="1">
        <v>4</v>
      </c>
      <c r="J1965" s="1">
        <v>4</v>
      </c>
      <c r="K1965" s="1">
        <v>4</v>
      </c>
      <c r="L1965" s="1">
        <v>7</v>
      </c>
      <c r="M1965" s="1">
        <v>8</v>
      </c>
      <c r="N1965" s="1">
        <v>13</v>
      </c>
      <c r="O1965" s="1">
        <v>9</v>
      </c>
      <c r="P1965" s="1">
        <v>4</v>
      </c>
      <c r="Q1965" s="1">
        <v>5</v>
      </c>
      <c r="R1965" s="1">
        <v>5</v>
      </c>
      <c r="S1965" s="17">
        <v>0</v>
      </c>
    </row>
    <row r="1966" spans="4:19" x14ac:dyDescent="0.2">
      <c r="D1966" s="102"/>
      <c r="E1966" s="13"/>
      <c r="F1966" s="14"/>
      <c r="G1966" s="11">
        <v>100</v>
      </c>
      <c r="H1966" s="15">
        <v>22</v>
      </c>
      <c r="I1966" s="2">
        <v>8</v>
      </c>
      <c r="J1966" s="2">
        <v>8</v>
      </c>
      <c r="K1966" s="2">
        <v>8</v>
      </c>
      <c r="L1966" s="2">
        <v>14</v>
      </c>
      <c r="M1966" s="2">
        <v>16</v>
      </c>
      <c r="N1966" s="2">
        <v>26</v>
      </c>
      <c r="O1966" s="2">
        <v>18</v>
      </c>
      <c r="P1966" s="2">
        <v>8</v>
      </c>
      <c r="Q1966" s="2">
        <v>10</v>
      </c>
      <c r="R1966" s="2">
        <v>10</v>
      </c>
      <c r="S1966" s="29">
        <v>0</v>
      </c>
    </row>
    <row r="1967" spans="4:19" x14ac:dyDescent="0.2">
      <c r="D1967" s="102"/>
      <c r="E1967" s="5" t="s">
        <v>36</v>
      </c>
      <c r="F1967" s="6"/>
      <c r="G1967" s="7">
        <v>29</v>
      </c>
      <c r="H1967" s="10">
        <v>9</v>
      </c>
      <c r="I1967" s="1">
        <v>1</v>
      </c>
      <c r="J1967" s="1">
        <v>5</v>
      </c>
      <c r="K1967" s="1">
        <v>4</v>
      </c>
      <c r="L1967" s="1">
        <v>2</v>
      </c>
      <c r="M1967" s="1">
        <v>7</v>
      </c>
      <c r="N1967" s="1">
        <v>10</v>
      </c>
      <c r="O1967" s="1">
        <v>1</v>
      </c>
      <c r="P1967" s="1">
        <v>0</v>
      </c>
      <c r="Q1967" s="1">
        <v>3</v>
      </c>
      <c r="R1967" s="1">
        <v>4</v>
      </c>
      <c r="S1967" s="17">
        <v>0</v>
      </c>
    </row>
    <row r="1968" spans="4:19" x14ac:dyDescent="0.2">
      <c r="D1968" s="102"/>
      <c r="E1968" s="13"/>
      <c r="F1968" s="14"/>
      <c r="G1968" s="11">
        <v>100</v>
      </c>
      <c r="H1968" s="15">
        <v>31.034482758620999</v>
      </c>
      <c r="I1968" s="2">
        <v>3.4482758620689999</v>
      </c>
      <c r="J1968" s="2">
        <v>17.241379310345</v>
      </c>
      <c r="K1968" s="2">
        <v>13.793103448276</v>
      </c>
      <c r="L1968" s="2">
        <v>6.8965517241379999</v>
      </c>
      <c r="M1968" s="2">
        <v>24.137931034483</v>
      </c>
      <c r="N1968" s="2">
        <v>34.482758620689999</v>
      </c>
      <c r="O1968" s="2">
        <v>3.4482758620689999</v>
      </c>
      <c r="P1968" s="9">
        <v>0</v>
      </c>
      <c r="Q1968" s="2">
        <v>10.344827586207</v>
      </c>
      <c r="R1968" s="2">
        <v>13.793103448276</v>
      </c>
      <c r="S1968" s="29">
        <v>0</v>
      </c>
    </row>
    <row r="1969" spans="2:19" x14ac:dyDescent="0.2">
      <c r="D1969" s="102"/>
      <c r="E1969" s="5" t="s">
        <v>37</v>
      </c>
      <c r="F1969" s="6"/>
      <c r="G1969" s="7">
        <v>62</v>
      </c>
      <c r="H1969" s="10">
        <v>16</v>
      </c>
      <c r="I1969" s="1">
        <v>4</v>
      </c>
      <c r="J1969" s="1">
        <v>5</v>
      </c>
      <c r="K1969" s="1">
        <v>4</v>
      </c>
      <c r="L1969" s="1">
        <v>1</v>
      </c>
      <c r="M1969" s="1">
        <v>12</v>
      </c>
      <c r="N1969" s="1">
        <v>27</v>
      </c>
      <c r="O1969" s="1">
        <v>10</v>
      </c>
      <c r="P1969" s="1">
        <v>2</v>
      </c>
      <c r="Q1969" s="1">
        <v>13</v>
      </c>
      <c r="R1969" s="1">
        <v>10</v>
      </c>
      <c r="S1969" s="17">
        <v>0</v>
      </c>
    </row>
    <row r="1970" spans="2:19" x14ac:dyDescent="0.2">
      <c r="D1970" s="102"/>
      <c r="E1970" s="13"/>
      <c r="F1970" s="14"/>
      <c r="G1970" s="11">
        <v>100</v>
      </c>
      <c r="H1970" s="15">
        <v>25.806451612903</v>
      </c>
      <c r="I1970" s="2">
        <v>6.4516129032259997</v>
      </c>
      <c r="J1970" s="2">
        <v>8.0645161290320004</v>
      </c>
      <c r="K1970" s="2">
        <v>6.4516129032259997</v>
      </c>
      <c r="L1970" s="2">
        <v>1.6129032258060001</v>
      </c>
      <c r="M1970" s="2">
        <v>19.354838709677001</v>
      </c>
      <c r="N1970" s="2">
        <v>43.548387096774</v>
      </c>
      <c r="O1970" s="2">
        <v>16.129032258064999</v>
      </c>
      <c r="P1970" s="2">
        <v>3.2258064516129998</v>
      </c>
      <c r="Q1970" s="2">
        <v>20.967741935484</v>
      </c>
      <c r="R1970" s="2">
        <v>16.129032258064999</v>
      </c>
      <c r="S1970" s="29">
        <v>0</v>
      </c>
    </row>
    <row r="1971" spans="2:19" x14ac:dyDescent="0.2">
      <c r="D1971" s="102"/>
      <c r="E1971" s="5" t="s">
        <v>38</v>
      </c>
      <c r="F1971" s="6"/>
      <c r="G1971" s="7">
        <v>4</v>
      </c>
      <c r="H1971" s="10">
        <v>3</v>
      </c>
      <c r="I1971" s="1">
        <v>1</v>
      </c>
      <c r="J1971" s="1">
        <v>0</v>
      </c>
      <c r="K1971" s="1">
        <v>1</v>
      </c>
      <c r="L1971" s="1">
        <v>0</v>
      </c>
      <c r="M1971" s="1">
        <v>1</v>
      </c>
      <c r="N1971" s="1">
        <v>0</v>
      </c>
      <c r="O1971" s="1">
        <v>0</v>
      </c>
      <c r="P1971" s="1">
        <v>0</v>
      </c>
      <c r="Q1971" s="1">
        <v>0</v>
      </c>
      <c r="R1971" s="1">
        <v>1</v>
      </c>
      <c r="S1971" s="17">
        <v>0</v>
      </c>
    </row>
    <row r="1972" spans="2:19" x14ac:dyDescent="0.2">
      <c r="D1972" s="102"/>
      <c r="E1972" s="13"/>
      <c r="F1972" s="14"/>
      <c r="G1972" s="11">
        <v>100</v>
      </c>
      <c r="H1972" s="15">
        <v>75</v>
      </c>
      <c r="I1972" s="2">
        <v>25</v>
      </c>
      <c r="J1972" s="9">
        <v>0</v>
      </c>
      <c r="K1972" s="2">
        <v>25</v>
      </c>
      <c r="L1972" s="9">
        <v>0</v>
      </c>
      <c r="M1972" s="2">
        <v>25</v>
      </c>
      <c r="N1972" s="9">
        <v>0</v>
      </c>
      <c r="O1972" s="9">
        <v>0</v>
      </c>
      <c r="P1972" s="9">
        <v>0</v>
      </c>
      <c r="Q1972" s="9">
        <v>0</v>
      </c>
      <c r="R1972" s="2">
        <v>25</v>
      </c>
      <c r="S1972" s="29">
        <v>0</v>
      </c>
    </row>
    <row r="1973" spans="2:19" x14ac:dyDescent="0.2">
      <c r="D1973" s="101" t="s">
        <v>39</v>
      </c>
      <c r="E1973" s="26" t="s">
        <v>40</v>
      </c>
      <c r="F1973" s="25"/>
      <c r="G1973" s="28">
        <v>329</v>
      </c>
      <c r="H1973" s="30">
        <v>114</v>
      </c>
      <c r="I1973" s="3">
        <v>36</v>
      </c>
      <c r="J1973" s="3">
        <v>40</v>
      </c>
      <c r="K1973" s="3">
        <v>30</v>
      </c>
      <c r="L1973" s="3">
        <v>16</v>
      </c>
      <c r="M1973" s="3">
        <v>54</v>
      </c>
      <c r="N1973" s="3">
        <v>127</v>
      </c>
      <c r="O1973" s="3">
        <v>65</v>
      </c>
      <c r="P1973" s="3">
        <v>20</v>
      </c>
      <c r="Q1973" s="3">
        <v>70</v>
      </c>
      <c r="R1973" s="3">
        <v>30</v>
      </c>
      <c r="S1973" s="32">
        <v>0</v>
      </c>
    </row>
    <row r="1974" spans="2:19" x14ac:dyDescent="0.2">
      <c r="D1974" s="102"/>
      <c r="E1974" s="13"/>
      <c r="F1974" s="14"/>
      <c r="G1974" s="11">
        <v>100</v>
      </c>
      <c r="H1974" s="15">
        <v>34.650455927052001</v>
      </c>
      <c r="I1974" s="2">
        <v>10.942249240122001</v>
      </c>
      <c r="J1974" s="2">
        <v>12.158054711246001</v>
      </c>
      <c r="K1974" s="2">
        <v>9.1185410334349992</v>
      </c>
      <c r="L1974" s="2">
        <v>4.8632218844980004</v>
      </c>
      <c r="M1974" s="2">
        <v>16.413373860181999</v>
      </c>
      <c r="N1974" s="2">
        <v>38.601823708207</v>
      </c>
      <c r="O1974" s="2">
        <v>19.756838905774998</v>
      </c>
      <c r="P1974" s="2">
        <v>6.0790273556230003</v>
      </c>
      <c r="Q1974" s="2">
        <v>21.276595744681</v>
      </c>
      <c r="R1974" s="2">
        <v>9.1185410334349992</v>
      </c>
      <c r="S1974" s="29">
        <v>0</v>
      </c>
    </row>
    <row r="1975" spans="2:19" x14ac:dyDescent="0.2">
      <c r="D1975" s="102"/>
      <c r="E1975" s="5" t="s">
        <v>41</v>
      </c>
      <c r="F1975" s="6"/>
      <c r="G1975" s="7">
        <v>290</v>
      </c>
      <c r="H1975" s="10">
        <v>104</v>
      </c>
      <c r="I1975" s="1">
        <v>39</v>
      </c>
      <c r="J1975" s="1">
        <v>44</v>
      </c>
      <c r="K1975" s="1">
        <v>26</v>
      </c>
      <c r="L1975" s="1">
        <v>14</v>
      </c>
      <c r="M1975" s="1">
        <v>54</v>
      </c>
      <c r="N1975" s="1">
        <v>88</v>
      </c>
      <c r="O1975" s="1">
        <v>51</v>
      </c>
      <c r="P1975" s="1">
        <v>6</v>
      </c>
      <c r="Q1975" s="1">
        <v>47</v>
      </c>
      <c r="R1975" s="1">
        <v>30</v>
      </c>
      <c r="S1975" s="17">
        <v>1</v>
      </c>
    </row>
    <row r="1976" spans="2:19" x14ac:dyDescent="0.2">
      <c r="D1976" s="102"/>
      <c r="E1976" s="13"/>
      <c r="F1976" s="14"/>
      <c r="G1976" s="11">
        <v>100</v>
      </c>
      <c r="H1976" s="15">
        <v>35.862068965516997</v>
      </c>
      <c r="I1976" s="2">
        <v>13.448275862069</v>
      </c>
      <c r="J1976" s="2">
        <v>15.172413793103001</v>
      </c>
      <c r="K1976" s="2">
        <v>8.9655172413790005</v>
      </c>
      <c r="L1976" s="2">
        <v>4.8275862068970001</v>
      </c>
      <c r="M1976" s="2">
        <v>18.620689655172001</v>
      </c>
      <c r="N1976" s="2">
        <v>30.344827586207</v>
      </c>
      <c r="O1976" s="2">
        <v>17.586206896552</v>
      </c>
      <c r="P1976" s="2">
        <v>2.0689655172410002</v>
      </c>
      <c r="Q1976" s="2">
        <v>16.206896551724</v>
      </c>
      <c r="R1976" s="2">
        <v>10.344827586207</v>
      </c>
      <c r="S1976" s="18">
        <v>0.34482758620699999</v>
      </c>
    </row>
    <row r="1977" spans="2:19" x14ac:dyDescent="0.2">
      <c r="D1977" s="102"/>
      <c r="E1977" s="5" t="s">
        <v>42</v>
      </c>
      <c r="F1977" s="6"/>
      <c r="G1977" s="7">
        <v>190</v>
      </c>
      <c r="H1977" s="10">
        <v>68</v>
      </c>
      <c r="I1977" s="1">
        <v>19</v>
      </c>
      <c r="J1977" s="1">
        <v>31</v>
      </c>
      <c r="K1977" s="1">
        <v>17</v>
      </c>
      <c r="L1977" s="1">
        <v>12</v>
      </c>
      <c r="M1977" s="1">
        <v>33</v>
      </c>
      <c r="N1977" s="1">
        <v>58</v>
      </c>
      <c r="O1977" s="1">
        <v>35</v>
      </c>
      <c r="P1977" s="1">
        <v>6</v>
      </c>
      <c r="Q1977" s="1">
        <v>24</v>
      </c>
      <c r="R1977" s="1">
        <v>22</v>
      </c>
      <c r="S1977" s="17">
        <v>1</v>
      </c>
    </row>
    <row r="1978" spans="2:19" x14ac:dyDescent="0.2">
      <c r="D1978" s="102"/>
      <c r="E1978" s="13"/>
      <c r="F1978" s="14"/>
      <c r="G1978" s="11">
        <v>100</v>
      </c>
      <c r="H1978" s="15">
        <v>35.789473684211004</v>
      </c>
      <c r="I1978" s="2">
        <v>10</v>
      </c>
      <c r="J1978" s="2">
        <v>16.315789473683999</v>
      </c>
      <c r="K1978" s="2">
        <v>8.9473684210529996</v>
      </c>
      <c r="L1978" s="2">
        <v>6.3157894736840001</v>
      </c>
      <c r="M1978" s="2">
        <v>17.368421052632002</v>
      </c>
      <c r="N1978" s="2">
        <v>30.526315789474001</v>
      </c>
      <c r="O1978" s="2">
        <v>18.421052631578998</v>
      </c>
      <c r="P1978" s="2">
        <v>3.1578947368420001</v>
      </c>
      <c r="Q1978" s="2">
        <v>12.631578947368</v>
      </c>
      <c r="R1978" s="2">
        <v>11.578947368421</v>
      </c>
      <c r="S1978" s="18">
        <v>0.52631578947400004</v>
      </c>
    </row>
    <row r="1979" spans="2:19" x14ac:dyDescent="0.2">
      <c r="D1979" s="102"/>
      <c r="E1979" s="5" t="s">
        <v>43</v>
      </c>
      <c r="F1979" s="6"/>
      <c r="G1979" s="7">
        <v>39</v>
      </c>
      <c r="H1979" s="10">
        <v>12</v>
      </c>
      <c r="I1979" s="1">
        <v>7</v>
      </c>
      <c r="J1979" s="1">
        <v>7</v>
      </c>
      <c r="K1979" s="1">
        <v>3</v>
      </c>
      <c r="L1979" s="1">
        <v>2</v>
      </c>
      <c r="M1979" s="1">
        <v>9</v>
      </c>
      <c r="N1979" s="1">
        <v>9</v>
      </c>
      <c r="O1979" s="1">
        <v>4</v>
      </c>
      <c r="P1979" s="1">
        <v>0</v>
      </c>
      <c r="Q1979" s="1">
        <v>4</v>
      </c>
      <c r="R1979" s="1">
        <v>3</v>
      </c>
      <c r="S1979" s="17">
        <v>0</v>
      </c>
    </row>
    <row r="1980" spans="2:19" x14ac:dyDescent="0.2">
      <c r="D1980" s="102"/>
      <c r="E1980" s="13"/>
      <c r="F1980" s="14"/>
      <c r="G1980" s="11">
        <v>100</v>
      </c>
      <c r="H1980" s="15">
        <v>30.769230769231001</v>
      </c>
      <c r="I1980" s="2">
        <v>17.948717948717999</v>
      </c>
      <c r="J1980" s="2">
        <v>17.948717948717999</v>
      </c>
      <c r="K1980" s="2">
        <v>7.6923076923079998</v>
      </c>
      <c r="L1980" s="2">
        <v>5.1282051282049999</v>
      </c>
      <c r="M1980" s="2">
        <v>23.076923076922998</v>
      </c>
      <c r="N1980" s="2">
        <v>23.076923076922998</v>
      </c>
      <c r="O1980" s="2">
        <v>10.25641025641</v>
      </c>
      <c r="P1980" s="9">
        <v>0</v>
      </c>
      <c r="Q1980" s="2">
        <v>10.25641025641</v>
      </c>
      <c r="R1980" s="2">
        <v>7.6923076923079998</v>
      </c>
      <c r="S1980" s="29">
        <v>0</v>
      </c>
    </row>
    <row r="1981" spans="2:19" x14ac:dyDescent="0.2">
      <c r="D1981" s="102"/>
      <c r="E1981" s="5" t="s">
        <v>44</v>
      </c>
      <c r="F1981" s="6"/>
      <c r="G1981" s="7">
        <v>68</v>
      </c>
      <c r="H1981" s="10">
        <v>27</v>
      </c>
      <c r="I1981" s="1">
        <v>4</v>
      </c>
      <c r="J1981" s="1">
        <v>8</v>
      </c>
      <c r="K1981" s="1">
        <v>4</v>
      </c>
      <c r="L1981" s="1">
        <v>3</v>
      </c>
      <c r="M1981" s="1">
        <v>14</v>
      </c>
      <c r="N1981" s="1">
        <v>19</v>
      </c>
      <c r="O1981" s="1">
        <v>8</v>
      </c>
      <c r="P1981" s="1">
        <v>4</v>
      </c>
      <c r="Q1981" s="1">
        <v>11</v>
      </c>
      <c r="R1981" s="1">
        <v>6</v>
      </c>
      <c r="S1981" s="17">
        <v>0</v>
      </c>
    </row>
    <row r="1982" spans="2:19" x14ac:dyDescent="0.2">
      <c r="D1982" s="103"/>
      <c r="E1982" s="54"/>
      <c r="F1982" s="52"/>
      <c r="G1982" s="61">
        <v>100</v>
      </c>
      <c r="H1982" s="66">
        <v>39.705882352941003</v>
      </c>
      <c r="I1982" s="24">
        <v>5.8823529411760003</v>
      </c>
      <c r="J1982" s="24">
        <v>11.764705882353001</v>
      </c>
      <c r="K1982" s="24">
        <v>5.8823529411760003</v>
      </c>
      <c r="L1982" s="24">
        <v>4.4117647058819998</v>
      </c>
      <c r="M1982" s="24">
        <v>20.588235294118</v>
      </c>
      <c r="N1982" s="24">
        <v>27.941176470588001</v>
      </c>
      <c r="O1982" s="24">
        <v>11.764705882353001</v>
      </c>
      <c r="P1982" s="24">
        <v>5.8823529411760003</v>
      </c>
      <c r="Q1982" s="24">
        <v>16.176470588234999</v>
      </c>
      <c r="R1982" s="24">
        <v>8.8235294117649996</v>
      </c>
      <c r="S1982" s="79">
        <v>0</v>
      </c>
    </row>
    <row r="1984" spans="2:19" x14ac:dyDescent="0.2">
      <c r="B1984" s="34" t="str">
        <f xml:space="preserve"> HYPERLINK("#'目次'!B51", "[45]")</f>
        <v>[45]</v>
      </c>
      <c r="C1984" s="27" t="s">
        <v>419</v>
      </c>
    </row>
    <row r="1985" spans="3:12" x14ac:dyDescent="0.2">
      <c r="C1985" s="84" t="s">
        <v>392</v>
      </c>
    </row>
    <row r="1987" spans="3:12" x14ac:dyDescent="0.2">
      <c r="C1987" s="27" t="s">
        <v>13</v>
      </c>
    </row>
    <row r="1988" spans="3:12" ht="48" x14ac:dyDescent="0.2">
      <c r="D1988" s="97"/>
      <c r="E1988" s="98"/>
      <c r="F1988" s="98"/>
      <c r="G1988" s="38" t="s">
        <v>14</v>
      </c>
      <c r="H1988" s="36" t="s">
        <v>420</v>
      </c>
      <c r="I1988" s="4" t="s">
        <v>421</v>
      </c>
      <c r="J1988" s="4" t="s">
        <v>422</v>
      </c>
      <c r="K1988" s="4" t="s">
        <v>22</v>
      </c>
      <c r="L1988" s="35" t="s">
        <v>24</v>
      </c>
    </row>
    <row r="1989" spans="3:12" x14ac:dyDescent="0.2">
      <c r="D1989" s="99"/>
      <c r="E1989" s="100"/>
      <c r="F1989" s="100"/>
      <c r="G1989" s="40"/>
      <c r="H1989" s="42"/>
      <c r="I1989" s="8"/>
      <c r="J1989" s="8"/>
      <c r="K1989" s="8"/>
      <c r="L1989" s="39"/>
    </row>
    <row r="1990" spans="3:12" x14ac:dyDescent="0.2">
      <c r="D1990" s="59"/>
      <c r="E1990" s="63" t="s">
        <v>14</v>
      </c>
      <c r="F1990" s="65"/>
      <c r="G1990" s="37">
        <v>916</v>
      </c>
      <c r="H1990" s="16">
        <v>392</v>
      </c>
      <c r="I1990" s="16">
        <v>276</v>
      </c>
      <c r="J1990" s="16">
        <v>184</v>
      </c>
      <c r="K1990" s="16">
        <v>54</v>
      </c>
      <c r="L1990" s="57">
        <v>10</v>
      </c>
    </row>
    <row r="1991" spans="3:12" x14ac:dyDescent="0.2">
      <c r="D1991" s="54"/>
      <c r="E1991" s="52"/>
      <c r="F1991" s="60"/>
      <c r="G1991" s="11">
        <v>100</v>
      </c>
      <c r="H1991" s="2">
        <v>42.794759825328001</v>
      </c>
      <c r="I1991" s="2">
        <v>30.131004366812</v>
      </c>
      <c r="J1991" s="2">
        <v>20.087336244541</v>
      </c>
      <c r="K1991" s="2">
        <v>5.8951965065499996</v>
      </c>
      <c r="L1991" s="18">
        <v>1.091703056769</v>
      </c>
    </row>
    <row r="1992" spans="3:12" x14ac:dyDescent="0.2">
      <c r="D1992" s="101" t="s">
        <v>25</v>
      </c>
      <c r="E1992" s="26" t="s">
        <v>26</v>
      </c>
      <c r="F1992" s="25"/>
      <c r="G1992" s="28">
        <v>15</v>
      </c>
      <c r="H1992" s="30">
        <v>6</v>
      </c>
      <c r="I1992" s="3">
        <v>5</v>
      </c>
      <c r="J1992" s="3">
        <v>2</v>
      </c>
      <c r="K1992" s="3">
        <v>2</v>
      </c>
      <c r="L1992" s="32">
        <v>0</v>
      </c>
    </row>
    <row r="1993" spans="3:12" x14ac:dyDescent="0.2">
      <c r="D1993" s="102"/>
      <c r="E1993" s="13"/>
      <c r="F1993" s="14"/>
      <c r="G1993" s="11">
        <v>100</v>
      </c>
      <c r="H1993" s="15">
        <v>40</v>
      </c>
      <c r="I1993" s="2">
        <v>33.333333333333002</v>
      </c>
      <c r="J1993" s="2">
        <v>13.333333333333</v>
      </c>
      <c r="K1993" s="2">
        <v>13.333333333333</v>
      </c>
      <c r="L1993" s="29">
        <v>0</v>
      </c>
    </row>
    <row r="1994" spans="3:12" x14ac:dyDescent="0.2">
      <c r="D1994" s="102"/>
      <c r="E1994" s="5" t="s">
        <v>27</v>
      </c>
      <c r="F1994" s="6"/>
      <c r="G1994" s="7">
        <v>41</v>
      </c>
      <c r="H1994" s="10">
        <v>20</v>
      </c>
      <c r="I1994" s="1">
        <v>10</v>
      </c>
      <c r="J1994" s="1">
        <v>9</v>
      </c>
      <c r="K1994" s="1">
        <v>2</v>
      </c>
      <c r="L1994" s="17">
        <v>0</v>
      </c>
    </row>
    <row r="1995" spans="3:12" x14ac:dyDescent="0.2">
      <c r="D1995" s="102"/>
      <c r="E1995" s="13"/>
      <c r="F1995" s="14"/>
      <c r="G1995" s="11">
        <v>100</v>
      </c>
      <c r="H1995" s="15">
        <v>48.780487804878</v>
      </c>
      <c r="I1995" s="2">
        <v>24.390243902439</v>
      </c>
      <c r="J1995" s="2">
        <v>21.951219512194999</v>
      </c>
      <c r="K1995" s="2">
        <v>4.8780487804880002</v>
      </c>
      <c r="L1995" s="29">
        <v>0</v>
      </c>
    </row>
    <row r="1996" spans="3:12" x14ac:dyDescent="0.2">
      <c r="D1996" s="102"/>
      <c r="E1996" s="5" t="s">
        <v>28</v>
      </c>
      <c r="F1996" s="6"/>
      <c r="G1996" s="7">
        <v>235</v>
      </c>
      <c r="H1996" s="10">
        <v>100</v>
      </c>
      <c r="I1996" s="1">
        <v>69</v>
      </c>
      <c r="J1996" s="1">
        <v>53</v>
      </c>
      <c r="K1996" s="1">
        <v>8</v>
      </c>
      <c r="L1996" s="17">
        <v>5</v>
      </c>
    </row>
    <row r="1997" spans="3:12" x14ac:dyDescent="0.2">
      <c r="D1997" s="102"/>
      <c r="E1997" s="13"/>
      <c r="F1997" s="14"/>
      <c r="G1997" s="11">
        <v>100</v>
      </c>
      <c r="H1997" s="15">
        <v>42.553191489362</v>
      </c>
      <c r="I1997" s="2">
        <v>29.361702127659999</v>
      </c>
      <c r="J1997" s="2">
        <v>22.553191489362</v>
      </c>
      <c r="K1997" s="2">
        <v>3.4042553191490001</v>
      </c>
      <c r="L1997" s="18">
        <v>2.1276595744679998</v>
      </c>
    </row>
    <row r="1998" spans="3:12" x14ac:dyDescent="0.2">
      <c r="D1998" s="102"/>
      <c r="E1998" s="5" t="s">
        <v>29</v>
      </c>
      <c r="F1998" s="6"/>
      <c r="G1998" s="7">
        <v>156</v>
      </c>
      <c r="H1998" s="10">
        <v>61</v>
      </c>
      <c r="I1998" s="1">
        <v>52</v>
      </c>
      <c r="J1998" s="1">
        <v>35</v>
      </c>
      <c r="K1998" s="1">
        <v>7</v>
      </c>
      <c r="L1998" s="17">
        <v>1</v>
      </c>
    </row>
    <row r="1999" spans="3:12" x14ac:dyDescent="0.2">
      <c r="D1999" s="102"/>
      <c r="E1999" s="13"/>
      <c r="F1999" s="14"/>
      <c r="G1999" s="11">
        <v>100</v>
      </c>
      <c r="H1999" s="15">
        <v>39.102564102564003</v>
      </c>
      <c r="I1999" s="2">
        <v>33.333333333333002</v>
      </c>
      <c r="J1999" s="2">
        <v>22.435897435897001</v>
      </c>
      <c r="K1999" s="2">
        <v>4.4871794871789996</v>
      </c>
      <c r="L1999" s="18">
        <v>0.64102564102600001</v>
      </c>
    </row>
    <row r="2000" spans="3:12" x14ac:dyDescent="0.2">
      <c r="D2000" s="102"/>
      <c r="E2000" s="5" t="s">
        <v>30</v>
      </c>
      <c r="F2000" s="6"/>
      <c r="G2000" s="7">
        <v>29</v>
      </c>
      <c r="H2000" s="10">
        <v>12</v>
      </c>
      <c r="I2000" s="1">
        <v>5</v>
      </c>
      <c r="J2000" s="1">
        <v>7</v>
      </c>
      <c r="K2000" s="1">
        <v>4</v>
      </c>
      <c r="L2000" s="17">
        <v>1</v>
      </c>
    </row>
    <row r="2001" spans="4:12" x14ac:dyDescent="0.2">
      <c r="D2001" s="102"/>
      <c r="E2001" s="13"/>
      <c r="F2001" s="14"/>
      <c r="G2001" s="11">
        <v>100</v>
      </c>
      <c r="H2001" s="15">
        <v>41.379310344827999</v>
      </c>
      <c r="I2001" s="2">
        <v>17.241379310345</v>
      </c>
      <c r="J2001" s="2">
        <v>24.137931034483</v>
      </c>
      <c r="K2001" s="2">
        <v>13.793103448276</v>
      </c>
      <c r="L2001" s="18">
        <v>3.4482758620689999</v>
      </c>
    </row>
    <row r="2002" spans="4:12" x14ac:dyDescent="0.2">
      <c r="D2002" s="102"/>
      <c r="E2002" s="5" t="s">
        <v>31</v>
      </c>
      <c r="F2002" s="6"/>
      <c r="G2002" s="7">
        <v>24</v>
      </c>
      <c r="H2002" s="10">
        <v>11</v>
      </c>
      <c r="I2002" s="1">
        <v>7</v>
      </c>
      <c r="J2002" s="1">
        <v>4</v>
      </c>
      <c r="K2002" s="1">
        <v>2</v>
      </c>
      <c r="L2002" s="17">
        <v>0</v>
      </c>
    </row>
    <row r="2003" spans="4:12" x14ac:dyDescent="0.2">
      <c r="D2003" s="102"/>
      <c r="E2003" s="13"/>
      <c r="F2003" s="14"/>
      <c r="G2003" s="11">
        <v>100</v>
      </c>
      <c r="H2003" s="15">
        <v>45.833333333333002</v>
      </c>
      <c r="I2003" s="2">
        <v>29.166666666666998</v>
      </c>
      <c r="J2003" s="2">
        <v>16.666666666666998</v>
      </c>
      <c r="K2003" s="2">
        <v>8.333333333333</v>
      </c>
      <c r="L2003" s="29">
        <v>0</v>
      </c>
    </row>
    <row r="2004" spans="4:12" x14ac:dyDescent="0.2">
      <c r="D2004" s="102"/>
      <c r="E2004" s="5" t="s">
        <v>32</v>
      </c>
      <c r="F2004" s="6"/>
      <c r="G2004" s="7">
        <v>119</v>
      </c>
      <c r="H2004" s="10">
        <v>43</v>
      </c>
      <c r="I2004" s="1">
        <v>43</v>
      </c>
      <c r="J2004" s="1">
        <v>24</v>
      </c>
      <c r="K2004" s="1">
        <v>9</v>
      </c>
      <c r="L2004" s="17">
        <v>0</v>
      </c>
    </row>
    <row r="2005" spans="4:12" x14ac:dyDescent="0.2">
      <c r="D2005" s="102"/>
      <c r="E2005" s="13"/>
      <c r="F2005" s="14"/>
      <c r="G2005" s="11">
        <v>100</v>
      </c>
      <c r="H2005" s="15">
        <v>36.134453781513002</v>
      </c>
      <c r="I2005" s="2">
        <v>36.134453781513002</v>
      </c>
      <c r="J2005" s="2">
        <v>20.168067226891001</v>
      </c>
      <c r="K2005" s="2">
        <v>7.5630252100839996</v>
      </c>
      <c r="L2005" s="29">
        <v>0</v>
      </c>
    </row>
    <row r="2006" spans="4:12" x14ac:dyDescent="0.2">
      <c r="D2006" s="102"/>
      <c r="E2006" s="5" t="s">
        <v>33</v>
      </c>
      <c r="F2006" s="6"/>
      <c r="G2006" s="7">
        <v>83</v>
      </c>
      <c r="H2006" s="10">
        <v>45</v>
      </c>
      <c r="I2006" s="1">
        <v>21</v>
      </c>
      <c r="J2006" s="1">
        <v>9</v>
      </c>
      <c r="K2006" s="1">
        <v>7</v>
      </c>
      <c r="L2006" s="17">
        <v>1</v>
      </c>
    </row>
    <row r="2007" spans="4:12" x14ac:dyDescent="0.2">
      <c r="D2007" s="102"/>
      <c r="E2007" s="13"/>
      <c r="F2007" s="14"/>
      <c r="G2007" s="11">
        <v>100</v>
      </c>
      <c r="H2007" s="15">
        <v>54.21686746988</v>
      </c>
      <c r="I2007" s="2">
        <v>25.301204819277</v>
      </c>
      <c r="J2007" s="2">
        <v>10.843373493975999</v>
      </c>
      <c r="K2007" s="2">
        <v>8.4337349397590007</v>
      </c>
      <c r="L2007" s="18">
        <v>1.204819277108</v>
      </c>
    </row>
    <row r="2008" spans="4:12" x14ac:dyDescent="0.2">
      <c r="D2008" s="102"/>
      <c r="E2008" s="5" t="s">
        <v>34</v>
      </c>
      <c r="F2008" s="6"/>
      <c r="G2008" s="7">
        <v>69</v>
      </c>
      <c r="H2008" s="10">
        <v>30</v>
      </c>
      <c r="I2008" s="1">
        <v>19</v>
      </c>
      <c r="J2008" s="1">
        <v>15</v>
      </c>
      <c r="K2008" s="1">
        <v>4</v>
      </c>
      <c r="L2008" s="17">
        <v>1</v>
      </c>
    </row>
    <row r="2009" spans="4:12" x14ac:dyDescent="0.2">
      <c r="D2009" s="102"/>
      <c r="E2009" s="13"/>
      <c r="F2009" s="14"/>
      <c r="G2009" s="11">
        <v>100</v>
      </c>
      <c r="H2009" s="15">
        <v>43.478260869564998</v>
      </c>
      <c r="I2009" s="2">
        <v>27.536231884058001</v>
      </c>
      <c r="J2009" s="2">
        <v>21.739130434783</v>
      </c>
      <c r="K2009" s="2">
        <v>5.7971014492749999</v>
      </c>
      <c r="L2009" s="18">
        <v>1.449275362319</v>
      </c>
    </row>
    <row r="2010" spans="4:12" x14ac:dyDescent="0.2">
      <c r="D2010" s="102"/>
      <c r="E2010" s="5" t="s">
        <v>35</v>
      </c>
      <c r="F2010" s="6"/>
      <c r="G2010" s="7">
        <v>50</v>
      </c>
      <c r="H2010" s="10">
        <v>29</v>
      </c>
      <c r="I2010" s="1">
        <v>10</v>
      </c>
      <c r="J2010" s="1">
        <v>8</v>
      </c>
      <c r="K2010" s="1">
        <v>2</v>
      </c>
      <c r="L2010" s="17">
        <v>1</v>
      </c>
    </row>
    <row r="2011" spans="4:12" x14ac:dyDescent="0.2">
      <c r="D2011" s="102"/>
      <c r="E2011" s="13"/>
      <c r="F2011" s="14"/>
      <c r="G2011" s="11">
        <v>100</v>
      </c>
      <c r="H2011" s="15">
        <v>58</v>
      </c>
      <c r="I2011" s="2">
        <v>20</v>
      </c>
      <c r="J2011" s="2">
        <v>16</v>
      </c>
      <c r="K2011" s="2">
        <v>4</v>
      </c>
      <c r="L2011" s="18">
        <v>2</v>
      </c>
    </row>
    <row r="2012" spans="4:12" x14ac:dyDescent="0.2">
      <c r="D2012" s="102"/>
      <c r="E2012" s="5" t="s">
        <v>36</v>
      </c>
      <c r="F2012" s="6"/>
      <c r="G2012" s="7">
        <v>29</v>
      </c>
      <c r="H2012" s="10">
        <v>14</v>
      </c>
      <c r="I2012" s="1">
        <v>9</v>
      </c>
      <c r="J2012" s="1">
        <v>3</v>
      </c>
      <c r="K2012" s="1">
        <v>3</v>
      </c>
      <c r="L2012" s="17">
        <v>0</v>
      </c>
    </row>
    <row r="2013" spans="4:12" x14ac:dyDescent="0.2">
      <c r="D2013" s="102"/>
      <c r="E2013" s="13"/>
      <c r="F2013" s="14"/>
      <c r="G2013" s="11">
        <v>100</v>
      </c>
      <c r="H2013" s="15">
        <v>48.275862068965999</v>
      </c>
      <c r="I2013" s="2">
        <v>31.034482758620999</v>
      </c>
      <c r="J2013" s="2">
        <v>10.344827586207</v>
      </c>
      <c r="K2013" s="2">
        <v>10.344827586207</v>
      </c>
      <c r="L2013" s="29">
        <v>0</v>
      </c>
    </row>
    <row r="2014" spans="4:12" x14ac:dyDescent="0.2">
      <c r="D2014" s="102"/>
      <c r="E2014" s="5" t="s">
        <v>37</v>
      </c>
      <c r="F2014" s="6"/>
      <c r="G2014" s="7">
        <v>62</v>
      </c>
      <c r="H2014" s="10">
        <v>19</v>
      </c>
      <c r="I2014" s="1">
        <v>26</v>
      </c>
      <c r="J2014" s="1">
        <v>14</v>
      </c>
      <c r="K2014" s="1">
        <v>3</v>
      </c>
      <c r="L2014" s="17">
        <v>0</v>
      </c>
    </row>
    <row r="2015" spans="4:12" x14ac:dyDescent="0.2">
      <c r="D2015" s="102"/>
      <c r="E2015" s="13"/>
      <c r="F2015" s="14"/>
      <c r="G2015" s="11">
        <v>100</v>
      </c>
      <c r="H2015" s="15">
        <v>30.645161290322999</v>
      </c>
      <c r="I2015" s="2">
        <v>41.935483870968</v>
      </c>
      <c r="J2015" s="2">
        <v>22.580645161290001</v>
      </c>
      <c r="K2015" s="2">
        <v>4.8387096774189997</v>
      </c>
      <c r="L2015" s="29">
        <v>0</v>
      </c>
    </row>
    <row r="2016" spans="4:12" x14ac:dyDescent="0.2">
      <c r="D2016" s="102"/>
      <c r="E2016" s="5" t="s">
        <v>38</v>
      </c>
      <c r="F2016" s="6"/>
      <c r="G2016" s="7">
        <v>4</v>
      </c>
      <c r="H2016" s="10">
        <v>2</v>
      </c>
      <c r="I2016" s="1">
        <v>0</v>
      </c>
      <c r="J2016" s="1">
        <v>1</v>
      </c>
      <c r="K2016" s="1">
        <v>1</v>
      </c>
      <c r="L2016" s="17">
        <v>0</v>
      </c>
    </row>
    <row r="2017" spans="2:12" x14ac:dyDescent="0.2">
      <c r="D2017" s="102"/>
      <c r="E2017" s="13"/>
      <c r="F2017" s="14"/>
      <c r="G2017" s="11">
        <v>100</v>
      </c>
      <c r="H2017" s="15">
        <v>50</v>
      </c>
      <c r="I2017" s="9">
        <v>0</v>
      </c>
      <c r="J2017" s="2">
        <v>25</v>
      </c>
      <c r="K2017" s="2">
        <v>25</v>
      </c>
      <c r="L2017" s="29">
        <v>0</v>
      </c>
    </row>
    <row r="2018" spans="2:12" x14ac:dyDescent="0.2">
      <c r="D2018" s="101" t="s">
        <v>39</v>
      </c>
      <c r="E2018" s="26" t="s">
        <v>40</v>
      </c>
      <c r="F2018" s="25"/>
      <c r="G2018" s="28">
        <v>329</v>
      </c>
      <c r="H2018" s="30">
        <v>133</v>
      </c>
      <c r="I2018" s="3">
        <v>116</v>
      </c>
      <c r="J2018" s="3">
        <v>61</v>
      </c>
      <c r="K2018" s="3">
        <v>18</v>
      </c>
      <c r="L2018" s="32">
        <v>1</v>
      </c>
    </row>
    <row r="2019" spans="2:12" x14ac:dyDescent="0.2">
      <c r="D2019" s="102"/>
      <c r="E2019" s="13"/>
      <c r="F2019" s="14"/>
      <c r="G2019" s="11">
        <v>100</v>
      </c>
      <c r="H2019" s="15">
        <v>40.425531914894002</v>
      </c>
      <c r="I2019" s="2">
        <v>35.258358662614</v>
      </c>
      <c r="J2019" s="2">
        <v>18.54103343465</v>
      </c>
      <c r="K2019" s="2">
        <v>5.4711246200610004</v>
      </c>
      <c r="L2019" s="18">
        <v>0.30395136778100001</v>
      </c>
    </row>
    <row r="2020" spans="2:12" x14ac:dyDescent="0.2">
      <c r="D2020" s="102"/>
      <c r="E2020" s="5" t="s">
        <v>41</v>
      </c>
      <c r="F2020" s="6"/>
      <c r="G2020" s="7">
        <v>290</v>
      </c>
      <c r="H2020" s="10">
        <v>132</v>
      </c>
      <c r="I2020" s="1">
        <v>72</v>
      </c>
      <c r="J2020" s="1">
        <v>64</v>
      </c>
      <c r="K2020" s="1">
        <v>19</v>
      </c>
      <c r="L2020" s="17">
        <v>3</v>
      </c>
    </row>
    <row r="2021" spans="2:12" x14ac:dyDescent="0.2">
      <c r="D2021" s="102"/>
      <c r="E2021" s="13"/>
      <c r="F2021" s="14"/>
      <c r="G2021" s="11">
        <v>100</v>
      </c>
      <c r="H2021" s="15">
        <v>45.517241379310001</v>
      </c>
      <c r="I2021" s="2">
        <v>24.827586206896999</v>
      </c>
      <c r="J2021" s="2">
        <v>22.068965517241001</v>
      </c>
      <c r="K2021" s="2">
        <v>6.5517241379310001</v>
      </c>
      <c r="L2021" s="18">
        <v>1.0344827586209999</v>
      </c>
    </row>
    <row r="2022" spans="2:12" x14ac:dyDescent="0.2">
      <c r="D2022" s="102"/>
      <c r="E2022" s="5" t="s">
        <v>42</v>
      </c>
      <c r="F2022" s="6"/>
      <c r="G2022" s="7">
        <v>190</v>
      </c>
      <c r="H2022" s="10">
        <v>79</v>
      </c>
      <c r="I2022" s="1">
        <v>56</v>
      </c>
      <c r="J2022" s="1">
        <v>41</v>
      </c>
      <c r="K2022" s="1">
        <v>10</v>
      </c>
      <c r="L2022" s="17">
        <v>4</v>
      </c>
    </row>
    <row r="2023" spans="2:12" x14ac:dyDescent="0.2">
      <c r="D2023" s="102"/>
      <c r="E2023" s="13"/>
      <c r="F2023" s="14"/>
      <c r="G2023" s="11">
        <v>100</v>
      </c>
      <c r="H2023" s="15">
        <v>41.578947368420998</v>
      </c>
      <c r="I2023" s="2">
        <v>29.473684210525999</v>
      </c>
      <c r="J2023" s="2">
        <v>21.578947368421002</v>
      </c>
      <c r="K2023" s="2">
        <v>5.2631578947369997</v>
      </c>
      <c r="L2023" s="18">
        <v>2.1052631578950001</v>
      </c>
    </row>
    <row r="2024" spans="2:12" x14ac:dyDescent="0.2">
      <c r="D2024" s="102"/>
      <c r="E2024" s="5" t="s">
        <v>43</v>
      </c>
      <c r="F2024" s="6"/>
      <c r="G2024" s="7">
        <v>39</v>
      </c>
      <c r="H2024" s="10">
        <v>21</v>
      </c>
      <c r="I2024" s="1">
        <v>11</v>
      </c>
      <c r="J2024" s="1">
        <v>3</v>
      </c>
      <c r="K2024" s="1">
        <v>4</v>
      </c>
      <c r="L2024" s="17">
        <v>0</v>
      </c>
    </row>
    <row r="2025" spans="2:12" x14ac:dyDescent="0.2">
      <c r="D2025" s="102"/>
      <c r="E2025" s="13"/>
      <c r="F2025" s="14"/>
      <c r="G2025" s="11">
        <v>100</v>
      </c>
      <c r="H2025" s="15">
        <v>53.846153846154003</v>
      </c>
      <c r="I2025" s="2">
        <v>28.205128205127998</v>
      </c>
      <c r="J2025" s="2">
        <v>7.6923076923079998</v>
      </c>
      <c r="K2025" s="2">
        <v>10.25641025641</v>
      </c>
      <c r="L2025" s="29">
        <v>0</v>
      </c>
    </row>
    <row r="2026" spans="2:12" x14ac:dyDescent="0.2">
      <c r="D2026" s="102"/>
      <c r="E2026" s="5" t="s">
        <v>44</v>
      </c>
      <c r="F2026" s="6"/>
      <c r="G2026" s="7">
        <v>68</v>
      </c>
      <c r="H2026" s="10">
        <v>27</v>
      </c>
      <c r="I2026" s="1">
        <v>21</v>
      </c>
      <c r="J2026" s="1">
        <v>15</v>
      </c>
      <c r="K2026" s="1">
        <v>3</v>
      </c>
      <c r="L2026" s="17">
        <v>2</v>
      </c>
    </row>
    <row r="2027" spans="2:12" x14ac:dyDescent="0.2">
      <c r="D2027" s="103"/>
      <c r="E2027" s="54"/>
      <c r="F2027" s="52"/>
      <c r="G2027" s="61">
        <v>100</v>
      </c>
      <c r="H2027" s="66">
        <v>39.705882352941003</v>
      </c>
      <c r="I2027" s="24">
        <v>30.882352941175998</v>
      </c>
      <c r="J2027" s="24">
        <v>22.058823529411999</v>
      </c>
      <c r="K2027" s="24">
        <v>4.4117647058819998</v>
      </c>
      <c r="L2027" s="69">
        <v>2.9411764705880001</v>
      </c>
    </row>
    <row r="2029" spans="2:12" x14ac:dyDescent="0.2">
      <c r="B2029" s="34" t="str">
        <f xml:space="preserve"> HYPERLINK("#'目次'!B52", "[46]")</f>
        <v>[46]</v>
      </c>
      <c r="C2029" s="27" t="s">
        <v>425</v>
      </c>
    </row>
    <row r="2030" spans="2:12" x14ac:dyDescent="0.2">
      <c r="C2030" s="84" t="s">
        <v>426</v>
      </c>
    </row>
    <row r="2032" spans="2:12" x14ac:dyDescent="0.2">
      <c r="C2032" s="27" t="s">
        <v>13</v>
      </c>
    </row>
    <row r="2033" spans="4:18" ht="48" x14ac:dyDescent="0.2">
      <c r="D2033" s="97"/>
      <c r="E2033" s="98"/>
      <c r="F2033" s="98"/>
      <c r="G2033" s="38" t="s">
        <v>14</v>
      </c>
      <c r="H2033" s="36" t="s">
        <v>427</v>
      </c>
      <c r="I2033" s="4" t="s">
        <v>428</v>
      </c>
      <c r="J2033" s="4" t="s">
        <v>429</v>
      </c>
      <c r="K2033" s="4" t="s">
        <v>430</v>
      </c>
      <c r="L2033" s="4" t="s">
        <v>431</v>
      </c>
      <c r="M2033" s="4" t="s">
        <v>432</v>
      </c>
      <c r="N2033" s="4" t="s">
        <v>433</v>
      </c>
      <c r="O2033" s="4" t="s">
        <v>434</v>
      </c>
      <c r="P2033" s="4" t="s">
        <v>435</v>
      </c>
      <c r="Q2033" s="4" t="s">
        <v>22</v>
      </c>
      <c r="R2033" s="35" t="s">
        <v>24</v>
      </c>
    </row>
    <row r="2034" spans="4:18" x14ac:dyDescent="0.2">
      <c r="D2034" s="99"/>
      <c r="E2034" s="100"/>
      <c r="F2034" s="100"/>
      <c r="G2034" s="40"/>
      <c r="H2034" s="42"/>
      <c r="I2034" s="8"/>
      <c r="J2034" s="8"/>
      <c r="K2034" s="8"/>
      <c r="L2034" s="8"/>
      <c r="M2034" s="8"/>
      <c r="N2034" s="8"/>
      <c r="O2034" s="8"/>
      <c r="P2034" s="8"/>
      <c r="Q2034" s="8"/>
      <c r="R2034" s="39"/>
    </row>
    <row r="2035" spans="4:18" x14ac:dyDescent="0.2">
      <c r="D2035" s="59"/>
      <c r="E2035" s="63" t="s">
        <v>14</v>
      </c>
      <c r="F2035" s="65"/>
      <c r="G2035" s="37">
        <v>437</v>
      </c>
      <c r="H2035" s="16">
        <v>180</v>
      </c>
      <c r="I2035" s="16">
        <v>150</v>
      </c>
      <c r="J2035" s="16">
        <v>50</v>
      </c>
      <c r="K2035" s="16">
        <v>31</v>
      </c>
      <c r="L2035" s="16">
        <v>49</v>
      </c>
      <c r="M2035" s="16">
        <v>24</v>
      </c>
      <c r="N2035" s="16">
        <v>23</v>
      </c>
      <c r="O2035" s="16">
        <v>59</v>
      </c>
      <c r="P2035" s="16">
        <v>18</v>
      </c>
      <c r="Q2035" s="16">
        <v>42</v>
      </c>
      <c r="R2035" s="57">
        <v>2</v>
      </c>
    </row>
    <row r="2036" spans="4:18" x14ac:dyDescent="0.2">
      <c r="D2036" s="54"/>
      <c r="E2036" s="52"/>
      <c r="F2036" s="60"/>
      <c r="G2036" s="11">
        <v>100</v>
      </c>
      <c r="H2036" s="2">
        <v>41.189931350114001</v>
      </c>
      <c r="I2036" s="2">
        <v>34.324942791761998</v>
      </c>
      <c r="J2036" s="2">
        <v>11.441647597254001</v>
      </c>
      <c r="K2036" s="2">
        <v>7.0938215102970004</v>
      </c>
      <c r="L2036" s="2">
        <v>11.212814645309001</v>
      </c>
      <c r="M2036" s="2">
        <v>5.4919908466820004</v>
      </c>
      <c r="N2036" s="2">
        <v>5.2631578947369997</v>
      </c>
      <c r="O2036" s="2">
        <v>13.501144164759999</v>
      </c>
      <c r="P2036" s="2">
        <v>4.1189931350110003</v>
      </c>
      <c r="Q2036" s="2">
        <v>9.6109839816929998</v>
      </c>
      <c r="R2036" s="18">
        <v>0.45766590389</v>
      </c>
    </row>
    <row r="2037" spans="4:18" x14ac:dyDescent="0.2">
      <c r="D2037" s="101" t="s">
        <v>25</v>
      </c>
      <c r="E2037" s="26" t="s">
        <v>26</v>
      </c>
      <c r="F2037" s="25"/>
      <c r="G2037" s="28">
        <v>13</v>
      </c>
      <c r="H2037" s="30">
        <v>6</v>
      </c>
      <c r="I2037" s="3">
        <v>3</v>
      </c>
      <c r="J2037" s="3">
        <v>1</v>
      </c>
      <c r="K2037" s="3">
        <v>0</v>
      </c>
      <c r="L2037" s="3">
        <v>0</v>
      </c>
      <c r="M2037" s="3">
        <v>1</v>
      </c>
      <c r="N2037" s="3">
        <v>0</v>
      </c>
      <c r="O2037" s="3">
        <v>2</v>
      </c>
      <c r="P2037" s="3">
        <v>3</v>
      </c>
      <c r="Q2037" s="3">
        <v>1</v>
      </c>
      <c r="R2037" s="32">
        <v>0</v>
      </c>
    </row>
    <row r="2038" spans="4:18" x14ac:dyDescent="0.2">
      <c r="D2038" s="102"/>
      <c r="E2038" s="13"/>
      <c r="F2038" s="14"/>
      <c r="G2038" s="11">
        <v>100</v>
      </c>
      <c r="H2038" s="15">
        <v>46.153846153845997</v>
      </c>
      <c r="I2038" s="2">
        <v>23.076923076922998</v>
      </c>
      <c r="J2038" s="2">
        <v>7.6923076923079998</v>
      </c>
      <c r="K2038" s="9">
        <v>0</v>
      </c>
      <c r="L2038" s="9">
        <v>0</v>
      </c>
      <c r="M2038" s="2">
        <v>7.6923076923079998</v>
      </c>
      <c r="N2038" s="9">
        <v>0</v>
      </c>
      <c r="O2038" s="2">
        <v>15.384615384615</v>
      </c>
      <c r="P2038" s="2">
        <v>23.076923076922998</v>
      </c>
      <c r="Q2038" s="2">
        <v>7.6923076923079998</v>
      </c>
      <c r="R2038" s="29">
        <v>0</v>
      </c>
    </row>
    <row r="2039" spans="4:18" x14ac:dyDescent="0.2">
      <c r="D2039" s="102"/>
      <c r="E2039" s="5" t="s">
        <v>27</v>
      </c>
      <c r="F2039" s="6"/>
      <c r="G2039" s="7">
        <v>24</v>
      </c>
      <c r="H2039" s="10">
        <v>12</v>
      </c>
      <c r="I2039" s="1">
        <v>4</v>
      </c>
      <c r="J2039" s="1">
        <v>2</v>
      </c>
      <c r="K2039" s="1">
        <v>1</v>
      </c>
      <c r="L2039" s="1">
        <v>4</v>
      </c>
      <c r="M2039" s="1">
        <v>1</v>
      </c>
      <c r="N2039" s="1">
        <v>1</v>
      </c>
      <c r="O2039" s="1">
        <v>3</v>
      </c>
      <c r="P2039" s="1">
        <v>1</v>
      </c>
      <c r="Q2039" s="1">
        <v>2</v>
      </c>
      <c r="R2039" s="17">
        <v>0</v>
      </c>
    </row>
    <row r="2040" spans="4:18" x14ac:dyDescent="0.2">
      <c r="D2040" s="102"/>
      <c r="E2040" s="13"/>
      <c r="F2040" s="14"/>
      <c r="G2040" s="11">
        <v>100</v>
      </c>
      <c r="H2040" s="15">
        <v>50</v>
      </c>
      <c r="I2040" s="2">
        <v>16.666666666666998</v>
      </c>
      <c r="J2040" s="2">
        <v>8.333333333333</v>
      </c>
      <c r="K2040" s="2">
        <v>4.166666666667</v>
      </c>
      <c r="L2040" s="2">
        <v>16.666666666666998</v>
      </c>
      <c r="M2040" s="2">
        <v>4.166666666667</v>
      </c>
      <c r="N2040" s="2">
        <v>4.166666666667</v>
      </c>
      <c r="O2040" s="2">
        <v>12.5</v>
      </c>
      <c r="P2040" s="2">
        <v>4.166666666667</v>
      </c>
      <c r="Q2040" s="2">
        <v>8.333333333333</v>
      </c>
      <c r="R2040" s="29">
        <v>0</v>
      </c>
    </row>
    <row r="2041" spans="4:18" x14ac:dyDescent="0.2">
      <c r="D2041" s="102"/>
      <c r="E2041" s="5" t="s">
        <v>28</v>
      </c>
      <c r="F2041" s="6"/>
      <c r="G2041" s="7">
        <v>94</v>
      </c>
      <c r="H2041" s="10">
        <v>37</v>
      </c>
      <c r="I2041" s="1">
        <v>35</v>
      </c>
      <c r="J2041" s="1">
        <v>6</v>
      </c>
      <c r="K2041" s="1">
        <v>8</v>
      </c>
      <c r="L2041" s="1">
        <v>7</v>
      </c>
      <c r="M2041" s="1">
        <v>4</v>
      </c>
      <c r="N2041" s="1">
        <v>6</v>
      </c>
      <c r="O2041" s="1">
        <v>14</v>
      </c>
      <c r="P2041" s="1">
        <v>4</v>
      </c>
      <c r="Q2041" s="1">
        <v>5</v>
      </c>
      <c r="R2041" s="17">
        <v>0</v>
      </c>
    </row>
    <row r="2042" spans="4:18" x14ac:dyDescent="0.2">
      <c r="D2042" s="102"/>
      <c r="E2042" s="13"/>
      <c r="F2042" s="14"/>
      <c r="G2042" s="11">
        <v>100</v>
      </c>
      <c r="H2042" s="15">
        <v>39.361702127660003</v>
      </c>
      <c r="I2042" s="2">
        <v>37.234042553191003</v>
      </c>
      <c r="J2042" s="2">
        <v>6.3829787234040003</v>
      </c>
      <c r="K2042" s="2">
        <v>8.5106382978719992</v>
      </c>
      <c r="L2042" s="2">
        <v>7.4468085106380002</v>
      </c>
      <c r="M2042" s="2">
        <v>4.2553191489359996</v>
      </c>
      <c r="N2042" s="2">
        <v>6.3829787234040003</v>
      </c>
      <c r="O2042" s="2">
        <v>14.893617021277</v>
      </c>
      <c r="P2042" s="2">
        <v>4.2553191489359996</v>
      </c>
      <c r="Q2042" s="2">
        <v>5.3191489361700004</v>
      </c>
      <c r="R2042" s="29">
        <v>0</v>
      </c>
    </row>
    <row r="2043" spans="4:18" x14ac:dyDescent="0.2">
      <c r="D2043" s="102"/>
      <c r="E2043" s="5" t="s">
        <v>29</v>
      </c>
      <c r="F2043" s="6"/>
      <c r="G2043" s="7">
        <v>55</v>
      </c>
      <c r="H2043" s="10">
        <v>18</v>
      </c>
      <c r="I2043" s="1">
        <v>22</v>
      </c>
      <c r="J2043" s="1">
        <v>9</v>
      </c>
      <c r="K2043" s="1">
        <v>0</v>
      </c>
      <c r="L2043" s="1">
        <v>5</v>
      </c>
      <c r="M2043" s="1">
        <v>4</v>
      </c>
      <c r="N2043" s="1">
        <v>3</v>
      </c>
      <c r="O2043" s="1">
        <v>8</v>
      </c>
      <c r="P2043" s="1">
        <v>2</v>
      </c>
      <c r="Q2043" s="1">
        <v>6</v>
      </c>
      <c r="R2043" s="17">
        <v>0</v>
      </c>
    </row>
    <row r="2044" spans="4:18" x14ac:dyDescent="0.2">
      <c r="D2044" s="102"/>
      <c r="E2044" s="13"/>
      <c r="F2044" s="14"/>
      <c r="G2044" s="11">
        <v>100</v>
      </c>
      <c r="H2044" s="15">
        <v>32.727272727272997</v>
      </c>
      <c r="I2044" s="2">
        <v>40</v>
      </c>
      <c r="J2044" s="2">
        <v>16.363636363636001</v>
      </c>
      <c r="K2044" s="9">
        <v>0</v>
      </c>
      <c r="L2044" s="2">
        <v>9.0909090909089993</v>
      </c>
      <c r="M2044" s="2">
        <v>7.2727272727269998</v>
      </c>
      <c r="N2044" s="2">
        <v>5.4545454545450003</v>
      </c>
      <c r="O2044" s="2">
        <v>14.545454545455</v>
      </c>
      <c r="P2044" s="2">
        <v>3.636363636364</v>
      </c>
      <c r="Q2044" s="2">
        <v>10.909090909091001</v>
      </c>
      <c r="R2044" s="29">
        <v>0</v>
      </c>
    </row>
    <row r="2045" spans="4:18" x14ac:dyDescent="0.2">
      <c r="D2045" s="102"/>
      <c r="E2045" s="5" t="s">
        <v>30</v>
      </c>
      <c r="F2045" s="6"/>
      <c r="G2045" s="7">
        <v>14</v>
      </c>
      <c r="H2045" s="10">
        <v>3</v>
      </c>
      <c r="I2045" s="1">
        <v>6</v>
      </c>
      <c r="J2045" s="1">
        <v>1</v>
      </c>
      <c r="K2045" s="1">
        <v>2</v>
      </c>
      <c r="L2045" s="1">
        <v>0</v>
      </c>
      <c r="M2045" s="1">
        <v>0</v>
      </c>
      <c r="N2045" s="1">
        <v>2</v>
      </c>
      <c r="O2045" s="1">
        <v>4</v>
      </c>
      <c r="P2045" s="1">
        <v>0</v>
      </c>
      <c r="Q2045" s="1">
        <v>2</v>
      </c>
      <c r="R2045" s="17">
        <v>0</v>
      </c>
    </row>
    <row r="2046" spans="4:18" x14ac:dyDescent="0.2">
      <c r="D2046" s="102"/>
      <c r="E2046" s="13"/>
      <c r="F2046" s="14"/>
      <c r="G2046" s="11">
        <v>100</v>
      </c>
      <c r="H2046" s="15">
        <v>21.428571428571001</v>
      </c>
      <c r="I2046" s="2">
        <v>42.857142857143003</v>
      </c>
      <c r="J2046" s="2">
        <v>7.1428571428570002</v>
      </c>
      <c r="K2046" s="2">
        <v>14.285714285714</v>
      </c>
      <c r="L2046" s="9">
        <v>0</v>
      </c>
      <c r="M2046" s="9">
        <v>0</v>
      </c>
      <c r="N2046" s="2">
        <v>14.285714285714</v>
      </c>
      <c r="O2046" s="2">
        <v>28.571428571428999</v>
      </c>
      <c r="P2046" s="9">
        <v>0</v>
      </c>
      <c r="Q2046" s="2">
        <v>14.285714285714</v>
      </c>
      <c r="R2046" s="29">
        <v>0</v>
      </c>
    </row>
    <row r="2047" spans="4:18" x14ac:dyDescent="0.2">
      <c r="D2047" s="102"/>
      <c r="E2047" s="5" t="s">
        <v>31</v>
      </c>
      <c r="F2047" s="6"/>
      <c r="G2047" s="7">
        <v>10</v>
      </c>
      <c r="H2047" s="10">
        <v>6</v>
      </c>
      <c r="I2047" s="1">
        <v>4</v>
      </c>
      <c r="J2047" s="1">
        <v>3</v>
      </c>
      <c r="K2047" s="1">
        <v>0</v>
      </c>
      <c r="L2047" s="1">
        <v>3</v>
      </c>
      <c r="M2047" s="1">
        <v>2</v>
      </c>
      <c r="N2047" s="1">
        <v>1</v>
      </c>
      <c r="O2047" s="1">
        <v>2</v>
      </c>
      <c r="P2047" s="1">
        <v>0</v>
      </c>
      <c r="Q2047" s="1">
        <v>0</v>
      </c>
      <c r="R2047" s="17">
        <v>0</v>
      </c>
    </row>
    <row r="2048" spans="4:18" x14ac:dyDescent="0.2">
      <c r="D2048" s="102"/>
      <c r="E2048" s="13"/>
      <c r="F2048" s="14"/>
      <c r="G2048" s="11">
        <v>100</v>
      </c>
      <c r="H2048" s="15">
        <v>60</v>
      </c>
      <c r="I2048" s="2">
        <v>40</v>
      </c>
      <c r="J2048" s="2">
        <v>30</v>
      </c>
      <c r="K2048" s="9">
        <v>0</v>
      </c>
      <c r="L2048" s="2">
        <v>30</v>
      </c>
      <c r="M2048" s="2">
        <v>20</v>
      </c>
      <c r="N2048" s="2">
        <v>10</v>
      </c>
      <c r="O2048" s="2">
        <v>20</v>
      </c>
      <c r="P2048" s="9">
        <v>0</v>
      </c>
      <c r="Q2048" s="9">
        <v>0</v>
      </c>
      <c r="R2048" s="29">
        <v>0</v>
      </c>
    </row>
    <row r="2049" spans="4:18" x14ac:dyDescent="0.2">
      <c r="D2049" s="102"/>
      <c r="E2049" s="5" t="s">
        <v>32</v>
      </c>
      <c r="F2049" s="6"/>
      <c r="G2049" s="7">
        <v>63</v>
      </c>
      <c r="H2049" s="10">
        <v>25</v>
      </c>
      <c r="I2049" s="1">
        <v>23</v>
      </c>
      <c r="J2049" s="1">
        <v>8</v>
      </c>
      <c r="K2049" s="1">
        <v>4</v>
      </c>
      <c r="L2049" s="1">
        <v>10</v>
      </c>
      <c r="M2049" s="1">
        <v>3</v>
      </c>
      <c r="N2049" s="1">
        <v>2</v>
      </c>
      <c r="O2049" s="1">
        <v>4</v>
      </c>
      <c r="P2049" s="1">
        <v>1</v>
      </c>
      <c r="Q2049" s="1">
        <v>11</v>
      </c>
      <c r="R2049" s="17">
        <v>0</v>
      </c>
    </row>
    <row r="2050" spans="4:18" x14ac:dyDescent="0.2">
      <c r="D2050" s="102"/>
      <c r="E2050" s="13"/>
      <c r="F2050" s="14"/>
      <c r="G2050" s="11">
        <v>100</v>
      </c>
      <c r="H2050" s="15">
        <v>39.682539682540003</v>
      </c>
      <c r="I2050" s="2">
        <v>36.507936507937004</v>
      </c>
      <c r="J2050" s="2">
        <v>12.698412698413</v>
      </c>
      <c r="K2050" s="2">
        <v>6.3492063492059998</v>
      </c>
      <c r="L2050" s="2">
        <v>15.873015873016</v>
      </c>
      <c r="M2050" s="2">
        <v>4.7619047619049999</v>
      </c>
      <c r="N2050" s="2">
        <v>3.1746031746029999</v>
      </c>
      <c r="O2050" s="2">
        <v>6.3492063492059998</v>
      </c>
      <c r="P2050" s="2">
        <v>1.587301587302</v>
      </c>
      <c r="Q2050" s="2">
        <v>17.460317460317</v>
      </c>
      <c r="R2050" s="29">
        <v>0</v>
      </c>
    </row>
    <row r="2051" spans="4:18" x14ac:dyDescent="0.2">
      <c r="D2051" s="102"/>
      <c r="E2051" s="5" t="s">
        <v>33</v>
      </c>
      <c r="F2051" s="6"/>
      <c r="G2051" s="7">
        <v>53</v>
      </c>
      <c r="H2051" s="10">
        <v>24</v>
      </c>
      <c r="I2051" s="1">
        <v>12</v>
      </c>
      <c r="J2051" s="1">
        <v>3</v>
      </c>
      <c r="K2051" s="1">
        <v>6</v>
      </c>
      <c r="L2051" s="1">
        <v>7</v>
      </c>
      <c r="M2051" s="1">
        <v>4</v>
      </c>
      <c r="N2051" s="1">
        <v>3</v>
      </c>
      <c r="O2051" s="1">
        <v>5</v>
      </c>
      <c r="P2051" s="1">
        <v>3</v>
      </c>
      <c r="Q2051" s="1">
        <v>7</v>
      </c>
      <c r="R2051" s="17">
        <v>0</v>
      </c>
    </row>
    <row r="2052" spans="4:18" x14ac:dyDescent="0.2">
      <c r="D2052" s="102"/>
      <c r="E2052" s="13"/>
      <c r="F2052" s="14"/>
      <c r="G2052" s="11">
        <v>100</v>
      </c>
      <c r="H2052" s="15">
        <v>45.283018867925001</v>
      </c>
      <c r="I2052" s="2">
        <v>22.641509433962</v>
      </c>
      <c r="J2052" s="2">
        <v>5.660377358491</v>
      </c>
      <c r="K2052" s="2">
        <v>11.320754716981</v>
      </c>
      <c r="L2052" s="2">
        <v>13.207547169811001</v>
      </c>
      <c r="M2052" s="2">
        <v>7.547169811321</v>
      </c>
      <c r="N2052" s="2">
        <v>5.660377358491</v>
      </c>
      <c r="O2052" s="2">
        <v>9.4339622641510008</v>
      </c>
      <c r="P2052" s="2">
        <v>5.660377358491</v>
      </c>
      <c r="Q2052" s="2">
        <v>13.207547169811001</v>
      </c>
      <c r="R2052" s="29">
        <v>0</v>
      </c>
    </row>
    <row r="2053" spans="4:18" x14ac:dyDescent="0.2">
      <c r="D2053" s="102"/>
      <c r="E2053" s="5" t="s">
        <v>34</v>
      </c>
      <c r="F2053" s="6"/>
      <c r="G2053" s="7">
        <v>39</v>
      </c>
      <c r="H2053" s="10">
        <v>21</v>
      </c>
      <c r="I2053" s="1">
        <v>15</v>
      </c>
      <c r="J2053" s="1">
        <v>7</v>
      </c>
      <c r="K2053" s="1">
        <v>2</v>
      </c>
      <c r="L2053" s="1">
        <v>3</v>
      </c>
      <c r="M2053" s="1">
        <v>2</v>
      </c>
      <c r="N2053" s="1">
        <v>2</v>
      </c>
      <c r="O2053" s="1">
        <v>7</v>
      </c>
      <c r="P2053" s="1">
        <v>2</v>
      </c>
      <c r="Q2053" s="1">
        <v>1</v>
      </c>
      <c r="R2053" s="17">
        <v>0</v>
      </c>
    </row>
    <row r="2054" spans="4:18" x14ac:dyDescent="0.2">
      <c r="D2054" s="102"/>
      <c r="E2054" s="13"/>
      <c r="F2054" s="14"/>
      <c r="G2054" s="11">
        <v>100</v>
      </c>
      <c r="H2054" s="15">
        <v>53.846153846154003</v>
      </c>
      <c r="I2054" s="2">
        <v>38.461538461537998</v>
      </c>
      <c r="J2054" s="2">
        <v>17.948717948717999</v>
      </c>
      <c r="K2054" s="2">
        <v>5.1282051282049999</v>
      </c>
      <c r="L2054" s="2">
        <v>7.6923076923079998</v>
      </c>
      <c r="M2054" s="2">
        <v>5.1282051282049999</v>
      </c>
      <c r="N2054" s="2">
        <v>5.1282051282049999</v>
      </c>
      <c r="O2054" s="2">
        <v>17.948717948717999</v>
      </c>
      <c r="P2054" s="2">
        <v>5.1282051282049999</v>
      </c>
      <c r="Q2054" s="2">
        <v>2.564102564103</v>
      </c>
      <c r="R2054" s="29">
        <v>0</v>
      </c>
    </row>
    <row r="2055" spans="4:18" x14ac:dyDescent="0.2">
      <c r="D2055" s="102"/>
      <c r="E2055" s="5" t="s">
        <v>35</v>
      </c>
      <c r="F2055" s="6"/>
      <c r="G2055" s="7">
        <v>30</v>
      </c>
      <c r="H2055" s="10">
        <v>13</v>
      </c>
      <c r="I2055" s="1">
        <v>15</v>
      </c>
      <c r="J2055" s="1">
        <v>3</v>
      </c>
      <c r="K2055" s="1">
        <v>3</v>
      </c>
      <c r="L2055" s="1">
        <v>4</v>
      </c>
      <c r="M2055" s="1">
        <v>0</v>
      </c>
      <c r="N2055" s="1">
        <v>1</v>
      </c>
      <c r="O2055" s="1">
        <v>3</v>
      </c>
      <c r="P2055" s="1">
        <v>0</v>
      </c>
      <c r="Q2055" s="1">
        <v>3</v>
      </c>
      <c r="R2055" s="17">
        <v>1</v>
      </c>
    </row>
    <row r="2056" spans="4:18" x14ac:dyDescent="0.2">
      <c r="D2056" s="102"/>
      <c r="E2056" s="13"/>
      <c r="F2056" s="14"/>
      <c r="G2056" s="11">
        <v>100</v>
      </c>
      <c r="H2056" s="15">
        <v>43.333333333333002</v>
      </c>
      <c r="I2056" s="2">
        <v>50</v>
      </c>
      <c r="J2056" s="2">
        <v>10</v>
      </c>
      <c r="K2056" s="2">
        <v>10</v>
      </c>
      <c r="L2056" s="2">
        <v>13.333333333333</v>
      </c>
      <c r="M2056" s="9">
        <v>0</v>
      </c>
      <c r="N2056" s="2">
        <v>3.333333333333</v>
      </c>
      <c r="O2056" s="2">
        <v>10</v>
      </c>
      <c r="P2056" s="9">
        <v>0</v>
      </c>
      <c r="Q2056" s="2">
        <v>10</v>
      </c>
      <c r="R2056" s="18">
        <v>3.333333333333</v>
      </c>
    </row>
    <row r="2057" spans="4:18" x14ac:dyDescent="0.2">
      <c r="D2057" s="102"/>
      <c r="E2057" s="5" t="s">
        <v>36</v>
      </c>
      <c r="F2057" s="6"/>
      <c r="G2057" s="7">
        <v>11</v>
      </c>
      <c r="H2057" s="10">
        <v>4</v>
      </c>
      <c r="I2057" s="1">
        <v>3</v>
      </c>
      <c r="J2057" s="1">
        <v>2</v>
      </c>
      <c r="K2057" s="1">
        <v>1</v>
      </c>
      <c r="L2057" s="1">
        <v>1</v>
      </c>
      <c r="M2057" s="1">
        <v>0</v>
      </c>
      <c r="N2057" s="1">
        <v>0</v>
      </c>
      <c r="O2057" s="1">
        <v>1</v>
      </c>
      <c r="P2057" s="1">
        <v>1</v>
      </c>
      <c r="Q2057" s="1">
        <v>2</v>
      </c>
      <c r="R2057" s="17">
        <v>1</v>
      </c>
    </row>
    <row r="2058" spans="4:18" x14ac:dyDescent="0.2">
      <c r="D2058" s="102"/>
      <c r="E2058" s="13"/>
      <c r="F2058" s="14"/>
      <c r="G2058" s="11">
        <v>100</v>
      </c>
      <c r="H2058" s="15">
        <v>36.363636363635997</v>
      </c>
      <c r="I2058" s="2">
        <v>27.272727272727</v>
      </c>
      <c r="J2058" s="2">
        <v>18.181818181817999</v>
      </c>
      <c r="K2058" s="2">
        <v>9.0909090909089993</v>
      </c>
      <c r="L2058" s="2">
        <v>9.0909090909089993</v>
      </c>
      <c r="M2058" s="9">
        <v>0</v>
      </c>
      <c r="N2058" s="9">
        <v>0</v>
      </c>
      <c r="O2058" s="2">
        <v>9.0909090909089993</v>
      </c>
      <c r="P2058" s="2">
        <v>9.0909090909089993</v>
      </c>
      <c r="Q2058" s="2">
        <v>18.181818181817999</v>
      </c>
      <c r="R2058" s="18">
        <v>9.0909090909089993</v>
      </c>
    </row>
    <row r="2059" spans="4:18" x14ac:dyDescent="0.2">
      <c r="D2059" s="102"/>
      <c r="E2059" s="5" t="s">
        <v>37</v>
      </c>
      <c r="F2059" s="6"/>
      <c r="G2059" s="7">
        <v>29</v>
      </c>
      <c r="H2059" s="10">
        <v>10</v>
      </c>
      <c r="I2059" s="1">
        <v>8</v>
      </c>
      <c r="J2059" s="1">
        <v>4</v>
      </c>
      <c r="K2059" s="1">
        <v>3</v>
      </c>
      <c r="L2059" s="1">
        <v>5</v>
      </c>
      <c r="M2059" s="1">
        <v>3</v>
      </c>
      <c r="N2059" s="1">
        <v>2</v>
      </c>
      <c r="O2059" s="1">
        <v>6</v>
      </c>
      <c r="P2059" s="1">
        <v>1</v>
      </c>
      <c r="Q2059" s="1">
        <v>2</v>
      </c>
      <c r="R2059" s="17">
        <v>0</v>
      </c>
    </row>
    <row r="2060" spans="4:18" x14ac:dyDescent="0.2">
      <c r="D2060" s="102"/>
      <c r="E2060" s="13"/>
      <c r="F2060" s="14"/>
      <c r="G2060" s="11">
        <v>100</v>
      </c>
      <c r="H2060" s="15">
        <v>34.482758620689999</v>
      </c>
      <c r="I2060" s="2">
        <v>27.586206896552</v>
      </c>
      <c r="J2060" s="2">
        <v>13.793103448276</v>
      </c>
      <c r="K2060" s="2">
        <v>10.344827586207</v>
      </c>
      <c r="L2060" s="2">
        <v>17.241379310345</v>
      </c>
      <c r="M2060" s="2">
        <v>10.344827586207</v>
      </c>
      <c r="N2060" s="2">
        <v>6.8965517241379999</v>
      </c>
      <c r="O2060" s="2">
        <v>20.689655172414</v>
      </c>
      <c r="P2060" s="2">
        <v>3.4482758620689999</v>
      </c>
      <c r="Q2060" s="2">
        <v>6.8965517241379999</v>
      </c>
      <c r="R2060" s="29">
        <v>0</v>
      </c>
    </row>
    <row r="2061" spans="4:18" x14ac:dyDescent="0.2">
      <c r="D2061" s="102"/>
      <c r="E2061" s="5" t="s">
        <v>38</v>
      </c>
      <c r="F2061" s="6"/>
      <c r="G2061" s="7">
        <v>2</v>
      </c>
      <c r="H2061" s="10">
        <v>1</v>
      </c>
      <c r="I2061" s="1">
        <v>0</v>
      </c>
      <c r="J2061" s="1">
        <v>1</v>
      </c>
      <c r="K2061" s="1">
        <v>1</v>
      </c>
      <c r="L2061" s="1">
        <v>0</v>
      </c>
      <c r="M2061" s="1">
        <v>0</v>
      </c>
      <c r="N2061" s="1">
        <v>0</v>
      </c>
      <c r="O2061" s="1">
        <v>0</v>
      </c>
      <c r="P2061" s="1">
        <v>0</v>
      </c>
      <c r="Q2061" s="1">
        <v>0</v>
      </c>
      <c r="R2061" s="17">
        <v>0</v>
      </c>
    </row>
    <row r="2062" spans="4:18" x14ac:dyDescent="0.2">
      <c r="D2062" s="102"/>
      <c r="E2062" s="13"/>
      <c r="F2062" s="14"/>
      <c r="G2062" s="11">
        <v>100</v>
      </c>
      <c r="H2062" s="15">
        <v>50</v>
      </c>
      <c r="I2062" s="9">
        <v>0</v>
      </c>
      <c r="J2062" s="2">
        <v>50</v>
      </c>
      <c r="K2062" s="2">
        <v>50</v>
      </c>
      <c r="L2062" s="9">
        <v>0</v>
      </c>
      <c r="M2062" s="9">
        <v>0</v>
      </c>
      <c r="N2062" s="9">
        <v>0</v>
      </c>
      <c r="O2062" s="9">
        <v>0</v>
      </c>
      <c r="P2062" s="9">
        <v>0</v>
      </c>
      <c r="Q2062" s="9">
        <v>0</v>
      </c>
      <c r="R2062" s="29">
        <v>0</v>
      </c>
    </row>
    <row r="2063" spans="4:18" x14ac:dyDescent="0.2">
      <c r="D2063" s="101" t="s">
        <v>39</v>
      </c>
      <c r="E2063" s="26" t="s">
        <v>40</v>
      </c>
      <c r="F2063" s="25"/>
      <c r="G2063" s="28">
        <v>144</v>
      </c>
      <c r="H2063" s="30">
        <v>56</v>
      </c>
      <c r="I2063" s="3">
        <v>54</v>
      </c>
      <c r="J2063" s="3">
        <v>21</v>
      </c>
      <c r="K2063" s="3">
        <v>6</v>
      </c>
      <c r="L2063" s="3">
        <v>14</v>
      </c>
      <c r="M2063" s="3">
        <v>8</v>
      </c>
      <c r="N2063" s="3">
        <v>7</v>
      </c>
      <c r="O2063" s="3">
        <v>18</v>
      </c>
      <c r="P2063" s="3">
        <v>8</v>
      </c>
      <c r="Q2063" s="3">
        <v>13</v>
      </c>
      <c r="R2063" s="32">
        <v>1</v>
      </c>
    </row>
    <row r="2064" spans="4:18" x14ac:dyDescent="0.2">
      <c r="D2064" s="102"/>
      <c r="E2064" s="13"/>
      <c r="F2064" s="14"/>
      <c r="G2064" s="11">
        <v>100</v>
      </c>
      <c r="H2064" s="15">
        <v>38.888888888888999</v>
      </c>
      <c r="I2064" s="2">
        <v>37.5</v>
      </c>
      <c r="J2064" s="2">
        <v>14.583333333333</v>
      </c>
      <c r="K2064" s="2">
        <v>4.166666666667</v>
      </c>
      <c r="L2064" s="2">
        <v>9.7222222222219994</v>
      </c>
      <c r="M2064" s="2">
        <v>5.5555555555560003</v>
      </c>
      <c r="N2064" s="2">
        <v>4.8611111111109997</v>
      </c>
      <c r="O2064" s="2">
        <v>12.5</v>
      </c>
      <c r="P2064" s="2">
        <v>5.5555555555560003</v>
      </c>
      <c r="Q2064" s="2">
        <v>9.0277777777780006</v>
      </c>
      <c r="R2064" s="18">
        <v>0.694444444444</v>
      </c>
    </row>
    <row r="2065" spans="2:19" x14ac:dyDescent="0.2">
      <c r="D2065" s="102"/>
      <c r="E2065" s="5" t="s">
        <v>41</v>
      </c>
      <c r="F2065" s="6"/>
      <c r="G2065" s="7">
        <v>137</v>
      </c>
      <c r="H2065" s="10">
        <v>60</v>
      </c>
      <c r="I2065" s="1">
        <v>49</v>
      </c>
      <c r="J2065" s="1">
        <v>17</v>
      </c>
      <c r="K2065" s="1">
        <v>15</v>
      </c>
      <c r="L2065" s="1">
        <v>22</v>
      </c>
      <c r="M2065" s="1">
        <v>7</v>
      </c>
      <c r="N2065" s="1">
        <v>6</v>
      </c>
      <c r="O2065" s="1">
        <v>16</v>
      </c>
      <c r="P2065" s="1">
        <v>4</v>
      </c>
      <c r="Q2065" s="1">
        <v>14</v>
      </c>
      <c r="R2065" s="17">
        <v>0</v>
      </c>
    </row>
    <row r="2066" spans="2:19" x14ac:dyDescent="0.2">
      <c r="D2066" s="102"/>
      <c r="E2066" s="13"/>
      <c r="F2066" s="14"/>
      <c r="G2066" s="11">
        <v>100</v>
      </c>
      <c r="H2066" s="15">
        <v>43.795620437956003</v>
      </c>
      <c r="I2066" s="2">
        <v>35.766423357664003</v>
      </c>
      <c r="J2066" s="2">
        <v>12.408759124088</v>
      </c>
      <c r="K2066" s="2">
        <v>10.948905109489001</v>
      </c>
      <c r="L2066" s="2">
        <v>16.058394160584001</v>
      </c>
      <c r="M2066" s="2">
        <v>5.1094890510950002</v>
      </c>
      <c r="N2066" s="2">
        <v>4.3795620437959997</v>
      </c>
      <c r="O2066" s="2">
        <v>11.678832116788</v>
      </c>
      <c r="P2066" s="2">
        <v>2.9197080291969999</v>
      </c>
      <c r="Q2066" s="2">
        <v>10.21897810219</v>
      </c>
      <c r="R2066" s="29">
        <v>0</v>
      </c>
    </row>
    <row r="2067" spans="2:19" x14ac:dyDescent="0.2">
      <c r="D2067" s="102"/>
      <c r="E2067" s="5" t="s">
        <v>42</v>
      </c>
      <c r="F2067" s="6"/>
      <c r="G2067" s="7">
        <v>110</v>
      </c>
      <c r="H2067" s="10">
        <v>41</v>
      </c>
      <c r="I2067" s="1">
        <v>36</v>
      </c>
      <c r="J2067" s="1">
        <v>9</v>
      </c>
      <c r="K2067" s="1">
        <v>8</v>
      </c>
      <c r="L2067" s="1">
        <v>12</v>
      </c>
      <c r="M2067" s="1">
        <v>5</v>
      </c>
      <c r="N2067" s="1">
        <v>8</v>
      </c>
      <c r="O2067" s="1">
        <v>21</v>
      </c>
      <c r="P2067" s="1">
        <v>3</v>
      </c>
      <c r="Q2067" s="1">
        <v>11</v>
      </c>
      <c r="R2067" s="17">
        <v>0</v>
      </c>
    </row>
    <row r="2068" spans="2:19" x14ac:dyDescent="0.2">
      <c r="D2068" s="102"/>
      <c r="E2068" s="13"/>
      <c r="F2068" s="14"/>
      <c r="G2068" s="11">
        <v>100</v>
      </c>
      <c r="H2068" s="15">
        <v>37.272727272727003</v>
      </c>
      <c r="I2068" s="2">
        <v>32.727272727272997</v>
      </c>
      <c r="J2068" s="2">
        <v>8.1818181818180005</v>
      </c>
      <c r="K2068" s="2">
        <v>7.2727272727269998</v>
      </c>
      <c r="L2068" s="2">
        <v>10.909090909091001</v>
      </c>
      <c r="M2068" s="2">
        <v>4.5454545454549997</v>
      </c>
      <c r="N2068" s="2">
        <v>7.2727272727269998</v>
      </c>
      <c r="O2068" s="2">
        <v>19.090909090909001</v>
      </c>
      <c r="P2068" s="2">
        <v>2.7272727272730002</v>
      </c>
      <c r="Q2068" s="2">
        <v>10</v>
      </c>
      <c r="R2068" s="29">
        <v>0</v>
      </c>
    </row>
    <row r="2069" spans="2:19" x14ac:dyDescent="0.2">
      <c r="D2069" s="102"/>
      <c r="E2069" s="5" t="s">
        <v>43</v>
      </c>
      <c r="F2069" s="6"/>
      <c r="G2069" s="7">
        <v>25</v>
      </c>
      <c r="H2069" s="10">
        <v>13</v>
      </c>
      <c r="I2069" s="1">
        <v>3</v>
      </c>
      <c r="J2069" s="1">
        <v>2</v>
      </c>
      <c r="K2069" s="1">
        <v>1</v>
      </c>
      <c r="L2069" s="1">
        <v>1</v>
      </c>
      <c r="M2069" s="1">
        <v>3</v>
      </c>
      <c r="N2069" s="1">
        <v>1</v>
      </c>
      <c r="O2069" s="1">
        <v>3</v>
      </c>
      <c r="P2069" s="1">
        <v>1</v>
      </c>
      <c r="Q2069" s="1">
        <v>3</v>
      </c>
      <c r="R2069" s="17">
        <v>1</v>
      </c>
    </row>
    <row r="2070" spans="2:19" x14ac:dyDescent="0.2">
      <c r="D2070" s="102"/>
      <c r="E2070" s="13"/>
      <c r="F2070" s="14"/>
      <c r="G2070" s="11">
        <v>100</v>
      </c>
      <c r="H2070" s="15">
        <v>52</v>
      </c>
      <c r="I2070" s="2">
        <v>12</v>
      </c>
      <c r="J2070" s="2">
        <v>8</v>
      </c>
      <c r="K2070" s="2">
        <v>4</v>
      </c>
      <c r="L2070" s="2">
        <v>4</v>
      </c>
      <c r="M2070" s="2">
        <v>12</v>
      </c>
      <c r="N2070" s="2">
        <v>4</v>
      </c>
      <c r="O2070" s="2">
        <v>12</v>
      </c>
      <c r="P2070" s="2">
        <v>4</v>
      </c>
      <c r="Q2070" s="2">
        <v>12</v>
      </c>
      <c r="R2070" s="18">
        <v>4</v>
      </c>
    </row>
    <row r="2071" spans="2:19" x14ac:dyDescent="0.2">
      <c r="D2071" s="102"/>
      <c r="E2071" s="5" t="s">
        <v>44</v>
      </c>
      <c r="F2071" s="6"/>
      <c r="G2071" s="7">
        <v>21</v>
      </c>
      <c r="H2071" s="10">
        <v>10</v>
      </c>
      <c r="I2071" s="1">
        <v>8</v>
      </c>
      <c r="J2071" s="1">
        <v>1</v>
      </c>
      <c r="K2071" s="1">
        <v>1</v>
      </c>
      <c r="L2071" s="1">
        <v>0</v>
      </c>
      <c r="M2071" s="1">
        <v>1</v>
      </c>
      <c r="N2071" s="1">
        <v>1</v>
      </c>
      <c r="O2071" s="1">
        <v>1</v>
      </c>
      <c r="P2071" s="1">
        <v>2</v>
      </c>
      <c r="Q2071" s="1">
        <v>1</v>
      </c>
      <c r="R2071" s="17">
        <v>0</v>
      </c>
    </row>
    <row r="2072" spans="2:19" x14ac:dyDescent="0.2">
      <c r="D2072" s="103"/>
      <c r="E2072" s="54"/>
      <c r="F2072" s="52"/>
      <c r="G2072" s="61">
        <v>100</v>
      </c>
      <c r="H2072" s="66">
        <v>47.619047619047997</v>
      </c>
      <c r="I2072" s="24">
        <v>38.095238095238003</v>
      </c>
      <c r="J2072" s="24">
        <v>4.7619047619049999</v>
      </c>
      <c r="K2072" s="24">
        <v>4.7619047619049999</v>
      </c>
      <c r="L2072" s="72">
        <v>0</v>
      </c>
      <c r="M2072" s="24">
        <v>4.7619047619049999</v>
      </c>
      <c r="N2072" s="24">
        <v>4.7619047619049999</v>
      </c>
      <c r="O2072" s="24">
        <v>4.7619047619049999</v>
      </c>
      <c r="P2072" s="24">
        <v>9.5238095238099998</v>
      </c>
      <c r="Q2072" s="24">
        <v>4.7619047619049999</v>
      </c>
      <c r="R2072" s="79">
        <v>0</v>
      </c>
    </row>
    <row r="2074" spans="2:19" x14ac:dyDescent="0.2">
      <c r="B2074" s="34" t="str">
        <f xml:space="preserve"> HYPERLINK("#'目次'!B53", "[47]")</f>
        <v>[47]</v>
      </c>
      <c r="C2074" s="27" t="s">
        <v>439</v>
      </c>
    </row>
    <row r="2075" spans="2:19" x14ac:dyDescent="0.2">
      <c r="C2075" s="84" t="s">
        <v>426</v>
      </c>
    </row>
    <row r="2077" spans="2:19" x14ac:dyDescent="0.2">
      <c r="C2077" s="27" t="s">
        <v>13</v>
      </c>
    </row>
    <row r="2078" spans="2:19" ht="48" x14ac:dyDescent="0.2">
      <c r="D2078" s="97"/>
      <c r="E2078" s="98"/>
      <c r="F2078" s="98"/>
      <c r="G2078" s="38" t="s">
        <v>14</v>
      </c>
      <c r="H2078" s="36" t="s">
        <v>440</v>
      </c>
      <c r="I2078" s="4" t="s">
        <v>441</v>
      </c>
      <c r="J2078" s="4" t="s">
        <v>442</v>
      </c>
      <c r="K2078" s="4" t="s">
        <v>443</v>
      </c>
      <c r="L2078" s="4" t="s">
        <v>444</v>
      </c>
      <c r="M2078" s="4" t="s">
        <v>445</v>
      </c>
      <c r="N2078" s="4" t="s">
        <v>446</v>
      </c>
      <c r="O2078" s="4" t="s">
        <v>447</v>
      </c>
      <c r="P2078" s="4" t="s">
        <v>448</v>
      </c>
      <c r="Q2078" s="4" t="s">
        <v>22</v>
      </c>
      <c r="R2078" s="4" t="s">
        <v>449</v>
      </c>
      <c r="S2078" s="35" t="s">
        <v>24</v>
      </c>
    </row>
    <row r="2079" spans="2:19" x14ac:dyDescent="0.2">
      <c r="D2079" s="99"/>
      <c r="E2079" s="100"/>
      <c r="F2079" s="100"/>
      <c r="G2079" s="40"/>
      <c r="H2079" s="42"/>
      <c r="I2079" s="8"/>
      <c r="J2079" s="8"/>
      <c r="K2079" s="8"/>
      <c r="L2079" s="8"/>
      <c r="M2079" s="8"/>
      <c r="N2079" s="8"/>
      <c r="O2079" s="8"/>
      <c r="P2079" s="8"/>
      <c r="Q2079" s="8"/>
      <c r="R2079" s="8"/>
      <c r="S2079" s="39"/>
    </row>
    <row r="2080" spans="2:19" x14ac:dyDescent="0.2">
      <c r="D2080" s="59"/>
      <c r="E2080" s="63" t="s">
        <v>14</v>
      </c>
      <c r="F2080" s="65"/>
      <c r="G2080" s="37">
        <v>437</v>
      </c>
      <c r="H2080" s="16">
        <v>98</v>
      </c>
      <c r="I2080" s="16">
        <v>55</v>
      </c>
      <c r="J2080" s="16">
        <v>55</v>
      </c>
      <c r="K2080" s="16">
        <v>20</v>
      </c>
      <c r="L2080" s="16">
        <v>8</v>
      </c>
      <c r="M2080" s="16">
        <v>13</v>
      </c>
      <c r="N2080" s="16">
        <v>43</v>
      </c>
      <c r="O2080" s="16">
        <v>38</v>
      </c>
      <c r="P2080" s="16">
        <v>42</v>
      </c>
      <c r="Q2080" s="16">
        <v>7</v>
      </c>
      <c r="R2080" s="16">
        <v>229</v>
      </c>
      <c r="S2080" s="57">
        <v>6</v>
      </c>
    </row>
    <row r="2081" spans="4:19" x14ac:dyDescent="0.2">
      <c r="D2081" s="54"/>
      <c r="E2081" s="52"/>
      <c r="F2081" s="60"/>
      <c r="G2081" s="11">
        <v>100</v>
      </c>
      <c r="H2081" s="2">
        <v>22.425629290618001</v>
      </c>
      <c r="I2081" s="2">
        <v>12.585812356979</v>
      </c>
      <c r="J2081" s="2">
        <v>12.585812356979</v>
      </c>
      <c r="K2081" s="2">
        <v>4.5766590389020001</v>
      </c>
      <c r="L2081" s="2">
        <v>1.8306636155610001</v>
      </c>
      <c r="M2081" s="2">
        <v>2.9748283752860001</v>
      </c>
      <c r="N2081" s="2">
        <v>9.8398169336379997</v>
      </c>
      <c r="O2081" s="2">
        <v>8.6956521739130004</v>
      </c>
      <c r="P2081" s="2">
        <v>9.6109839816929998</v>
      </c>
      <c r="Q2081" s="2">
        <v>1.601830663616</v>
      </c>
      <c r="R2081" s="2">
        <v>52.402745995422997</v>
      </c>
      <c r="S2081" s="18">
        <v>1.3729977116700001</v>
      </c>
    </row>
    <row r="2082" spans="4:19" x14ac:dyDescent="0.2">
      <c r="D2082" s="101" t="s">
        <v>25</v>
      </c>
      <c r="E2082" s="26" t="s">
        <v>26</v>
      </c>
      <c r="F2082" s="25"/>
      <c r="G2082" s="28">
        <v>13</v>
      </c>
      <c r="H2082" s="30">
        <v>3</v>
      </c>
      <c r="I2082" s="3">
        <v>1</v>
      </c>
      <c r="J2082" s="3">
        <v>2</v>
      </c>
      <c r="K2082" s="3">
        <v>0</v>
      </c>
      <c r="L2082" s="3">
        <v>0</v>
      </c>
      <c r="M2082" s="3">
        <v>0</v>
      </c>
      <c r="N2082" s="3">
        <v>0</v>
      </c>
      <c r="O2082" s="3">
        <v>2</v>
      </c>
      <c r="P2082" s="3">
        <v>0</v>
      </c>
      <c r="Q2082" s="3">
        <v>0</v>
      </c>
      <c r="R2082" s="3">
        <v>9</v>
      </c>
      <c r="S2082" s="32">
        <v>0</v>
      </c>
    </row>
    <row r="2083" spans="4:19" x14ac:dyDescent="0.2">
      <c r="D2083" s="102"/>
      <c r="E2083" s="13"/>
      <c r="F2083" s="14"/>
      <c r="G2083" s="11">
        <v>100</v>
      </c>
      <c r="H2083" s="15">
        <v>23.076923076922998</v>
      </c>
      <c r="I2083" s="2">
        <v>7.6923076923079998</v>
      </c>
      <c r="J2083" s="2">
        <v>15.384615384615</v>
      </c>
      <c r="K2083" s="9">
        <v>0</v>
      </c>
      <c r="L2083" s="9">
        <v>0</v>
      </c>
      <c r="M2083" s="9">
        <v>0</v>
      </c>
      <c r="N2083" s="9">
        <v>0</v>
      </c>
      <c r="O2083" s="2">
        <v>15.384615384615</v>
      </c>
      <c r="P2083" s="9">
        <v>0</v>
      </c>
      <c r="Q2083" s="9">
        <v>0</v>
      </c>
      <c r="R2083" s="2">
        <v>69.230769230768999</v>
      </c>
      <c r="S2083" s="29">
        <v>0</v>
      </c>
    </row>
    <row r="2084" spans="4:19" x14ac:dyDescent="0.2">
      <c r="D2084" s="102"/>
      <c r="E2084" s="5" t="s">
        <v>27</v>
      </c>
      <c r="F2084" s="6"/>
      <c r="G2084" s="7">
        <v>24</v>
      </c>
      <c r="H2084" s="10">
        <v>6</v>
      </c>
      <c r="I2084" s="1">
        <v>4</v>
      </c>
      <c r="J2084" s="1">
        <v>4</v>
      </c>
      <c r="K2084" s="1">
        <v>4</v>
      </c>
      <c r="L2084" s="1">
        <v>0</v>
      </c>
      <c r="M2084" s="1">
        <v>1</v>
      </c>
      <c r="N2084" s="1">
        <v>6</v>
      </c>
      <c r="O2084" s="1">
        <v>3</v>
      </c>
      <c r="P2084" s="1">
        <v>3</v>
      </c>
      <c r="Q2084" s="1">
        <v>0</v>
      </c>
      <c r="R2084" s="1">
        <v>11</v>
      </c>
      <c r="S2084" s="17">
        <v>1</v>
      </c>
    </row>
    <row r="2085" spans="4:19" x14ac:dyDescent="0.2">
      <c r="D2085" s="102"/>
      <c r="E2085" s="13"/>
      <c r="F2085" s="14"/>
      <c r="G2085" s="11">
        <v>100</v>
      </c>
      <c r="H2085" s="15">
        <v>25</v>
      </c>
      <c r="I2085" s="2">
        <v>16.666666666666998</v>
      </c>
      <c r="J2085" s="2">
        <v>16.666666666666998</v>
      </c>
      <c r="K2085" s="2">
        <v>16.666666666666998</v>
      </c>
      <c r="L2085" s="9">
        <v>0</v>
      </c>
      <c r="M2085" s="2">
        <v>4.166666666667</v>
      </c>
      <c r="N2085" s="2">
        <v>25</v>
      </c>
      <c r="O2085" s="2">
        <v>12.5</v>
      </c>
      <c r="P2085" s="2">
        <v>12.5</v>
      </c>
      <c r="Q2085" s="9">
        <v>0</v>
      </c>
      <c r="R2085" s="2">
        <v>45.833333333333002</v>
      </c>
      <c r="S2085" s="18">
        <v>4.166666666667</v>
      </c>
    </row>
    <row r="2086" spans="4:19" x14ac:dyDescent="0.2">
      <c r="D2086" s="102"/>
      <c r="E2086" s="5" t="s">
        <v>28</v>
      </c>
      <c r="F2086" s="6"/>
      <c r="G2086" s="7">
        <v>94</v>
      </c>
      <c r="H2086" s="10">
        <v>23</v>
      </c>
      <c r="I2086" s="1">
        <v>16</v>
      </c>
      <c r="J2086" s="1">
        <v>16</v>
      </c>
      <c r="K2086" s="1">
        <v>9</v>
      </c>
      <c r="L2086" s="1">
        <v>4</v>
      </c>
      <c r="M2086" s="1">
        <v>4</v>
      </c>
      <c r="N2086" s="1">
        <v>11</v>
      </c>
      <c r="O2086" s="1">
        <v>7</v>
      </c>
      <c r="P2086" s="1">
        <v>11</v>
      </c>
      <c r="Q2086" s="1">
        <v>3</v>
      </c>
      <c r="R2086" s="1">
        <v>41</v>
      </c>
      <c r="S2086" s="17">
        <v>0</v>
      </c>
    </row>
    <row r="2087" spans="4:19" x14ac:dyDescent="0.2">
      <c r="D2087" s="102"/>
      <c r="E2087" s="13"/>
      <c r="F2087" s="14"/>
      <c r="G2087" s="11">
        <v>100</v>
      </c>
      <c r="H2087" s="15">
        <v>24.468085106383</v>
      </c>
      <c r="I2087" s="2">
        <v>17.021276595745</v>
      </c>
      <c r="J2087" s="2">
        <v>17.021276595745</v>
      </c>
      <c r="K2087" s="2">
        <v>9.574468085106</v>
      </c>
      <c r="L2087" s="2">
        <v>4.2553191489359996</v>
      </c>
      <c r="M2087" s="2">
        <v>4.2553191489359996</v>
      </c>
      <c r="N2087" s="2">
        <v>11.702127659574</v>
      </c>
      <c r="O2087" s="2">
        <v>7.4468085106380002</v>
      </c>
      <c r="P2087" s="2">
        <v>11.702127659574</v>
      </c>
      <c r="Q2087" s="2">
        <v>3.1914893617020001</v>
      </c>
      <c r="R2087" s="2">
        <v>43.617021276595999</v>
      </c>
      <c r="S2087" s="29">
        <v>0</v>
      </c>
    </row>
    <row r="2088" spans="4:19" x14ac:dyDescent="0.2">
      <c r="D2088" s="102"/>
      <c r="E2088" s="5" t="s">
        <v>29</v>
      </c>
      <c r="F2088" s="6"/>
      <c r="G2088" s="7">
        <v>55</v>
      </c>
      <c r="H2088" s="10">
        <v>11</v>
      </c>
      <c r="I2088" s="1">
        <v>5</v>
      </c>
      <c r="J2088" s="1">
        <v>7</v>
      </c>
      <c r="K2088" s="1">
        <v>0</v>
      </c>
      <c r="L2088" s="1">
        <v>0</v>
      </c>
      <c r="M2088" s="1">
        <v>2</v>
      </c>
      <c r="N2088" s="1">
        <v>10</v>
      </c>
      <c r="O2088" s="1">
        <v>7</v>
      </c>
      <c r="P2088" s="1">
        <v>5</v>
      </c>
      <c r="Q2088" s="1">
        <v>2</v>
      </c>
      <c r="R2088" s="1">
        <v>25</v>
      </c>
      <c r="S2088" s="17">
        <v>1</v>
      </c>
    </row>
    <row r="2089" spans="4:19" x14ac:dyDescent="0.2">
      <c r="D2089" s="102"/>
      <c r="E2089" s="13"/>
      <c r="F2089" s="14"/>
      <c r="G2089" s="11">
        <v>100</v>
      </c>
      <c r="H2089" s="15">
        <v>20</v>
      </c>
      <c r="I2089" s="2">
        <v>9.0909090909089993</v>
      </c>
      <c r="J2089" s="2">
        <v>12.727272727273</v>
      </c>
      <c r="K2089" s="9">
        <v>0</v>
      </c>
      <c r="L2089" s="9">
        <v>0</v>
      </c>
      <c r="M2089" s="2">
        <v>3.636363636364</v>
      </c>
      <c r="N2089" s="2">
        <v>18.181818181817999</v>
      </c>
      <c r="O2089" s="2">
        <v>12.727272727273</v>
      </c>
      <c r="P2089" s="2">
        <v>9.0909090909089993</v>
      </c>
      <c r="Q2089" s="2">
        <v>3.636363636364</v>
      </c>
      <c r="R2089" s="2">
        <v>45.454545454544999</v>
      </c>
      <c r="S2089" s="18">
        <v>1.818181818182</v>
      </c>
    </row>
    <row r="2090" spans="4:19" x14ac:dyDescent="0.2">
      <c r="D2090" s="102"/>
      <c r="E2090" s="5" t="s">
        <v>30</v>
      </c>
      <c r="F2090" s="6"/>
      <c r="G2090" s="7">
        <v>14</v>
      </c>
      <c r="H2090" s="10">
        <v>4</v>
      </c>
      <c r="I2090" s="1">
        <v>2</v>
      </c>
      <c r="J2090" s="1">
        <v>0</v>
      </c>
      <c r="K2090" s="1">
        <v>1</v>
      </c>
      <c r="L2090" s="1">
        <v>0</v>
      </c>
      <c r="M2090" s="1">
        <v>0</v>
      </c>
      <c r="N2090" s="1">
        <v>0</v>
      </c>
      <c r="O2090" s="1">
        <v>1</v>
      </c>
      <c r="P2090" s="1">
        <v>0</v>
      </c>
      <c r="Q2090" s="1">
        <v>1</v>
      </c>
      <c r="R2090" s="1">
        <v>8</v>
      </c>
      <c r="S2090" s="17">
        <v>0</v>
      </c>
    </row>
    <row r="2091" spans="4:19" x14ac:dyDescent="0.2">
      <c r="D2091" s="102"/>
      <c r="E2091" s="13"/>
      <c r="F2091" s="14"/>
      <c r="G2091" s="11">
        <v>100</v>
      </c>
      <c r="H2091" s="15">
        <v>28.571428571428999</v>
      </c>
      <c r="I2091" s="2">
        <v>14.285714285714</v>
      </c>
      <c r="J2091" s="9">
        <v>0</v>
      </c>
      <c r="K2091" s="2">
        <v>7.1428571428570002</v>
      </c>
      <c r="L2091" s="9">
        <v>0</v>
      </c>
      <c r="M2091" s="9">
        <v>0</v>
      </c>
      <c r="N2091" s="9">
        <v>0</v>
      </c>
      <c r="O2091" s="2">
        <v>7.1428571428570002</v>
      </c>
      <c r="P2091" s="9">
        <v>0</v>
      </c>
      <c r="Q2091" s="2">
        <v>7.1428571428570002</v>
      </c>
      <c r="R2091" s="2">
        <v>57.142857142856997</v>
      </c>
      <c r="S2091" s="29">
        <v>0</v>
      </c>
    </row>
    <row r="2092" spans="4:19" x14ac:dyDescent="0.2">
      <c r="D2092" s="102"/>
      <c r="E2092" s="5" t="s">
        <v>31</v>
      </c>
      <c r="F2092" s="6"/>
      <c r="G2092" s="7">
        <v>10</v>
      </c>
      <c r="H2092" s="10">
        <v>3</v>
      </c>
      <c r="I2092" s="1">
        <v>2</v>
      </c>
      <c r="J2092" s="1">
        <v>0</v>
      </c>
      <c r="K2092" s="1">
        <v>0</v>
      </c>
      <c r="L2092" s="1">
        <v>0</v>
      </c>
      <c r="M2092" s="1">
        <v>0</v>
      </c>
      <c r="N2092" s="1">
        <v>0</v>
      </c>
      <c r="O2092" s="1">
        <v>0</v>
      </c>
      <c r="P2092" s="1">
        <v>0</v>
      </c>
      <c r="Q2092" s="1">
        <v>0</v>
      </c>
      <c r="R2092" s="1">
        <v>5</v>
      </c>
      <c r="S2092" s="17">
        <v>1</v>
      </c>
    </row>
    <row r="2093" spans="4:19" x14ac:dyDescent="0.2">
      <c r="D2093" s="102"/>
      <c r="E2093" s="13"/>
      <c r="F2093" s="14"/>
      <c r="G2093" s="11">
        <v>100</v>
      </c>
      <c r="H2093" s="15">
        <v>30</v>
      </c>
      <c r="I2093" s="2">
        <v>20</v>
      </c>
      <c r="J2093" s="9">
        <v>0</v>
      </c>
      <c r="K2093" s="9">
        <v>0</v>
      </c>
      <c r="L2093" s="9">
        <v>0</v>
      </c>
      <c r="M2093" s="9">
        <v>0</v>
      </c>
      <c r="N2093" s="9">
        <v>0</v>
      </c>
      <c r="O2093" s="9">
        <v>0</v>
      </c>
      <c r="P2093" s="9">
        <v>0</v>
      </c>
      <c r="Q2093" s="9">
        <v>0</v>
      </c>
      <c r="R2093" s="2">
        <v>50</v>
      </c>
      <c r="S2093" s="18">
        <v>10</v>
      </c>
    </row>
    <row r="2094" spans="4:19" x14ac:dyDescent="0.2">
      <c r="D2094" s="102"/>
      <c r="E2094" s="5" t="s">
        <v>32</v>
      </c>
      <c r="F2094" s="6"/>
      <c r="G2094" s="7">
        <v>63</v>
      </c>
      <c r="H2094" s="10">
        <v>14</v>
      </c>
      <c r="I2094" s="1">
        <v>8</v>
      </c>
      <c r="J2094" s="1">
        <v>6</v>
      </c>
      <c r="K2094" s="1">
        <v>1</v>
      </c>
      <c r="L2094" s="1">
        <v>1</v>
      </c>
      <c r="M2094" s="1">
        <v>0</v>
      </c>
      <c r="N2094" s="1">
        <v>2</v>
      </c>
      <c r="O2094" s="1">
        <v>7</v>
      </c>
      <c r="P2094" s="1">
        <v>9</v>
      </c>
      <c r="Q2094" s="1">
        <v>0</v>
      </c>
      <c r="R2094" s="1">
        <v>35</v>
      </c>
      <c r="S2094" s="17">
        <v>2</v>
      </c>
    </row>
    <row r="2095" spans="4:19" x14ac:dyDescent="0.2">
      <c r="D2095" s="102"/>
      <c r="E2095" s="13"/>
      <c r="F2095" s="14"/>
      <c r="G2095" s="11">
        <v>100</v>
      </c>
      <c r="H2095" s="15">
        <v>22.222222222222001</v>
      </c>
      <c r="I2095" s="2">
        <v>12.698412698413</v>
      </c>
      <c r="J2095" s="2">
        <v>9.5238095238099998</v>
      </c>
      <c r="K2095" s="2">
        <v>1.587301587302</v>
      </c>
      <c r="L2095" s="2">
        <v>1.587301587302</v>
      </c>
      <c r="M2095" s="9">
        <v>0</v>
      </c>
      <c r="N2095" s="2">
        <v>3.1746031746029999</v>
      </c>
      <c r="O2095" s="2">
        <v>11.111111111111001</v>
      </c>
      <c r="P2095" s="2">
        <v>14.285714285714</v>
      </c>
      <c r="Q2095" s="9">
        <v>0</v>
      </c>
      <c r="R2095" s="2">
        <v>55.555555555555998</v>
      </c>
      <c r="S2095" s="18">
        <v>3.1746031746029999</v>
      </c>
    </row>
    <row r="2096" spans="4:19" x14ac:dyDescent="0.2">
      <c r="D2096" s="102"/>
      <c r="E2096" s="5" t="s">
        <v>33</v>
      </c>
      <c r="F2096" s="6"/>
      <c r="G2096" s="7">
        <v>53</v>
      </c>
      <c r="H2096" s="10">
        <v>12</v>
      </c>
      <c r="I2096" s="1">
        <v>4</v>
      </c>
      <c r="J2096" s="1">
        <v>8</v>
      </c>
      <c r="K2096" s="1">
        <v>3</v>
      </c>
      <c r="L2096" s="1">
        <v>1</v>
      </c>
      <c r="M2096" s="1">
        <v>3</v>
      </c>
      <c r="N2096" s="1">
        <v>5</v>
      </c>
      <c r="O2096" s="1">
        <v>3</v>
      </c>
      <c r="P2096" s="1">
        <v>7</v>
      </c>
      <c r="Q2096" s="1">
        <v>0</v>
      </c>
      <c r="R2096" s="1">
        <v>27</v>
      </c>
      <c r="S2096" s="17">
        <v>0</v>
      </c>
    </row>
    <row r="2097" spans="4:19" x14ac:dyDescent="0.2">
      <c r="D2097" s="102"/>
      <c r="E2097" s="13"/>
      <c r="F2097" s="14"/>
      <c r="G2097" s="11">
        <v>100</v>
      </c>
      <c r="H2097" s="15">
        <v>22.641509433962</v>
      </c>
      <c r="I2097" s="2">
        <v>7.547169811321</v>
      </c>
      <c r="J2097" s="2">
        <v>15.094339622642</v>
      </c>
      <c r="K2097" s="2">
        <v>5.660377358491</v>
      </c>
      <c r="L2097" s="2">
        <v>1.88679245283</v>
      </c>
      <c r="M2097" s="2">
        <v>5.660377358491</v>
      </c>
      <c r="N2097" s="2">
        <v>9.4339622641510008</v>
      </c>
      <c r="O2097" s="2">
        <v>5.660377358491</v>
      </c>
      <c r="P2097" s="2">
        <v>13.207547169811001</v>
      </c>
      <c r="Q2097" s="9">
        <v>0</v>
      </c>
      <c r="R2097" s="2">
        <v>50.943396226414997</v>
      </c>
      <c r="S2097" s="29">
        <v>0</v>
      </c>
    </row>
    <row r="2098" spans="4:19" x14ac:dyDescent="0.2">
      <c r="D2098" s="102"/>
      <c r="E2098" s="5" t="s">
        <v>34</v>
      </c>
      <c r="F2098" s="6"/>
      <c r="G2098" s="7">
        <v>39</v>
      </c>
      <c r="H2098" s="10">
        <v>10</v>
      </c>
      <c r="I2098" s="1">
        <v>4</v>
      </c>
      <c r="J2098" s="1">
        <v>5</v>
      </c>
      <c r="K2098" s="1">
        <v>0</v>
      </c>
      <c r="L2098" s="1">
        <v>0</v>
      </c>
      <c r="M2098" s="1">
        <v>0</v>
      </c>
      <c r="N2098" s="1">
        <v>4</v>
      </c>
      <c r="O2098" s="1">
        <v>2</v>
      </c>
      <c r="P2098" s="1">
        <v>3</v>
      </c>
      <c r="Q2098" s="1">
        <v>0</v>
      </c>
      <c r="R2098" s="1">
        <v>22</v>
      </c>
      <c r="S2098" s="17">
        <v>0</v>
      </c>
    </row>
    <row r="2099" spans="4:19" x14ac:dyDescent="0.2">
      <c r="D2099" s="102"/>
      <c r="E2099" s="13"/>
      <c r="F2099" s="14"/>
      <c r="G2099" s="11">
        <v>100</v>
      </c>
      <c r="H2099" s="15">
        <v>25.641025641026001</v>
      </c>
      <c r="I2099" s="2">
        <v>10.25641025641</v>
      </c>
      <c r="J2099" s="2">
        <v>12.820512820513001</v>
      </c>
      <c r="K2099" s="9">
        <v>0</v>
      </c>
      <c r="L2099" s="9">
        <v>0</v>
      </c>
      <c r="M2099" s="9">
        <v>0</v>
      </c>
      <c r="N2099" s="2">
        <v>10.25641025641</v>
      </c>
      <c r="O2099" s="2">
        <v>5.1282051282049999</v>
      </c>
      <c r="P2099" s="2">
        <v>7.6923076923079998</v>
      </c>
      <c r="Q2099" s="9">
        <v>0</v>
      </c>
      <c r="R2099" s="2">
        <v>56.410256410255997</v>
      </c>
      <c r="S2099" s="29">
        <v>0</v>
      </c>
    </row>
    <row r="2100" spans="4:19" x14ac:dyDescent="0.2">
      <c r="D2100" s="102"/>
      <c r="E2100" s="5" t="s">
        <v>35</v>
      </c>
      <c r="F2100" s="6"/>
      <c r="G2100" s="7">
        <v>30</v>
      </c>
      <c r="H2100" s="10">
        <v>6</v>
      </c>
      <c r="I2100" s="1">
        <v>3</v>
      </c>
      <c r="J2100" s="1">
        <v>2</v>
      </c>
      <c r="K2100" s="1">
        <v>2</v>
      </c>
      <c r="L2100" s="1">
        <v>1</v>
      </c>
      <c r="M2100" s="1">
        <v>1</v>
      </c>
      <c r="N2100" s="1">
        <v>1</v>
      </c>
      <c r="O2100" s="1">
        <v>2</v>
      </c>
      <c r="P2100" s="1">
        <v>0</v>
      </c>
      <c r="Q2100" s="1">
        <v>1</v>
      </c>
      <c r="R2100" s="1">
        <v>19</v>
      </c>
      <c r="S2100" s="17">
        <v>1</v>
      </c>
    </row>
    <row r="2101" spans="4:19" x14ac:dyDescent="0.2">
      <c r="D2101" s="102"/>
      <c r="E2101" s="13"/>
      <c r="F2101" s="14"/>
      <c r="G2101" s="11">
        <v>100</v>
      </c>
      <c r="H2101" s="15">
        <v>20</v>
      </c>
      <c r="I2101" s="2">
        <v>10</v>
      </c>
      <c r="J2101" s="2">
        <v>6.666666666667</v>
      </c>
      <c r="K2101" s="2">
        <v>6.666666666667</v>
      </c>
      <c r="L2101" s="2">
        <v>3.333333333333</v>
      </c>
      <c r="M2101" s="2">
        <v>3.333333333333</v>
      </c>
      <c r="N2101" s="2">
        <v>3.333333333333</v>
      </c>
      <c r="O2101" s="2">
        <v>6.666666666667</v>
      </c>
      <c r="P2101" s="9">
        <v>0</v>
      </c>
      <c r="Q2101" s="2">
        <v>3.333333333333</v>
      </c>
      <c r="R2101" s="2">
        <v>63.333333333333002</v>
      </c>
      <c r="S2101" s="18">
        <v>3.333333333333</v>
      </c>
    </row>
    <row r="2102" spans="4:19" x14ac:dyDescent="0.2">
      <c r="D2102" s="102"/>
      <c r="E2102" s="5" t="s">
        <v>36</v>
      </c>
      <c r="F2102" s="6"/>
      <c r="G2102" s="7">
        <v>11</v>
      </c>
      <c r="H2102" s="10">
        <v>2</v>
      </c>
      <c r="I2102" s="1">
        <v>1</v>
      </c>
      <c r="J2102" s="1">
        <v>0</v>
      </c>
      <c r="K2102" s="1">
        <v>0</v>
      </c>
      <c r="L2102" s="1">
        <v>0</v>
      </c>
      <c r="M2102" s="1">
        <v>0</v>
      </c>
      <c r="N2102" s="1">
        <v>2</v>
      </c>
      <c r="O2102" s="1">
        <v>1</v>
      </c>
      <c r="P2102" s="1">
        <v>1</v>
      </c>
      <c r="Q2102" s="1">
        <v>0</v>
      </c>
      <c r="R2102" s="1">
        <v>8</v>
      </c>
      <c r="S2102" s="17">
        <v>0</v>
      </c>
    </row>
    <row r="2103" spans="4:19" x14ac:dyDescent="0.2">
      <c r="D2103" s="102"/>
      <c r="E2103" s="13"/>
      <c r="F2103" s="14"/>
      <c r="G2103" s="11">
        <v>100</v>
      </c>
      <c r="H2103" s="15">
        <v>18.181818181817999</v>
      </c>
      <c r="I2103" s="2">
        <v>9.0909090909089993</v>
      </c>
      <c r="J2103" s="9">
        <v>0</v>
      </c>
      <c r="K2103" s="9">
        <v>0</v>
      </c>
      <c r="L2103" s="9">
        <v>0</v>
      </c>
      <c r="M2103" s="9">
        <v>0</v>
      </c>
      <c r="N2103" s="2">
        <v>18.181818181817999</v>
      </c>
      <c r="O2103" s="2">
        <v>9.0909090909089993</v>
      </c>
      <c r="P2103" s="2">
        <v>9.0909090909089993</v>
      </c>
      <c r="Q2103" s="9">
        <v>0</v>
      </c>
      <c r="R2103" s="2">
        <v>72.727272727273004</v>
      </c>
      <c r="S2103" s="29">
        <v>0</v>
      </c>
    </row>
    <row r="2104" spans="4:19" x14ac:dyDescent="0.2">
      <c r="D2104" s="102"/>
      <c r="E2104" s="5" t="s">
        <v>37</v>
      </c>
      <c r="F2104" s="6"/>
      <c r="G2104" s="7">
        <v>29</v>
      </c>
      <c r="H2104" s="10">
        <v>3</v>
      </c>
      <c r="I2104" s="1">
        <v>3</v>
      </c>
      <c r="J2104" s="1">
        <v>5</v>
      </c>
      <c r="K2104" s="1">
        <v>0</v>
      </c>
      <c r="L2104" s="1">
        <v>0</v>
      </c>
      <c r="M2104" s="1">
        <v>1</v>
      </c>
      <c r="N2104" s="1">
        <v>1</v>
      </c>
      <c r="O2104" s="1">
        <v>3</v>
      </c>
      <c r="P2104" s="1">
        <v>1</v>
      </c>
      <c r="Q2104" s="1">
        <v>0</v>
      </c>
      <c r="R2104" s="1">
        <v>19</v>
      </c>
      <c r="S2104" s="17">
        <v>0</v>
      </c>
    </row>
    <row r="2105" spans="4:19" x14ac:dyDescent="0.2">
      <c r="D2105" s="102"/>
      <c r="E2105" s="13"/>
      <c r="F2105" s="14"/>
      <c r="G2105" s="11">
        <v>100</v>
      </c>
      <c r="H2105" s="15">
        <v>10.344827586207</v>
      </c>
      <c r="I2105" s="2">
        <v>10.344827586207</v>
      </c>
      <c r="J2105" s="2">
        <v>17.241379310345</v>
      </c>
      <c r="K2105" s="9">
        <v>0</v>
      </c>
      <c r="L2105" s="9">
        <v>0</v>
      </c>
      <c r="M2105" s="2">
        <v>3.4482758620689999</v>
      </c>
      <c r="N2105" s="2">
        <v>3.4482758620689999</v>
      </c>
      <c r="O2105" s="2">
        <v>10.344827586207</v>
      </c>
      <c r="P2105" s="2">
        <v>3.4482758620689999</v>
      </c>
      <c r="Q2105" s="9">
        <v>0</v>
      </c>
      <c r="R2105" s="2">
        <v>65.517241379309993</v>
      </c>
      <c r="S2105" s="29">
        <v>0</v>
      </c>
    </row>
    <row r="2106" spans="4:19" x14ac:dyDescent="0.2">
      <c r="D2106" s="102"/>
      <c r="E2106" s="5" t="s">
        <v>38</v>
      </c>
      <c r="F2106" s="6"/>
      <c r="G2106" s="7">
        <v>2</v>
      </c>
      <c r="H2106" s="10">
        <v>1</v>
      </c>
      <c r="I2106" s="1">
        <v>2</v>
      </c>
      <c r="J2106" s="1">
        <v>0</v>
      </c>
      <c r="K2106" s="1">
        <v>0</v>
      </c>
      <c r="L2106" s="1">
        <v>1</v>
      </c>
      <c r="M2106" s="1">
        <v>1</v>
      </c>
      <c r="N2106" s="1">
        <v>1</v>
      </c>
      <c r="O2106" s="1">
        <v>0</v>
      </c>
      <c r="P2106" s="1">
        <v>2</v>
      </c>
      <c r="Q2106" s="1">
        <v>0</v>
      </c>
      <c r="R2106" s="1">
        <v>0</v>
      </c>
      <c r="S2106" s="17">
        <v>0</v>
      </c>
    </row>
    <row r="2107" spans="4:19" x14ac:dyDescent="0.2">
      <c r="D2107" s="102"/>
      <c r="E2107" s="13"/>
      <c r="F2107" s="14"/>
      <c r="G2107" s="11">
        <v>100</v>
      </c>
      <c r="H2107" s="15">
        <v>50</v>
      </c>
      <c r="I2107" s="2">
        <v>100</v>
      </c>
      <c r="J2107" s="9">
        <v>0</v>
      </c>
      <c r="K2107" s="9">
        <v>0</v>
      </c>
      <c r="L2107" s="2">
        <v>50</v>
      </c>
      <c r="M2107" s="2">
        <v>50</v>
      </c>
      <c r="N2107" s="2">
        <v>50</v>
      </c>
      <c r="O2107" s="9">
        <v>0</v>
      </c>
      <c r="P2107" s="2">
        <v>100</v>
      </c>
      <c r="Q2107" s="9">
        <v>0</v>
      </c>
      <c r="R2107" s="9">
        <v>0</v>
      </c>
      <c r="S2107" s="29">
        <v>0</v>
      </c>
    </row>
    <row r="2108" spans="4:19" x14ac:dyDescent="0.2">
      <c r="D2108" s="101" t="s">
        <v>39</v>
      </c>
      <c r="E2108" s="26" t="s">
        <v>40</v>
      </c>
      <c r="F2108" s="25"/>
      <c r="G2108" s="28">
        <v>144</v>
      </c>
      <c r="H2108" s="30">
        <v>32</v>
      </c>
      <c r="I2108" s="3">
        <v>13</v>
      </c>
      <c r="J2108" s="3">
        <v>18</v>
      </c>
      <c r="K2108" s="3">
        <v>4</v>
      </c>
      <c r="L2108" s="3">
        <v>1</v>
      </c>
      <c r="M2108" s="3">
        <v>4</v>
      </c>
      <c r="N2108" s="3">
        <v>20</v>
      </c>
      <c r="O2108" s="3">
        <v>12</v>
      </c>
      <c r="P2108" s="3">
        <v>14</v>
      </c>
      <c r="Q2108" s="3">
        <v>2</v>
      </c>
      <c r="R2108" s="3">
        <v>74</v>
      </c>
      <c r="S2108" s="32">
        <v>3</v>
      </c>
    </row>
    <row r="2109" spans="4:19" x14ac:dyDescent="0.2">
      <c r="D2109" s="102"/>
      <c r="E2109" s="13"/>
      <c r="F2109" s="14"/>
      <c r="G2109" s="11">
        <v>100</v>
      </c>
      <c r="H2109" s="15">
        <v>22.222222222222001</v>
      </c>
      <c r="I2109" s="2">
        <v>9.0277777777780006</v>
      </c>
      <c r="J2109" s="2">
        <v>12.5</v>
      </c>
      <c r="K2109" s="2">
        <v>2.7777777777780002</v>
      </c>
      <c r="L2109" s="2">
        <v>0.694444444444</v>
      </c>
      <c r="M2109" s="2">
        <v>2.7777777777780002</v>
      </c>
      <c r="N2109" s="2">
        <v>13.888888888888999</v>
      </c>
      <c r="O2109" s="2">
        <v>8.333333333333</v>
      </c>
      <c r="P2109" s="2">
        <v>9.7222222222219994</v>
      </c>
      <c r="Q2109" s="2">
        <v>1.3888888888890001</v>
      </c>
      <c r="R2109" s="2">
        <v>51.388888888888999</v>
      </c>
      <c r="S2109" s="18">
        <v>2.083333333333</v>
      </c>
    </row>
    <row r="2110" spans="4:19" x14ac:dyDescent="0.2">
      <c r="D2110" s="102"/>
      <c r="E2110" s="5" t="s">
        <v>41</v>
      </c>
      <c r="F2110" s="6"/>
      <c r="G2110" s="7">
        <v>137</v>
      </c>
      <c r="H2110" s="10">
        <v>33</v>
      </c>
      <c r="I2110" s="1">
        <v>16</v>
      </c>
      <c r="J2110" s="1">
        <v>18</v>
      </c>
      <c r="K2110" s="1">
        <v>7</v>
      </c>
      <c r="L2110" s="1">
        <v>3</v>
      </c>
      <c r="M2110" s="1">
        <v>4</v>
      </c>
      <c r="N2110" s="1">
        <v>13</v>
      </c>
      <c r="O2110" s="1">
        <v>12</v>
      </c>
      <c r="P2110" s="1">
        <v>13</v>
      </c>
      <c r="Q2110" s="1">
        <v>3</v>
      </c>
      <c r="R2110" s="1">
        <v>71</v>
      </c>
      <c r="S2110" s="17">
        <v>1</v>
      </c>
    </row>
    <row r="2111" spans="4:19" x14ac:dyDescent="0.2">
      <c r="D2111" s="102"/>
      <c r="E2111" s="13"/>
      <c r="F2111" s="14"/>
      <c r="G2111" s="11">
        <v>100</v>
      </c>
      <c r="H2111" s="15">
        <v>24.087591240876002</v>
      </c>
      <c r="I2111" s="2">
        <v>11.678832116788</v>
      </c>
      <c r="J2111" s="2">
        <v>13.138686131387001</v>
      </c>
      <c r="K2111" s="2">
        <v>5.1094890510950002</v>
      </c>
      <c r="L2111" s="2">
        <v>2.1897810218979998</v>
      </c>
      <c r="M2111" s="2">
        <v>2.9197080291969999</v>
      </c>
      <c r="N2111" s="2">
        <v>9.4890510948909998</v>
      </c>
      <c r="O2111" s="2">
        <v>8.7591240875909993</v>
      </c>
      <c r="P2111" s="2">
        <v>9.4890510948909998</v>
      </c>
      <c r="Q2111" s="2">
        <v>2.1897810218979998</v>
      </c>
      <c r="R2111" s="2">
        <v>51.824817518247997</v>
      </c>
      <c r="S2111" s="18">
        <v>0.72992700729899995</v>
      </c>
    </row>
    <row r="2112" spans="4:19" x14ac:dyDescent="0.2">
      <c r="D2112" s="102"/>
      <c r="E2112" s="5" t="s">
        <v>42</v>
      </c>
      <c r="F2112" s="6"/>
      <c r="G2112" s="7">
        <v>110</v>
      </c>
      <c r="H2112" s="10">
        <v>25</v>
      </c>
      <c r="I2112" s="1">
        <v>20</v>
      </c>
      <c r="J2112" s="1">
        <v>14</v>
      </c>
      <c r="K2112" s="1">
        <v>7</v>
      </c>
      <c r="L2112" s="1">
        <v>4</v>
      </c>
      <c r="M2112" s="1">
        <v>4</v>
      </c>
      <c r="N2112" s="1">
        <v>9</v>
      </c>
      <c r="O2112" s="1">
        <v>12</v>
      </c>
      <c r="P2112" s="1">
        <v>12</v>
      </c>
      <c r="Q2112" s="1">
        <v>2</v>
      </c>
      <c r="R2112" s="1">
        <v>55</v>
      </c>
      <c r="S2112" s="17">
        <v>0</v>
      </c>
    </row>
    <row r="2113" spans="2:19" x14ac:dyDescent="0.2">
      <c r="D2113" s="102"/>
      <c r="E2113" s="13"/>
      <c r="F2113" s="14"/>
      <c r="G2113" s="11">
        <v>100</v>
      </c>
      <c r="H2113" s="15">
        <v>22.727272727273</v>
      </c>
      <c r="I2113" s="2">
        <v>18.181818181817999</v>
      </c>
      <c r="J2113" s="2">
        <v>12.727272727273</v>
      </c>
      <c r="K2113" s="2">
        <v>6.363636363636</v>
      </c>
      <c r="L2113" s="2">
        <v>3.636363636364</v>
      </c>
      <c r="M2113" s="2">
        <v>3.636363636364</v>
      </c>
      <c r="N2113" s="2">
        <v>8.1818181818180005</v>
      </c>
      <c r="O2113" s="2">
        <v>10.909090909091001</v>
      </c>
      <c r="P2113" s="2">
        <v>10.909090909091001</v>
      </c>
      <c r="Q2113" s="2">
        <v>1.818181818182</v>
      </c>
      <c r="R2113" s="2">
        <v>50</v>
      </c>
      <c r="S2113" s="29">
        <v>0</v>
      </c>
    </row>
    <row r="2114" spans="2:19" x14ac:dyDescent="0.2">
      <c r="D2114" s="102"/>
      <c r="E2114" s="5" t="s">
        <v>43</v>
      </c>
      <c r="F2114" s="6"/>
      <c r="G2114" s="7">
        <v>25</v>
      </c>
      <c r="H2114" s="10">
        <v>5</v>
      </c>
      <c r="I2114" s="1">
        <v>2</v>
      </c>
      <c r="J2114" s="1">
        <v>2</v>
      </c>
      <c r="K2114" s="1">
        <v>0</v>
      </c>
      <c r="L2114" s="1">
        <v>0</v>
      </c>
      <c r="M2114" s="1">
        <v>1</v>
      </c>
      <c r="N2114" s="1">
        <v>0</v>
      </c>
      <c r="O2114" s="1">
        <v>1</v>
      </c>
      <c r="P2114" s="1">
        <v>1</v>
      </c>
      <c r="Q2114" s="1">
        <v>0</v>
      </c>
      <c r="R2114" s="1">
        <v>15</v>
      </c>
      <c r="S2114" s="17">
        <v>2</v>
      </c>
    </row>
    <row r="2115" spans="2:19" x14ac:dyDescent="0.2">
      <c r="D2115" s="102"/>
      <c r="E2115" s="13"/>
      <c r="F2115" s="14"/>
      <c r="G2115" s="11">
        <v>100</v>
      </c>
      <c r="H2115" s="15">
        <v>20</v>
      </c>
      <c r="I2115" s="2">
        <v>8</v>
      </c>
      <c r="J2115" s="2">
        <v>8</v>
      </c>
      <c r="K2115" s="9">
        <v>0</v>
      </c>
      <c r="L2115" s="9">
        <v>0</v>
      </c>
      <c r="M2115" s="2">
        <v>4</v>
      </c>
      <c r="N2115" s="9">
        <v>0</v>
      </c>
      <c r="O2115" s="2">
        <v>4</v>
      </c>
      <c r="P2115" s="2">
        <v>4</v>
      </c>
      <c r="Q2115" s="9">
        <v>0</v>
      </c>
      <c r="R2115" s="2">
        <v>60</v>
      </c>
      <c r="S2115" s="18">
        <v>8</v>
      </c>
    </row>
    <row r="2116" spans="2:19" x14ac:dyDescent="0.2">
      <c r="D2116" s="102"/>
      <c r="E2116" s="5" t="s">
        <v>44</v>
      </c>
      <c r="F2116" s="6"/>
      <c r="G2116" s="7">
        <v>21</v>
      </c>
      <c r="H2116" s="10">
        <v>3</v>
      </c>
      <c r="I2116" s="1">
        <v>4</v>
      </c>
      <c r="J2116" s="1">
        <v>3</v>
      </c>
      <c r="K2116" s="1">
        <v>2</v>
      </c>
      <c r="L2116" s="1">
        <v>0</v>
      </c>
      <c r="M2116" s="1">
        <v>0</v>
      </c>
      <c r="N2116" s="1">
        <v>1</v>
      </c>
      <c r="O2116" s="1">
        <v>1</v>
      </c>
      <c r="P2116" s="1">
        <v>2</v>
      </c>
      <c r="Q2116" s="1">
        <v>0</v>
      </c>
      <c r="R2116" s="1">
        <v>14</v>
      </c>
      <c r="S2116" s="17">
        <v>0</v>
      </c>
    </row>
    <row r="2117" spans="2:19" x14ac:dyDescent="0.2">
      <c r="D2117" s="103"/>
      <c r="E2117" s="54"/>
      <c r="F2117" s="52"/>
      <c r="G2117" s="61">
        <v>100</v>
      </c>
      <c r="H2117" s="66">
        <v>14.285714285714</v>
      </c>
      <c r="I2117" s="24">
        <v>19.047619047619001</v>
      </c>
      <c r="J2117" s="24">
        <v>14.285714285714</v>
      </c>
      <c r="K2117" s="24">
        <v>9.5238095238099998</v>
      </c>
      <c r="L2117" s="72">
        <v>0</v>
      </c>
      <c r="M2117" s="72">
        <v>0</v>
      </c>
      <c r="N2117" s="24">
        <v>4.7619047619049999</v>
      </c>
      <c r="O2117" s="24">
        <v>4.7619047619049999</v>
      </c>
      <c r="P2117" s="24">
        <v>9.5238095238099998</v>
      </c>
      <c r="Q2117" s="72">
        <v>0</v>
      </c>
      <c r="R2117" s="24">
        <v>66.666666666666998</v>
      </c>
      <c r="S2117" s="79">
        <v>0</v>
      </c>
    </row>
    <row r="2119" spans="2:19" x14ac:dyDescent="0.2">
      <c r="B2119" s="34" t="str">
        <f xml:space="preserve"> HYPERLINK("#'目次'!B54", "[48]")</f>
        <v>[48]</v>
      </c>
      <c r="C2119" s="27" t="s">
        <v>452</v>
      </c>
    </row>
    <row r="2122" spans="2:19" x14ac:dyDescent="0.2">
      <c r="C2122" s="27" t="s">
        <v>13</v>
      </c>
    </row>
    <row r="2123" spans="2:19" ht="48" x14ac:dyDescent="0.2">
      <c r="D2123" s="97"/>
      <c r="E2123" s="98"/>
      <c r="F2123" s="98"/>
      <c r="G2123" s="38" t="s">
        <v>14</v>
      </c>
      <c r="H2123" s="36" t="s">
        <v>453</v>
      </c>
      <c r="I2123" s="4" t="s">
        <v>454</v>
      </c>
      <c r="J2123" s="4" t="s">
        <v>455</v>
      </c>
      <c r="K2123" s="4" t="s">
        <v>456</v>
      </c>
      <c r="L2123" s="4" t="s">
        <v>457</v>
      </c>
      <c r="M2123" s="4" t="s">
        <v>458</v>
      </c>
      <c r="N2123" s="4" t="s">
        <v>370</v>
      </c>
      <c r="O2123" s="35" t="s">
        <v>24</v>
      </c>
    </row>
    <row r="2124" spans="2:19" x14ac:dyDescent="0.2">
      <c r="D2124" s="99"/>
      <c r="E2124" s="100"/>
      <c r="F2124" s="100"/>
      <c r="G2124" s="40"/>
      <c r="H2124" s="42"/>
      <c r="I2124" s="8"/>
      <c r="J2124" s="8"/>
      <c r="K2124" s="8"/>
      <c r="L2124" s="8"/>
      <c r="M2124" s="8"/>
      <c r="N2124" s="8"/>
      <c r="O2124" s="39"/>
    </row>
    <row r="2125" spans="2:19" x14ac:dyDescent="0.2">
      <c r="D2125" s="59"/>
      <c r="E2125" s="63" t="s">
        <v>14</v>
      </c>
      <c r="F2125" s="65"/>
      <c r="G2125" s="37">
        <v>7000</v>
      </c>
      <c r="H2125" s="16">
        <v>3296</v>
      </c>
      <c r="I2125" s="16">
        <v>3738</v>
      </c>
      <c r="J2125" s="16">
        <v>4473</v>
      </c>
      <c r="K2125" s="16">
        <v>659</v>
      </c>
      <c r="L2125" s="16">
        <v>898</v>
      </c>
      <c r="M2125" s="16">
        <v>1450</v>
      </c>
      <c r="N2125" s="16">
        <v>1844</v>
      </c>
      <c r="O2125" s="57">
        <v>15</v>
      </c>
    </row>
    <row r="2126" spans="2:19" x14ac:dyDescent="0.2">
      <c r="D2126" s="54"/>
      <c r="E2126" s="52"/>
      <c r="F2126" s="60"/>
      <c r="G2126" s="11">
        <v>100</v>
      </c>
      <c r="H2126" s="2">
        <v>47.085714285713998</v>
      </c>
      <c r="I2126" s="2">
        <v>53.4</v>
      </c>
      <c r="J2126" s="2">
        <v>63.9</v>
      </c>
      <c r="K2126" s="2">
        <v>9.4142857142860006</v>
      </c>
      <c r="L2126" s="2">
        <v>12.828571428570999</v>
      </c>
      <c r="M2126" s="2">
        <v>20.714285714286</v>
      </c>
      <c r="N2126" s="2">
        <v>26.342857142857</v>
      </c>
      <c r="O2126" s="18">
        <v>0.21428571428599999</v>
      </c>
    </row>
    <row r="2127" spans="2:19" x14ac:dyDescent="0.2">
      <c r="D2127" s="101" t="s">
        <v>25</v>
      </c>
      <c r="E2127" s="26" t="s">
        <v>26</v>
      </c>
      <c r="F2127" s="25"/>
      <c r="G2127" s="28">
        <v>308</v>
      </c>
      <c r="H2127" s="30">
        <v>129</v>
      </c>
      <c r="I2127" s="3">
        <v>154</v>
      </c>
      <c r="J2127" s="3">
        <v>182</v>
      </c>
      <c r="K2127" s="3">
        <v>15</v>
      </c>
      <c r="L2127" s="3">
        <v>28</v>
      </c>
      <c r="M2127" s="3">
        <v>60</v>
      </c>
      <c r="N2127" s="3">
        <v>91</v>
      </c>
      <c r="O2127" s="32">
        <v>1</v>
      </c>
    </row>
    <row r="2128" spans="2:19" x14ac:dyDescent="0.2">
      <c r="D2128" s="102"/>
      <c r="E2128" s="13"/>
      <c r="F2128" s="14"/>
      <c r="G2128" s="11">
        <v>100</v>
      </c>
      <c r="H2128" s="15">
        <v>41.883116883116998</v>
      </c>
      <c r="I2128" s="2">
        <v>50</v>
      </c>
      <c r="J2128" s="2">
        <v>59.090909090909001</v>
      </c>
      <c r="K2128" s="2">
        <v>4.8701298701300004</v>
      </c>
      <c r="L2128" s="2">
        <v>9.0909090909089993</v>
      </c>
      <c r="M2128" s="2">
        <v>19.480519480519</v>
      </c>
      <c r="N2128" s="2">
        <v>29.545454545455001</v>
      </c>
      <c r="O2128" s="18">
        <v>0.32467532467499999</v>
      </c>
    </row>
    <row r="2129" spans="4:15" x14ac:dyDescent="0.2">
      <c r="D2129" s="102"/>
      <c r="E2129" s="5" t="s">
        <v>27</v>
      </c>
      <c r="F2129" s="6"/>
      <c r="G2129" s="7">
        <v>504</v>
      </c>
      <c r="H2129" s="10">
        <v>213</v>
      </c>
      <c r="I2129" s="1">
        <v>230</v>
      </c>
      <c r="J2129" s="1">
        <v>269</v>
      </c>
      <c r="K2129" s="1">
        <v>36</v>
      </c>
      <c r="L2129" s="1">
        <v>46</v>
      </c>
      <c r="M2129" s="1">
        <v>94</v>
      </c>
      <c r="N2129" s="1">
        <v>162</v>
      </c>
      <c r="O2129" s="17">
        <v>1</v>
      </c>
    </row>
    <row r="2130" spans="4:15" x14ac:dyDescent="0.2">
      <c r="D2130" s="102"/>
      <c r="E2130" s="13"/>
      <c r="F2130" s="14"/>
      <c r="G2130" s="11">
        <v>100</v>
      </c>
      <c r="H2130" s="15">
        <v>42.261904761905001</v>
      </c>
      <c r="I2130" s="2">
        <v>45.634920634921002</v>
      </c>
      <c r="J2130" s="2">
        <v>53.373015873016001</v>
      </c>
      <c r="K2130" s="2">
        <v>7.1428571428570002</v>
      </c>
      <c r="L2130" s="2">
        <v>9.1269841269840004</v>
      </c>
      <c r="M2130" s="2">
        <v>18.650793650794</v>
      </c>
      <c r="N2130" s="2">
        <v>32.142857142856997</v>
      </c>
      <c r="O2130" s="18">
        <v>0.19841269841299999</v>
      </c>
    </row>
    <row r="2131" spans="4:15" x14ac:dyDescent="0.2">
      <c r="D2131" s="102"/>
      <c r="E2131" s="5" t="s">
        <v>28</v>
      </c>
      <c r="F2131" s="6"/>
      <c r="G2131" s="7">
        <v>1554</v>
      </c>
      <c r="H2131" s="10">
        <v>761</v>
      </c>
      <c r="I2131" s="1">
        <v>887</v>
      </c>
      <c r="J2131" s="1">
        <v>1043</v>
      </c>
      <c r="K2131" s="1">
        <v>184</v>
      </c>
      <c r="L2131" s="1">
        <v>233</v>
      </c>
      <c r="M2131" s="1">
        <v>341</v>
      </c>
      <c r="N2131" s="1">
        <v>360</v>
      </c>
      <c r="O2131" s="17">
        <v>4</v>
      </c>
    </row>
    <row r="2132" spans="4:15" x14ac:dyDescent="0.2">
      <c r="D2132" s="102"/>
      <c r="E2132" s="13"/>
      <c r="F2132" s="14"/>
      <c r="G2132" s="11">
        <v>100</v>
      </c>
      <c r="H2132" s="15">
        <v>48.970398970399003</v>
      </c>
      <c r="I2132" s="2">
        <v>57.078507078507002</v>
      </c>
      <c r="J2132" s="2">
        <v>67.117117117117004</v>
      </c>
      <c r="K2132" s="2">
        <v>11.840411840411999</v>
      </c>
      <c r="L2132" s="2">
        <v>14.993564993565</v>
      </c>
      <c r="M2132" s="2">
        <v>21.943371943372</v>
      </c>
      <c r="N2132" s="2">
        <v>23.166023166022999</v>
      </c>
      <c r="O2132" s="18">
        <v>0.2574002574</v>
      </c>
    </row>
    <row r="2133" spans="4:15" x14ac:dyDescent="0.2">
      <c r="D2133" s="102"/>
      <c r="E2133" s="5" t="s">
        <v>29</v>
      </c>
      <c r="F2133" s="6"/>
      <c r="G2133" s="7">
        <v>840</v>
      </c>
      <c r="H2133" s="10">
        <v>459</v>
      </c>
      <c r="I2133" s="1">
        <v>515</v>
      </c>
      <c r="J2133" s="1">
        <v>618</v>
      </c>
      <c r="K2133" s="1">
        <v>112</v>
      </c>
      <c r="L2133" s="1">
        <v>137</v>
      </c>
      <c r="M2133" s="1">
        <v>205</v>
      </c>
      <c r="N2133" s="1">
        <v>153</v>
      </c>
      <c r="O2133" s="17">
        <v>1</v>
      </c>
    </row>
    <row r="2134" spans="4:15" x14ac:dyDescent="0.2">
      <c r="D2134" s="102"/>
      <c r="E2134" s="13"/>
      <c r="F2134" s="14"/>
      <c r="G2134" s="11">
        <v>100</v>
      </c>
      <c r="H2134" s="15">
        <v>54.642857142856997</v>
      </c>
      <c r="I2134" s="2">
        <v>61.309523809524002</v>
      </c>
      <c r="J2134" s="2">
        <v>73.571428571428996</v>
      </c>
      <c r="K2134" s="2">
        <v>13.333333333333</v>
      </c>
      <c r="L2134" s="2">
        <v>16.309523809523998</v>
      </c>
      <c r="M2134" s="2">
        <v>24.404761904762001</v>
      </c>
      <c r="N2134" s="2">
        <v>18.214285714286</v>
      </c>
      <c r="O2134" s="18">
        <v>0.119047619048</v>
      </c>
    </row>
    <row r="2135" spans="4:15" x14ac:dyDescent="0.2">
      <c r="D2135" s="102"/>
      <c r="E2135" s="5" t="s">
        <v>30</v>
      </c>
      <c r="F2135" s="6"/>
      <c r="G2135" s="7">
        <v>280</v>
      </c>
      <c r="H2135" s="10">
        <v>108</v>
      </c>
      <c r="I2135" s="1">
        <v>133</v>
      </c>
      <c r="J2135" s="1">
        <v>173</v>
      </c>
      <c r="K2135" s="1">
        <v>25</v>
      </c>
      <c r="L2135" s="1">
        <v>29</v>
      </c>
      <c r="M2135" s="1">
        <v>56</v>
      </c>
      <c r="N2135" s="1">
        <v>87</v>
      </c>
      <c r="O2135" s="17">
        <v>1</v>
      </c>
    </row>
    <row r="2136" spans="4:15" x14ac:dyDescent="0.2">
      <c r="D2136" s="102"/>
      <c r="E2136" s="13"/>
      <c r="F2136" s="14"/>
      <c r="G2136" s="11">
        <v>100</v>
      </c>
      <c r="H2136" s="15">
        <v>38.571428571429003</v>
      </c>
      <c r="I2136" s="2">
        <v>47.5</v>
      </c>
      <c r="J2136" s="2">
        <v>61.785714285714</v>
      </c>
      <c r="K2136" s="2">
        <v>8.9285714285710007</v>
      </c>
      <c r="L2136" s="2">
        <v>10.357142857143</v>
      </c>
      <c r="M2136" s="2">
        <v>20</v>
      </c>
      <c r="N2136" s="2">
        <v>31.071428571428999</v>
      </c>
      <c r="O2136" s="18">
        <v>0.35714285714299998</v>
      </c>
    </row>
    <row r="2137" spans="4:15" x14ac:dyDescent="0.2">
      <c r="D2137" s="102"/>
      <c r="E2137" s="5" t="s">
        <v>31</v>
      </c>
      <c r="F2137" s="6"/>
      <c r="G2137" s="7">
        <v>154</v>
      </c>
      <c r="H2137" s="10">
        <v>68</v>
      </c>
      <c r="I2137" s="1">
        <v>80</v>
      </c>
      <c r="J2137" s="1">
        <v>90</v>
      </c>
      <c r="K2137" s="1">
        <v>12</v>
      </c>
      <c r="L2137" s="1">
        <v>15</v>
      </c>
      <c r="M2137" s="1">
        <v>31</v>
      </c>
      <c r="N2137" s="1">
        <v>41</v>
      </c>
      <c r="O2137" s="17">
        <v>1</v>
      </c>
    </row>
    <row r="2138" spans="4:15" x14ac:dyDescent="0.2">
      <c r="D2138" s="102"/>
      <c r="E2138" s="13"/>
      <c r="F2138" s="14"/>
      <c r="G2138" s="11">
        <v>100</v>
      </c>
      <c r="H2138" s="15">
        <v>44.155844155844001</v>
      </c>
      <c r="I2138" s="2">
        <v>51.948051948051997</v>
      </c>
      <c r="J2138" s="2">
        <v>58.441558441558001</v>
      </c>
      <c r="K2138" s="2">
        <v>7.792207792208</v>
      </c>
      <c r="L2138" s="2">
        <v>9.7402597402600009</v>
      </c>
      <c r="M2138" s="2">
        <v>20.12987012987</v>
      </c>
      <c r="N2138" s="2">
        <v>26.623376623376998</v>
      </c>
      <c r="O2138" s="18">
        <v>0.64935064935099995</v>
      </c>
    </row>
    <row r="2139" spans="4:15" x14ac:dyDescent="0.2">
      <c r="D2139" s="102"/>
      <c r="E2139" s="5" t="s">
        <v>32</v>
      </c>
      <c r="F2139" s="6"/>
      <c r="G2139" s="7">
        <v>826</v>
      </c>
      <c r="H2139" s="10">
        <v>431</v>
      </c>
      <c r="I2139" s="1">
        <v>457</v>
      </c>
      <c r="J2139" s="1">
        <v>560</v>
      </c>
      <c r="K2139" s="1">
        <v>78</v>
      </c>
      <c r="L2139" s="1">
        <v>107</v>
      </c>
      <c r="M2139" s="1">
        <v>163</v>
      </c>
      <c r="N2139" s="1">
        <v>203</v>
      </c>
      <c r="O2139" s="17">
        <v>0</v>
      </c>
    </row>
    <row r="2140" spans="4:15" x14ac:dyDescent="0.2">
      <c r="D2140" s="102"/>
      <c r="E2140" s="13"/>
      <c r="F2140" s="14"/>
      <c r="G2140" s="11">
        <v>100</v>
      </c>
      <c r="H2140" s="15">
        <v>52.179176755447997</v>
      </c>
      <c r="I2140" s="2">
        <v>55.326876513317004</v>
      </c>
      <c r="J2140" s="2">
        <v>67.796610169491998</v>
      </c>
      <c r="K2140" s="2">
        <v>9.4430992736080004</v>
      </c>
      <c r="L2140" s="2">
        <v>12.953995157385</v>
      </c>
      <c r="M2140" s="2">
        <v>19.733656174334001</v>
      </c>
      <c r="N2140" s="2">
        <v>24.576271186441002</v>
      </c>
      <c r="O2140" s="29">
        <v>0</v>
      </c>
    </row>
    <row r="2141" spans="4:15" x14ac:dyDescent="0.2">
      <c r="D2141" s="102"/>
      <c r="E2141" s="5" t="s">
        <v>33</v>
      </c>
      <c r="F2141" s="6"/>
      <c r="G2141" s="7">
        <v>672</v>
      </c>
      <c r="H2141" s="10">
        <v>312</v>
      </c>
      <c r="I2141" s="1">
        <v>349</v>
      </c>
      <c r="J2141" s="1">
        <v>403</v>
      </c>
      <c r="K2141" s="1">
        <v>55</v>
      </c>
      <c r="L2141" s="1">
        <v>87</v>
      </c>
      <c r="M2141" s="1">
        <v>131</v>
      </c>
      <c r="N2141" s="1">
        <v>189</v>
      </c>
      <c r="O2141" s="17">
        <v>2</v>
      </c>
    </row>
    <row r="2142" spans="4:15" x14ac:dyDescent="0.2">
      <c r="D2142" s="102"/>
      <c r="E2142" s="13"/>
      <c r="F2142" s="14"/>
      <c r="G2142" s="11">
        <v>100</v>
      </c>
      <c r="H2142" s="15">
        <v>46.428571428570997</v>
      </c>
      <c r="I2142" s="2">
        <v>51.934523809524002</v>
      </c>
      <c r="J2142" s="2">
        <v>59.970238095238003</v>
      </c>
      <c r="K2142" s="2">
        <v>8.1845238095240003</v>
      </c>
      <c r="L2142" s="2">
        <v>12.946428571428999</v>
      </c>
      <c r="M2142" s="2">
        <v>19.494047619048001</v>
      </c>
      <c r="N2142" s="2">
        <v>28.125</v>
      </c>
      <c r="O2142" s="18">
        <v>0.29761904761899999</v>
      </c>
    </row>
    <row r="2143" spans="4:15" x14ac:dyDescent="0.2">
      <c r="D2143" s="102"/>
      <c r="E2143" s="5" t="s">
        <v>34</v>
      </c>
      <c r="F2143" s="6"/>
      <c r="G2143" s="7">
        <v>462</v>
      </c>
      <c r="H2143" s="10">
        <v>233</v>
      </c>
      <c r="I2143" s="1">
        <v>267</v>
      </c>
      <c r="J2143" s="1">
        <v>313</v>
      </c>
      <c r="K2143" s="1">
        <v>41</v>
      </c>
      <c r="L2143" s="1">
        <v>76</v>
      </c>
      <c r="M2143" s="1">
        <v>109</v>
      </c>
      <c r="N2143" s="1">
        <v>112</v>
      </c>
      <c r="O2143" s="17">
        <v>0</v>
      </c>
    </row>
    <row r="2144" spans="4:15" x14ac:dyDescent="0.2">
      <c r="D2144" s="102"/>
      <c r="E2144" s="13"/>
      <c r="F2144" s="14"/>
      <c r="G2144" s="11">
        <v>100</v>
      </c>
      <c r="H2144" s="15">
        <v>50.432900432899999</v>
      </c>
      <c r="I2144" s="2">
        <v>57.792207792208004</v>
      </c>
      <c r="J2144" s="2">
        <v>67.748917748918004</v>
      </c>
      <c r="K2144" s="2">
        <v>8.8744588744590001</v>
      </c>
      <c r="L2144" s="2">
        <v>16.450216450216001</v>
      </c>
      <c r="M2144" s="2">
        <v>23.593073593073999</v>
      </c>
      <c r="N2144" s="2">
        <v>24.242424242424001</v>
      </c>
      <c r="O2144" s="29">
        <v>0</v>
      </c>
    </row>
    <row r="2145" spans="4:15" x14ac:dyDescent="0.2">
      <c r="D2145" s="102"/>
      <c r="E2145" s="5" t="s">
        <v>35</v>
      </c>
      <c r="F2145" s="6"/>
      <c r="G2145" s="7">
        <v>406</v>
      </c>
      <c r="H2145" s="10">
        <v>199</v>
      </c>
      <c r="I2145" s="1">
        <v>217</v>
      </c>
      <c r="J2145" s="1">
        <v>287</v>
      </c>
      <c r="K2145" s="1">
        <v>31</v>
      </c>
      <c r="L2145" s="1">
        <v>38</v>
      </c>
      <c r="M2145" s="1">
        <v>82</v>
      </c>
      <c r="N2145" s="1">
        <v>81</v>
      </c>
      <c r="O2145" s="17">
        <v>2</v>
      </c>
    </row>
    <row r="2146" spans="4:15" x14ac:dyDescent="0.2">
      <c r="D2146" s="102"/>
      <c r="E2146" s="13"/>
      <c r="F2146" s="14"/>
      <c r="G2146" s="11">
        <v>100</v>
      </c>
      <c r="H2146" s="15">
        <v>49.014778325122997</v>
      </c>
      <c r="I2146" s="2">
        <v>53.448275862069003</v>
      </c>
      <c r="J2146" s="2">
        <v>70.689655172414007</v>
      </c>
      <c r="K2146" s="2">
        <v>7.6354679802960002</v>
      </c>
      <c r="L2146" s="2">
        <v>9.3596059113300001</v>
      </c>
      <c r="M2146" s="2">
        <v>20.197044334975001</v>
      </c>
      <c r="N2146" s="2">
        <v>19.950738916256</v>
      </c>
      <c r="O2146" s="18">
        <v>0.49261083743799999</v>
      </c>
    </row>
    <row r="2147" spans="4:15" x14ac:dyDescent="0.2">
      <c r="D2147" s="102"/>
      <c r="E2147" s="5" t="s">
        <v>36</v>
      </c>
      <c r="F2147" s="6"/>
      <c r="G2147" s="7">
        <v>210</v>
      </c>
      <c r="H2147" s="10">
        <v>82</v>
      </c>
      <c r="I2147" s="1">
        <v>92</v>
      </c>
      <c r="J2147" s="1">
        <v>120</v>
      </c>
      <c r="K2147" s="1">
        <v>16</v>
      </c>
      <c r="L2147" s="1">
        <v>19</v>
      </c>
      <c r="M2147" s="1">
        <v>31</v>
      </c>
      <c r="N2147" s="1">
        <v>68</v>
      </c>
      <c r="O2147" s="17">
        <v>1</v>
      </c>
    </row>
    <row r="2148" spans="4:15" x14ac:dyDescent="0.2">
      <c r="D2148" s="102"/>
      <c r="E2148" s="13"/>
      <c r="F2148" s="14"/>
      <c r="G2148" s="11">
        <v>100</v>
      </c>
      <c r="H2148" s="15">
        <v>39.047619047619001</v>
      </c>
      <c r="I2148" s="2">
        <v>43.809523809524002</v>
      </c>
      <c r="J2148" s="2">
        <v>57.142857142856997</v>
      </c>
      <c r="K2148" s="2">
        <v>7.6190476190479997</v>
      </c>
      <c r="L2148" s="2">
        <v>9.0476190476189995</v>
      </c>
      <c r="M2148" s="2">
        <v>14.761904761905001</v>
      </c>
      <c r="N2148" s="2">
        <v>32.380952380952003</v>
      </c>
      <c r="O2148" s="18">
        <v>0.47619047618999999</v>
      </c>
    </row>
    <row r="2149" spans="4:15" x14ac:dyDescent="0.2">
      <c r="D2149" s="102"/>
      <c r="E2149" s="5" t="s">
        <v>37</v>
      </c>
      <c r="F2149" s="6"/>
      <c r="G2149" s="7">
        <v>714</v>
      </c>
      <c r="H2149" s="10">
        <v>274</v>
      </c>
      <c r="I2149" s="1">
        <v>319</v>
      </c>
      <c r="J2149" s="1">
        <v>373</v>
      </c>
      <c r="K2149" s="1">
        <v>50</v>
      </c>
      <c r="L2149" s="1">
        <v>76</v>
      </c>
      <c r="M2149" s="1">
        <v>140</v>
      </c>
      <c r="N2149" s="1">
        <v>276</v>
      </c>
      <c r="O2149" s="17">
        <v>1</v>
      </c>
    </row>
    <row r="2150" spans="4:15" x14ac:dyDescent="0.2">
      <c r="D2150" s="102"/>
      <c r="E2150" s="13"/>
      <c r="F2150" s="14"/>
      <c r="G2150" s="11">
        <v>100</v>
      </c>
      <c r="H2150" s="15">
        <v>38.375350140056</v>
      </c>
      <c r="I2150" s="2">
        <v>44.677871148458998</v>
      </c>
      <c r="J2150" s="2">
        <v>52.240896358542997</v>
      </c>
      <c r="K2150" s="2">
        <v>7.0028011204479998</v>
      </c>
      <c r="L2150" s="2">
        <v>10.644257703080999</v>
      </c>
      <c r="M2150" s="2">
        <v>19.607843137254999</v>
      </c>
      <c r="N2150" s="2">
        <v>38.655462184873997</v>
      </c>
      <c r="O2150" s="18">
        <v>0.140056022409</v>
      </c>
    </row>
    <row r="2151" spans="4:15" x14ac:dyDescent="0.2">
      <c r="D2151" s="102"/>
      <c r="E2151" s="5" t="s">
        <v>38</v>
      </c>
      <c r="F2151" s="6"/>
      <c r="G2151" s="7">
        <v>70</v>
      </c>
      <c r="H2151" s="10">
        <v>27</v>
      </c>
      <c r="I2151" s="1">
        <v>38</v>
      </c>
      <c r="J2151" s="1">
        <v>42</v>
      </c>
      <c r="K2151" s="1">
        <v>4</v>
      </c>
      <c r="L2151" s="1">
        <v>7</v>
      </c>
      <c r="M2151" s="1">
        <v>7</v>
      </c>
      <c r="N2151" s="1">
        <v>21</v>
      </c>
      <c r="O2151" s="17">
        <v>0</v>
      </c>
    </row>
    <row r="2152" spans="4:15" x14ac:dyDescent="0.2">
      <c r="D2152" s="102"/>
      <c r="E2152" s="13"/>
      <c r="F2152" s="14"/>
      <c r="G2152" s="11">
        <v>100</v>
      </c>
      <c r="H2152" s="15">
        <v>38.571428571429003</v>
      </c>
      <c r="I2152" s="2">
        <v>54.285714285714</v>
      </c>
      <c r="J2152" s="2">
        <v>60</v>
      </c>
      <c r="K2152" s="2">
        <v>5.7142857142860004</v>
      </c>
      <c r="L2152" s="2">
        <v>10</v>
      </c>
      <c r="M2152" s="2">
        <v>10</v>
      </c>
      <c r="N2152" s="2">
        <v>30</v>
      </c>
      <c r="O2152" s="29">
        <v>0</v>
      </c>
    </row>
    <row r="2153" spans="4:15" x14ac:dyDescent="0.2">
      <c r="D2153" s="101" t="s">
        <v>39</v>
      </c>
      <c r="E2153" s="26" t="s">
        <v>40</v>
      </c>
      <c r="F2153" s="25"/>
      <c r="G2153" s="28">
        <v>2044</v>
      </c>
      <c r="H2153" s="30">
        <v>1069</v>
      </c>
      <c r="I2153" s="3">
        <v>1202</v>
      </c>
      <c r="J2153" s="3">
        <v>1432</v>
      </c>
      <c r="K2153" s="3">
        <v>232</v>
      </c>
      <c r="L2153" s="3">
        <v>297</v>
      </c>
      <c r="M2153" s="3">
        <v>479</v>
      </c>
      <c r="N2153" s="3">
        <v>436</v>
      </c>
      <c r="O2153" s="32">
        <v>1</v>
      </c>
    </row>
    <row r="2154" spans="4:15" x14ac:dyDescent="0.2">
      <c r="D2154" s="102"/>
      <c r="E2154" s="13"/>
      <c r="F2154" s="14"/>
      <c r="G2154" s="11">
        <v>100</v>
      </c>
      <c r="H2154" s="15">
        <v>52.299412915851001</v>
      </c>
      <c r="I2154" s="2">
        <v>58.806262230919998</v>
      </c>
      <c r="J2154" s="2">
        <v>70.058708414872996</v>
      </c>
      <c r="K2154" s="2">
        <v>11.350293542074001</v>
      </c>
      <c r="L2154" s="2">
        <v>14.530332681018001</v>
      </c>
      <c r="M2154" s="2">
        <v>23.434442270059002</v>
      </c>
      <c r="N2154" s="2">
        <v>21.33072407045</v>
      </c>
      <c r="O2154" s="18">
        <v>4.8923679061000001E-2</v>
      </c>
    </row>
    <row r="2155" spans="4:15" x14ac:dyDescent="0.2">
      <c r="D2155" s="102"/>
      <c r="E2155" s="5" t="s">
        <v>41</v>
      </c>
      <c r="F2155" s="6"/>
      <c r="G2155" s="7">
        <v>2156</v>
      </c>
      <c r="H2155" s="10">
        <v>963</v>
      </c>
      <c r="I2155" s="1">
        <v>1176</v>
      </c>
      <c r="J2155" s="1">
        <v>1442</v>
      </c>
      <c r="K2155" s="1">
        <v>216</v>
      </c>
      <c r="L2155" s="1">
        <v>300</v>
      </c>
      <c r="M2155" s="1">
        <v>460</v>
      </c>
      <c r="N2155" s="1">
        <v>538</v>
      </c>
      <c r="O2155" s="17">
        <v>5</v>
      </c>
    </row>
    <row r="2156" spans="4:15" x14ac:dyDescent="0.2">
      <c r="D2156" s="102"/>
      <c r="E2156" s="13"/>
      <c r="F2156" s="14"/>
      <c r="G2156" s="11">
        <v>100</v>
      </c>
      <c r="H2156" s="15">
        <v>44.666048237477</v>
      </c>
      <c r="I2156" s="2">
        <v>54.545454545455001</v>
      </c>
      <c r="J2156" s="2">
        <v>66.883116883116998</v>
      </c>
      <c r="K2156" s="2">
        <v>10.018552875696001</v>
      </c>
      <c r="L2156" s="2">
        <v>13.914656771800001</v>
      </c>
      <c r="M2156" s="2">
        <v>21.335807050092999</v>
      </c>
      <c r="N2156" s="2">
        <v>24.953617810760999</v>
      </c>
      <c r="O2156" s="18">
        <v>0.23191094619700001</v>
      </c>
    </row>
    <row r="2157" spans="4:15" x14ac:dyDescent="0.2">
      <c r="D2157" s="102"/>
      <c r="E2157" s="5" t="s">
        <v>42</v>
      </c>
      <c r="F2157" s="6"/>
      <c r="G2157" s="7">
        <v>1680</v>
      </c>
      <c r="H2157" s="10">
        <v>775</v>
      </c>
      <c r="I2157" s="1">
        <v>855</v>
      </c>
      <c r="J2157" s="1">
        <v>1003</v>
      </c>
      <c r="K2157" s="1">
        <v>130</v>
      </c>
      <c r="L2157" s="1">
        <v>201</v>
      </c>
      <c r="M2157" s="1">
        <v>301</v>
      </c>
      <c r="N2157" s="1">
        <v>485</v>
      </c>
      <c r="O2157" s="17">
        <v>2</v>
      </c>
    </row>
    <row r="2158" spans="4:15" x14ac:dyDescent="0.2">
      <c r="D2158" s="102"/>
      <c r="E2158" s="13"/>
      <c r="F2158" s="14"/>
      <c r="G2158" s="11">
        <v>100</v>
      </c>
      <c r="H2158" s="15">
        <v>46.130952380952003</v>
      </c>
      <c r="I2158" s="2">
        <v>50.892857142856997</v>
      </c>
      <c r="J2158" s="2">
        <v>59.702380952380999</v>
      </c>
      <c r="K2158" s="2">
        <v>7.7380952380950001</v>
      </c>
      <c r="L2158" s="2">
        <v>11.964285714286</v>
      </c>
      <c r="M2158" s="2">
        <v>17.916666666666998</v>
      </c>
      <c r="N2158" s="2">
        <v>28.869047619048001</v>
      </c>
      <c r="O2158" s="18">
        <v>0.119047619048</v>
      </c>
    </row>
    <row r="2159" spans="4:15" x14ac:dyDescent="0.2">
      <c r="D2159" s="102"/>
      <c r="E2159" s="5" t="s">
        <v>43</v>
      </c>
      <c r="F2159" s="6"/>
      <c r="G2159" s="7">
        <v>518</v>
      </c>
      <c r="H2159" s="10">
        <v>199</v>
      </c>
      <c r="I2159" s="1">
        <v>212</v>
      </c>
      <c r="J2159" s="1">
        <v>258</v>
      </c>
      <c r="K2159" s="1">
        <v>22</v>
      </c>
      <c r="L2159" s="1">
        <v>27</v>
      </c>
      <c r="M2159" s="1">
        <v>85</v>
      </c>
      <c r="N2159" s="1">
        <v>197</v>
      </c>
      <c r="O2159" s="17">
        <v>2</v>
      </c>
    </row>
    <row r="2160" spans="4:15" x14ac:dyDescent="0.2">
      <c r="D2160" s="102"/>
      <c r="E2160" s="13"/>
      <c r="F2160" s="14"/>
      <c r="G2160" s="11">
        <v>100</v>
      </c>
      <c r="H2160" s="15">
        <v>38.416988416987998</v>
      </c>
      <c r="I2160" s="2">
        <v>40.926640926640999</v>
      </c>
      <c r="J2160" s="2">
        <v>49.806949806950001</v>
      </c>
      <c r="K2160" s="2">
        <v>4.2471042471039997</v>
      </c>
      <c r="L2160" s="2">
        <v>5.2123552123549999</v>
      </c>
      <c r="M2160" s="2">
        <v>16.409266409265999</v>
      </c>
      <c r="N2160" s="2">
        <v>38.030888030888001</v>
      </c>
      <c r="O2160" s="18">
        <v>0.38610038610000003</v>
      </c>
    </row>
    <row r="2161" spans="2:15" x14ac:dyDescent="0.2">
      <c r="D2161" s="102"/>
      <c r="E2161" s="5" t="s">
        <v>44</v>
      </c>
      <c r="F2161" s="6"/>
      <c r="G2161" s="7">
        <v>602</v>
      </c>
      <c r="H2161" s="10">
        <v>290</v>
      </c>
      <c r="I2161" s="1">
        <v>293</v>
      </c>
      <c r="J2161" s="1">
        <v>338</v>
      </c>
      <c r="K2161" s="1">
        <v>59</v>
      </c>
      <c r="L2161" s="1">
        <v>73</v>
      </c>
      <c r="M2161" s="1">
        <v>125</v>
      </c>
      <c r="N2161" s="1">
        <v>188</v>
      </c>
      <c r="O2161" s="17">
        <v>5</v>
      </c>
    </row>
    <row r="2162" spans="2:15" x14ac:dyDescent="0.2">
      <c r="D2162" s="103"/>
      <c r="E2162" s="54"/>
      <c r="F2162" s="52"/>
      <c r="G2162" s="61">
        <v>100</v>
      </c>
      <c r="H2162" s="66">
        <v>48.172757475083003</v>
      </c>
      <c r="I2162" s="24">
        <v>48.671096345514997</v>
      </c>
      <c r="J2162" s="24">
        <v>56.146179401993003</v>
      </c>
      <c r="K2162" s="24">
        <v>9.8006644518270001</v>
      </c>
      <c r="L2162" s="24">
        <v>12.126245847176</v>
      </c>
      <c r="M2162" s="24">
        <v>20.764119601329</v>
      </c>
      <c r="N2162" s="24">
        <v>31.229235880398999</v>
      </c>
      <c r="O2162" s="69">
        <v>0.83056478405300005</v>
      </c>
    </row>
    <row r="2164" spans="2:15" x14ac:dyDescent="0.2">
      <c r="B2164" s="34" t="str">
        <f xml:space="preserve"> HYPERLINK("#'目次'!B55", "[49]")</f>
        <v>[49]</v>
      </c>
      <c r="C2164" s="27" t="s">
        <v>461</v>
      </c>
    </row>
    <row r="2167" spans="2:15" x14ac:dyDescent="0.2">
      <c r="C2167" s="27" t="s">
        <v>13</v>
      </c>
    </row>
    <row r="2168" spans="2:15" ht="36" x14ac:dyDescent="0.2">
      <c r="D2168" s="97"/>
      <c r="E2168" s="98"/>
      <c r="F2168" s="98"/>
      <c r="G2168" s="38" t="s">
        <v>14</v>
      </c>
      <c r="H2168" s="36" t="s">
        <v>462</v>
      </c>
      <c r="I2168" s="4" t="s">
        <v>463</v>
      </c>
      <c r="J2168" s="4" t="s">
        <v>464</v>
      </c>
      <c r="K2168" s="35" t="s">
        <v>24</v>
      </c>
    </row>
    <row r="2169" spans="2:15" x14ac:dyDescent="0.2">
      <c r="D2169" s="99"/>
      <c r="E2169" s="100"/>
      <c r="F2169" s="100"/>
      <c r="G2169" s="40"/>
      <c r="H2169" s="42"/>
      <c r="I2169" s="8"/>
      <c r="J2169" s="8"/>
      <c r="K2169" s="39"/>
    </row>
    <row r="2170" spans="2:15" x14ac:dyDescent="0.2">
      <c r="D2170" s="59"/>
      <c r="E2170" s="63" t="s">
        <v>14</v>
      </c>
      <c r="F2170" s="65"/>
      <c r="G2170" s="37">
        <v>7000</v>
      </c>
      <c r="H2170" s="16">
        <v>929</v>
      </c>
      <c r="I2170" s="16">
        <v>461</v>
      </c>
      <c r="J2170" s="16">
        <v>5581</v>
      </c>
      <c r="K2170" s="57">
        <v>29</v>
      </c>
    </row>
    <row r="2171" spans="2:15" x14ac:dyDescent="0.2">
      <c r="D2171" s="54"/>
      <c r="E2171" s="52"/>
      <c r="F2171" s="60"/>
      <c r="G2171" s="11">
        <v>100</v>
      </c>
      <c r="H2171" s="2">
        <v>13.271428571429</v>
      </c>
      <c r="I2171" s="2">
        <v>6.5857142857140003</v>
      </c>
      <c r="J2171" s="2">
        <v>79.728571428571001</v>
      </c>
      <c r="K2171" s="18">
        <v>0.41428571428599997</v>
      </c>
    </row>
    <row r="2172" spans="2:15" x14ac:dyDescent="0.2">
      <c r="D2172" s="101" t="s">
        <v>25</v>
      </c>
      <c r="E2172" s="26" t="s">
        <v>26</v>
      </c>
      <c r="F2172" s="25"/>
      <c r="G2172" s="28">
        <v>308</v>
      </c>
      <c r="H2172" s="30">
        <v>17</v>
      </c>
      <c r="I2172" s="3">
        <v>10</v>
      </c>
      <c r="J2172" s="3">
        <v>279</v>
      </c>
      <c r="K2172" s="32">
        <v>2</v>
      </c>
    </row>
    <row r="2173" spans="2:15" x14ac:dyDescent="0.2">
      <c r="D2173" s="102"/>
      <c r="E2173" s="13"/>
      <c r="F2173" s="14"/>
      <c r="G2173" s="11">
        <v>100</v>
      </c>
      <c r="H2173" s="15">
        <v>5.5194805194810002</v>
      </c>
      <c r="I2173" s="2">
        <v>3.2467532467529998</v>
      </c>
      <c r="J2173" s="2">
        <v>90.584415584416007</v>
      </c>
      <c r="K2173" s="18">
        <v>0.64935064935099995</v>
      </c>
    </row>
    <row r="2174" spans="2:15" x14ac:dyDescent="0.2">
      <c r="D2174" s="102"/>
      <c r="E2174" s="5" t="s">
        <v>27</v>
      </c>
      <c r="F2174" s="6"/>
      <c r="G2174" s="7">
        <v>504</v>
      </c>
      <c r="H2174" s="10">
        <v>39</v>
      </c>
      <c r="I2174" s="1">
        <v>26</v>
      </c>
      <c r="J2174" s="1">
        <v>438</v>
      </c>
      <c r="K2174" s="17">
        <v>1</v>
      </c>
    </row>
    <row r="2175" spans="2:15" x14ac:dyDescent="0.2">
      <c r="D2175" s="102"/>
      <c r="E2175" s="13"/>
      <c r="F2175" s="14"/>
      <c r="G2175" s="11">
        <v>100</v>
      </c>
      <c r="H2175" s="15">
        <v>7.7380952380950001</v>
      </c>
      <c r="I2175" s="2">
        <v>5.1587301587300001</v>
      </c>
      <c r="J2175" s="2">
        <v>86.904761904761997</v>
      </c>
      <c r="K2175" s="18">
        <v>0.19841269841299999</v>
      </c>
    </row>
    <row r="2176" spans="2:15" x14ac:dyDescent="0.2">
      <c r="D2176" s="102"/>
      <c r="E2176" s="5" t="s">
        <v>28</v>
      </c>
      <c r="F2176" s="6"/>
      <c r="G2176" s="7">
        <v>1554</v>
      </c>
      <c r="H2176" s="10">
        <v>241</v>
      </c>
      <c r="I2176" s="1">
        <v>103</v>
      </c>
      <c r="J2176" s="1">
        <v>1202</v>
      </c>
      <c r="K2176" s="17">
        <v>8</v>
      </c>
    </row>
    <row r="2177" spans="4:11" x14ac:dyDescent="0.2">
      <c r="D2177" s="102"/>
      <c r="E2177" s="13"/>
      <c r="F2177" s="14"/>
      <c r="G2177" s="11">
        <v>100</v>
      </c>
      <c r="H2177" s="15">
        <v>15.508365508365999</v>
      </c>
      <c r="I2177" s="2">
        <v>6.6280566280570001</v>
      </c>
      <c r="J2177" s="2">
        <v>77.348777348777006</v>
      </c>
      <c r="K2177" s="18">
        <v>0.51480051480099998</v>
      </c>
    </row>
    <row r="2178" spans="4:11" x14ac:dyDescent="0.2">
      <c r="D2178" s="102"/>
      <c r="E2178" s="5" t="s">
        <v>29</v>
      </c>
      <c r="F2178" s="6"/>
      <c r="G2178" s="7">
        <v>840</v>
      </c>
      <c r="H2178" s="10">
        <v>143</v>
      </c>
      <c r="I2178" s="1">
        <v>65</v>
      </c>
      <c r="J2178" s="1">
        <v>629</v>
      </c>
      <c r="K2178" s="17">
        <v>3</v>
      </c>
    </row>
    <row r="2179" spans="4:11" x14ac:dyDescent="0.2">
      <c r="D2179" s="102"/>
      <c r="E2179" s="13"/>
      <c r="F2179" s="14"/>
      <c r="G2179" s="11">
        <v>100</v>
      </c>
      <c r="H2179" s="15">
        <v>17.023809523810002</v>
      </c>
      <c r="I2179" s="2">
        <v>7.7380952380950001</v>
      </c>
      <c r="J2179" s="2">
        <v>74.880952380951996</v>
      </c>
      <c r="K2179" s="18">
        <v>0.35714285714299998</v>
      </c>
    </row>
    <row r="2180" spans="4:11" x14ac:dyDescent="0.2">
      <c r="D2180" s="102"/>
      <c r="E2180" s="5" t="s">
        <v>30</v>
      </c>
      <c r="F2180" s="6"/>
      <c r="G2180" s="7">
        <v>280</v>
      </c>
      <c r="H2180" s="10">
        <v>37</v>
      </c>
      <c r="I2180" s="1">
        <v>17</v>
      </c>
      <c r="J2180" s="1">
        <v>225</v>
      </c>
      <c r="K2180" s="17">
        <v>1</v>
      </c>
    </row>
    <row r="2181" spans="4:11" x14ac:dyDescent="0.2">
      <c r="D2181" s="102"/>
      <c r="E2181" s="13"/>
      <c r="F2181" s="14"/>
      <c r="G2181" s="11">
        <v>100</v>
      </c>
      <c r="H2181" s="15">
        <v>13.214285714286</v>
      </c>
      <c r="I2181" s="2">
        <v>6.0714285714290002</v>
      </c>
      <c r="J2181" s="2">
        <v>80.357142857143003</v>
      </c>
      <c r="K2181" s="18">
        <v>0.35714285714299998</v>
      </c>
    </row>
    <row r="2182" spans="4:11" x14ac:dyDescent="0.2">
      <c r="D2182" s="102"/>
      <c r="E2182" s="5" t="s">
        <v>31</v>
      </c>
      <c r="F2182" s="6"/>
      <c r="G2182" s="7">
        <v>154</v>
      </c>
      <c r="H2182" s="10">
        <v>24</v>
      </c>
      <c r="I2182" s="1">
        <v>11</v>
      </c>
      <c r="J2182" s="1">
        <v>118</v>
      </c>
      <c r="K2182" s="17">
        <v>1</v>
      </c>
    </row>
    <row r="2183" spans="4:11" x14ac:dyDescent="0.2">
      <c r="D2183" s="102"/>
      <c r="E2183" s="13"/>
      <c r="F2183" s="14"/>
      <c r="G2183" s="11">
        <v>100</v>
      </c>
      <c r="H2183" s="15">
        <v>15.584415584416</v>
      </c>
      <c r="I2183" s="2">
        <v>7.1428571428570002</v>
      </c>
      <c r="J2183" s="2">
        <v>76.623376623376998</v>
      </c>
      <c r="K2183" s="18">
        <v>0.64935064935099995</v>
      </c>
    </row>
    <row r="2184" spans="4:11" x14ac:dyDescent="0.2">
      <c r="D2184" s="102"/>
      <c r="E2184" s="5" t="s">
        <v>32</v>
      </c>
      <c r="F2184" s="6"/>
      <c r="G2184" s="7">
        <v>826</v>
      </c>
      <c r="H2184" s="10">
        <v>127</v>
      </c>
      <c r="I2184" s="1">
        <v>60</v>
      </c>
      <c r="J2184" s="1">
        <v>634</v>
      </c>
      <c r="K2184" s="17">
        <v>5</v>
      </c>
    </row>
    <row r="2185" spans="4:11" x14ac:dyDescent="0.2">
      <c r="D2185" s="102"/>
      <c r="E2185" s="13"/>
      <c r="F2185" s="14"/>
      <c r="G2185" s="11">
        <v>100</v>
      </c>
      <c r="H2185" s="15">
        <v>15.375302663437999</v>
      </c>
      <c r="I2185" s="2">
        <v>7.2639225181600002</v>
      </c>
      <c r="J2185" s="2">
        <v>76.755447941889003</v>
      </c>
      <c r="K2185" s="18">
        <v>0.60532687651299999</v>
      </c>
    </row>
    <row r="2186" spans="4:11" x14ac:dyDescent="0.2">
      <c r="D2186" s="102"/>
      <c r="E2186" s="5" t="s">
        <v>33</v>
      </c>
      <c r="F2186" s="6"/>
      <c r="G2186" s="7">
        <v>672</v>
      </c>
      <c r="H2186" s="10">
        <v>92</v>
      </c>
      <c r="I2186" s="1">
        <v>53</v>
      </c>
      <c r="J2186" s="1">
        <v>524</v>
      </c>
      <c r="K2186" s="17">
        <v>3</v>
      </c>
    </row>
    <row r="2187" spans="4:11" x14ac:dyDescent="0.2">
      <c r="D2187" s="102"/>
      <c r="E2187" s="13"/>
      <c r="F2187" s="14"/>
      <c r="G2187" s="11">
        <v>100</v>
      </c>
      <c r="H2187" s="15">
        <v>13.690476190476</v>
      </c>
      <c r="I2187" s="2">
        <v>7.8869047619049999</v>
      </c>
      <c r="J2187" s="2">
        <v>77.976190476189998</v>
      </c>
      <c r="K2187" s="18">
        <v>0.446428571429</v>
      </c>
    </row>
    <row r="2188" spans="4:11" x14ac:dyDescent="0.2">
      <c r="D2188" s="102"/>
      <c r="E2188" s="5" t="s">
        <v>34</v>
      </c>
      <c r="F2188" s="6"/>
      <c r="G2188" s="7">
        <v>462</v>
      </c>
      <c r="H2188" s="10">
        <v>64</v>
      </c>
      <c r="I2188" s="1">
        <v>39</v>
      </c>
      <c r="J2188" s="1">
        <v>359</v>
      </c>
      <c r="K2188" s="17">
        <v>0</v>
      </c>
    </row>
    <row r="2189" spans="4:11" x14ac:dyDescent="0.2">
      <c r="D2189" s="102"/>
      <c r="E2189" s="13"/>
      <c r="F2189" s="14"/>
      <c r="G2189" s="11">
        <v>100</v>
      </c>
      <c r="H2189" s="15">
        <v>13.852813852814</v>
      </c>
      <c r="I2189" s="2">
        <v>8.4415584415579996</v>
      </c>
      <c r="J2189" s="2">
        <v>77.705627705628004</v>
      </c>
      <c r="K2189" s="29">
        <v>0</v>
      </c>
    </row>
    <row r="2190" spans="4:11" x14ac:dyDescent="0.2">
      <c r="D2190" s="102"/>
      <c r="E2190" s="5" t="s">
        <v>35</v>
      </c>
      <c r="F2190" s="6"/>
      <c r="G2190" s="7">
        <v>406</v>
      </c>
      <c r="H2190" s="10">
        <v>50</v>
      </c>
      <c r="I2190" s="1">
        <v>30</v>
      </c>
      <c r="J2190" s="1">
        <v>326</v>
      </c>
      <c r="K2190" s="17">
        <v>0</v>
      </c>
    </row>
    <row r="2191" spans="4:11" x14ac:dyDescent="0.2">
      <c r="D2191" s="102"/>
      <c r="E2191" s="13"/>
      <c r="F2191" s="14"/>
      <c r="G2191" s="11">
        <v>100</v>
      </c>
      <c r="H2191" s="15">
        <v>12.315270935960999</v>
      </c>
      <c r="I2191" s="2">
        <v>7.3891625615759997</v>
      </c>
      <c r="J2191" s="2">
        <v>80.295566502463004</v>
      </c>
      <c r="K2191" s="29">
        <v>0</v>
      </c>
    </row>
    <row r="2192" spans="4:11" x14ac:dyDescent="0.2">
      <c r="D2192" s="102"/>
      <c r="E2192" s="5" t="s">
        <v>36</v>
      </c>
      <c r="F2192" s="6"/>
      <c r="G2192" s="7">
        <v>210</v>
      </c>
      <c r="H2192" s="10">
        <v>30</v>
      </c>
      <c r="I2192" s="1">
        <v>11</v>
      </c>
      <c r="J2192" s="1">
        <v>167</v>
      </c>
      <c r="K2192" s="17">
        <v>2</v>
      </c>
    </row>
    <row r="2193" spans="4:11" x14ac:dyDescent="0.2">
      <c r="D2193" s="102"/>
      <c r="E2193" s="13"/>
      <c r="F2193" s="14"/>
      <c r="G2193" s="11">
        <v>100</v>
      </c>
      <c r="H2193" s="15">
        <v>14.285714285714</v>
      </c>
      <c r="I2193" s="2">
        <v>5.2380952380950001</v>
      </c>
      <c r="J2193" s="2">
        <v>79.523809523810002</v>
      </c>
      <c r="K2193" s="18">
        <v>0.95238095238099996</v>
      </c>
    </row>
    <row r="2194" spans="4:11" x14ac:dyDescent="0.2">
      <c r="D2194" s="102"/>
      <c r="E2194" s="5" t="s">
        <v>37</v>
      </c>
      <c r="F2194" s="6"/>
      <c r="G2194" s="7">
        <v>714</v>
      </c>
      <c r="H2194" s="10">
        <v>62</v>
      </c>
      <c r="I2194" s="1">
        <v>34</v>
      </c>
      <c r="J2194" s="1">
        <v>616</v>
      </c>
      <c r="K2194" s="17">
        <v>2</v>
      </c>
    </row>
    <row r="2195" spans="4:11" x14ac:dyDescent="0.2">
      <c r="D2195" s="102"/>
      <c r="E2195" s="13"/>
      <c r="F2195" s="14"/>
      <c r="G2195" s="11">
        <v>100</v>
      </c>
      <c r="H2195" s="15">
        <v>8.6834733893559992</v>
      </c>
      <c r="I2195" s="2">
        <v>4.7619047619049999</v>
      </c>
      <c r="J2195" s="2">
        <v>86.274509803922001</v>
      </c>
      <c r="K2195" s="18">
        <v>0.28011204481800001</v>
      </c>
    </row>
    <row r="2196" spans="4:11" x14ac:dyDescent="0.2">
      <c r="D2196" s="102"/>
      <c r="E2196" s="5" t="s">
        <v>38</v>
      </c>
      <c r="F2196" s="6"/>
      <c r="G2196" s="7">
        <v>70</v>
      </c>
      <c r="H2196" s="10">
        <v>3</v>
      </c>
      <c r="I2196" s="1">
        <v>2</v>
      </c>
      <c r="J2196" s="1">
        <v>64</v>
      </c>
      <c r="K2196" s="17">
        <v>1</v>
      </c>
    </row>
    <row r="2197" spans="4:11" x14ac:dyDescent="0.2">
      <c r="D2197" s="102"/>
      <c r="E2197" s="13"/>
      <c r="F2197" s="14"/>
      <c r="G2197" s="11">
        <v>100</v>
      </c>
      <c r="H2197" s="15">
        <v>4.2857142857139996</v>
      </c>
      <c r="I2197" s="2">
        <v>2.8571428571430002</v>
      </c>
      <c r="J2197" s="2">
        <v>91.428571428571004</v>
      </c>
      <c r="K2197" s="18">
        <v>1.4285714285710001</v>
      </c>
    </row>
    <row r="2198" spans="4:11" x14ac:dyDescent="0.2">
      <c r="D2198" s="101" t="s">
        <v>39</v>
      </c>
      <c r="E2198" s="26" t="s">
        <v>40</v>
      </c>
      <c r="F2198" s="25"/>
      <c r="G2198" s="28">
        <v>2044</v>
      </c>
      <c r="H2198" s="30">
        <v>320</v>
      </c>
      <c r="I2198" s="3">
        <v>140</v>
      </c>
      <c r="J2198" s="3">
        <v>1575</v>
      </c>
      <c r="K2198" s="32">
        <v>9</v>
      </c>
    </row>
    <row r="2199" spans="4:11" x14ac:dyDescent="0.2">
      <c r="D2199" s="102"/>
      <c r="E2199" s="13"/>
      <c r="F2199" s="14"/>
      <c r="G2199" s="11">
        <v>100</v>
      </c>
      <c r="H2199" s="15">
        <v>15.655577299413</v>
      </c>
      <c r="I2199" s="2">
        <v>6.8493150684930004</v>
      </c>
      <c r="J2199" s="2">
        <v>77.054794520548</v>
      </c>
      <c r="K2199" s="18">
        <v>0.440313111546</v>
      </c>
    </row>
    <row r="2200" spans="4:11" x14ac:dyDescent="0.2">
      <c r="D2200" s="102"/>
      <c r="E2200" s="5" t="s">
        <v>41</v>
      </c>
      <c r="F2200" s="6"/>
      <c r="G2200" s="7">
        <v>2156</v>
      </c>
      <c r="H2200" s="10">
        <v>291</v>
      </c>
      <c r="I2200" s="1">
        <v>143</v>
      </c>
      <c r="J2200" s="1">
        <v>1710</v>
      </c>
      <c r="K2200" s="17">
        <v>12</v>
      </c>
    </row>
    <row r="2201" spans="4:11" x14ac:dyDescent="0.2">
      <c r="D2201" s="102"/>
      <c r="E2201" s="13"/>
      <c r="F2201" s="14"/>
      <c r="G2201" s="11">
        <v>100</v>
      </c>
      <c r="H2201" s="15">
        <v>13.497217068646</v>
      </c>
      <c r="I2201" s="2">
        <v>6.6326530612239996</v>
      </c>
      <c r="J2201" s="2">
        <v>79.313543599257997</v>
      </c>
      <c r="K2201" s="18">
        <v>0.55658627087199997</v>
      </c>
    </row>
    <row r="2202" spans="4:11" x14ac:dyDescent="0.2">
      <c r="D2202" s="102"/>
      <c r="E2202" s="5" t="s">
        <v>42</v>
      </c>
      <c r="F2202" s="6"/>
      <c r="G2202" s="7">
        <v>1680</v>
      </c>
      <c r="H2202" s="10">
        <v>213</v>
      </c>
      <c r="I2202" s="1">
        <v>115</v>
      </c>
      <c r="J2202" s="1">
        <v>1349</v>
      </c>
      <c r="K2202" s="17">
        <v>3</v>
      </c>
    </row>
    <row r="2203" spans="4:11" x14ac:dyDescent="0.2">
      <c r="D2203" s="102"/>
      <c r="E2203" s="13"/>
      <c r="F2203" s="14"/>
      <c r="G2203" s="11">
        <v>100</v>
      </c>
      <c r="H2203" s="15">
        <v>12.678571428571001</v>
      </c>
      <c r="I2203" s="2">
        <v>6.8452380952379999</v>
      </c>
      <c r="J2203" s="2">
        <v>80.297619047618994</v>
      </c>
      <c r="K2203" s="18">
        <v>0.178571428571</v>
      </c>
    </row>
    <row r="2204" spans="4:11" x14ac:dyDescent="0.2">
      <c r="D2204" s="102"/>
      <c r="E2204" s="5" t="s">
        <v>43</v>
      </c>
      <c r="F2204" s="6"/>
      <c r="G2204" s="7">
        <v>518</v>
      </c>
      <c r="H2204" s="10">
        <v>40</v>
      </c>
      <c r="I2204" s="1">
        <v>31</v>
      </c>
      <c r="J2204" s="1">
        <v>446</v>
      </c>
      <c r="K2204" s="17">
        <v>1</v>
      </c>
    </row>
    <row r="2205" spans="4:11" x14ac:dyDescent="0.2">
      <c r="D2205" s="102"/>
      <c r="E2205" s="13"/>
      <c r="F2205" s="14"/>
      <c r="G2205" s="11">
        <v>100</v>
      </c>
      <c r="H2205" s="15">
        <v>7.7220077220079997</v>
      </c>
      <c r="I2205" s="2">
        <v>5.9845559845559997</v>
      </c>
      <c r="J2205" s="2">
        <v>86.100386100386004</v>
      </c>
      <c r="K2205" s="18">
        <v>0.19305019305000001</v>
      </c>
    </row>
    <row r="2206" spans="4:11" x14ac:dyDescent="0.2">
      <c r="D2206" s="102"/>
      <c r="E2206" s="5" t="s">
        <v>44</v>
      </c>
      <c r="F2206" s="6"/>
      <c r="G2206" s="7">
        <v>602</v>
      </c>
      <c r="H2206" s="10">
        <v>65</v>
      </c>
      <c r="I2206" s="1">
        <v>32</v>
      </c>
      <c r="J2206" s="1">
        <v>501</v>
      </c>
      <c r="K2206" s="17">
        <v>4</v>
      </c>
    </row>
    <row r="2207" spans="4:11" x14ac:dyDescent="0.2">
      <c r="D2207" s="103"/>
      <c r="E2207" s="54"/>
      <c r="F2207" s="52"/>
      <c r="G2207" s="61">
        <v>100</v>
      </c>
      <c r="H2207" s="66">
        <v>10.797342192691</v>
      </c>
      <c r="I2207" s="24">
        <v>5.3156146179399997</v>
      </c>
      <c r="J2207" s="24">
        <v>83.222591362125996</v>
      </c>
      <c r="K2207" s="69">
        <v>0.664451827243</v>
      </c>
    </row>
    <row r="2209" spans="2:21" x14ac:dyDescent="0.2">
      <c r="B2209" s="34" t="str">
        <f xml:space="preserve"> HYPERLINK("#'目次'!B56", "[50]")</f>
        <v>[50]</v>
      </c>
      <c r="C2209" s="27" t="s">
        <v>467</v>
      </c>
    </row>
    <row r="2210" spans="2:21" x14ac:dyDescent="0.2">
      <c r="C2210" s="84" t="s">
        <v>468</v>
      </c>
    </row>
    <row r="2212" spans="2:21" x14ac:dyDescent="0.2">
      <c r="C2212" s="27" t="s">
        <v>13</v>
      </c>
    </row>
    <row r="2213" spans="2:21" ht="24" x14ac:dyDescent="0.2">
      <c r="D2213" s="97"/>
      <c r="E2213" s="98"/>
      <c r="F2213" s="98"/>
      <c r="G2213" s="38" t="s">
        <v>14</v>
      </c>
      <c r="H2213" s="36" t="s">
        <v>469</v>
      </c>
      <c r="I2213" s="4" t="s">
        <v>470</v>
      </c>
      <c r="J2213" s="4" t="s">
        <v>471</v>
      </c>
      <c r="K2213" s="4" t="s">
        <v>472</v>
      </c>
      <c r="L2213" s="4" t="s">
        <v>473</v>
      </c>
      <c r="M2213" s="4" t="s">
        <v>474</v>
      </c>
      <c r="N2213" s="4" t="s">
        <v>475</v>
      </c>
      <c r="O2213" s="4" t="s">
        <v>476</v>
      </c>
      <c r="P2213" s="4" t="s">
        <v>477</v>
      </c>
      <c r="Q2213" s="4" t="s">
        <v>478</v>
      </c>
      <c r="R2213" s="4" t="s">
        <v>479</v>
      </c>
      <c r="S2213" s="4" t="s">
        <v>24</v>
      </c>
      <c r="T2213" s="4" t="s">
        <v>61</v>
      </c>
      <c r="U2213" s="35" t="s">
        <v>62</v>
      </c>
    </row>
    <row r="2214" spans="2:21" x14ac:dyDescent="0.2">
      <c r="D2214" s="99"/>
      <c r="E2214" s="100"/>
      <c r="F2214" s="100"/>
      <c r="G2214" s="40"/>
      <c r="H2214" s="42"/>
      <c r="I2214" s="8"/>
      <c r="J2214" s="8"/>
      <c r="K2214" s="8"/>
      <c r="L2214" s="8"/>
      <c r="M2214" s="8"/>
      <c r="N2214" s="8"/>
      <c r="O2214" s="8"/>
      <c r="P2214" s="8"/>
      <c r="Q2214" s="8"/>
      <c r="R2214" s="8"/>
      <c r="S2214" s="8"/>
      <c r="T2214" s="8"/>
      <c r="U2214" s="39"/>
    </row>
    <row r="2215" spans="2:21" x14ac:dyDescent="0.2">
      <c r="D2215" s="59"/>
      <c r="E2215" s="63" t="s">
        <v>14</v>
      </c>
      <c r="F2215" s="65"/>
      <c r="G2215" s="37">
        <v>929</v>
      </c>
      <c r="H2215" s="16">
        <v>339</v>
      </c>
      <c r="I2215" s="16">
        <v>141</v>
      </c>
      <c r="J2215" s="16">
        <v>92</v>
      </c>
      <c r="K2215" s="16">
        <v>46</v>
      </c>
      <c r="L2215" s="16">
        <v>60</v>
      </c>
      <c r="M2215" s="16">
        <v>33</v>
      </c>
      <c r="N2215" s="16">
        <v>17</v>
      </c>
      <c r="O2215" s="16">
        <v>23</v>
      </c>
      <c r="P2215" s="16">
        <v>2</v>
      </c>
      <c r="Q2215" s="16">
        <v>49</v>
      </c>
      <c r="R2215" s="16">
        <v>57</v>
      </c>
      <c r="S2215" s="16">
        <v>70</v>
      </c>
      <c r="T2215" s="78" t="s">
        <v>72</v>
      </c>
      <c r="U2215" s="80" t="s">
        <v>72</v>
      </c>
    </row>
    <row r="2216" spans="2:21" x14ac:dyDescent="0.2">
      <c r="D2216" s="54"/>
      <c r="E2216" s="52"/>
      <c r="F2216" s="60"/>
      <c r="G2216" s="11">
        <v>100</v>
      </c>
      <c r="H2216" s="2">
        <v>36.490850376749002</v>
      </c>
      <c r="I2216" s="2">
        <v>15.177610333692</v>
      </c>
      <c r="J2216" s="2">
        <v>9.9031216361680006</v>
      </c>
      <c r="K2216" s="2">
        <v>4.9515608180840003</v>
      </c>
      <c r="L2216" s="2">
        <v>6.4585575888050002</v>
      </c>
      <c r="M2216" s="2">
        <v>3.552206673843</v>
      </c>
      <c r="N2216" s="2">
        <v>1.829924650161</v>
      </c>
      <c r="O2216" s="2">
        <v>2.4757804090420001</v>
      </c>
      <c r="P2216" s="2">
        <v>0.21528525296000001</v>
      </c>
      <c r="Q2216" s="2">
        <v>5.2744886975240002</v>
      </c>
      <c r="R2216" s="2">
        <v>6.1356297093650003</v>
      </c>
      <c r="S2216" s="2">
        <v>7.5349838536059996</v>
      </c>
      <c r="T2216" s="2">
        <v>4.0139697322470003</v>
      </c>
      <c r="U2216" s="18">
        <v>4.8516805008609998</v>
      </c>
    </row>
    <row r="2217" spans="2:21" x14ac:dyDescent="0.2">
      <c r="D2217" s="101" t="s">
        <v>25</v>
      </c>
      <c r="E2217" s="26" t="s">
        <v>26</v>
      </c>
      <c r="F2217" s="25"/>
      <c r="G2217" s="28">
        <v>17</v>
      </c>
      <c r="H2217" s="30">
        <v>8</v>
      </c>
      <c r="I2217" s="3">
        <v>4</v>
      </c>
      <c r="J2217" s="3">
        <v>3</v>
      </c>
      <c r="K2217" s="3">
        <v>1</v>
      </c>
      <c r="L2217" s="3">
        <v>0</v>
      </c>
      <c r="M2217" s="3">
        <v>1</v>
      </c>
      <c r="N2217" s="3">
        <v>0</v>
      </c>
      <c r="O2217" s="3">
        <v>0</v>
      </c>
      <c r="P2217" s="3">
        <v>0</v>
      </c>
      <c r="Q2217" s="3">
        <v>0</v>
      </c>
      <c r="R2217" s="3">
        <v>0</v>
      </c>
      <c r="S2217" s="3">
        <v>0</v>
      </c>
      <c r="T2217" s="74" t="s">
        <v>72</v>
      </c>
      <c r="U2217" s="75" t="s">
        <v>72</v>
      </c>
    </row>
    <row r="2218" spans="2:21" x14ac:dyDescent="0.2">
      <c r="D2218" s="102"/>
      <c r="E2218" s="13"/>
      <c r="F2218" s="14"/>
      <c r="G2218" s="11">
        <v>100</v>
      </c>
      <c r="H2218" s="15">
        <v>47.058823529412003</v>
      </c>
      <c r="I2218" s="2">
        <v>23.529411764706001</v>
      </c>
      <c r="J2218" s="2">
        <v>17.647058823529001</v>
      </c>
      <c r="K2218" s="2">
        <v>5.8823529411760003</v>
      </c>
      <c r="L2218" s="9">
        <v>0</v>
      </c>
      <c r="M2218" s="2">
        <v>5.8823529411760003</v>
      </c>
      <c r="N2218" s="9">
        <v>0</v>
      </c>
      <c r="O2218" s="9">
        <v>0</v>
      </c>
      <c r="P2218" s="9">
        <v>0</v>
      </c>
      <c r="Q2218" s="9">
        <v>0</v>
      </c>
      <c r="R2218" s="9">
        <v>0</v>
      </c>
      <c r="S2218" s="9">
        <v>0</v>
      </c>
      <c r="T2218" s="2">
        <v>2.0588235294119999</v>
      </c>
      <c r="U2218" s="18">
        <v>1.349099404845</v>
      </c>
    </row>
    <row r="2219" spans="2:21" x14ac:dyDescent="0.2">
      <c r="D2219" s="102"/>
      <c r="E2219" s="5" t="s">
        <v>27</v>
      </c>
      <c r="F2219" s="6"/>
      <c r="G2219" s="7">
        <v>39</v>
      </c>
      <c r="H2219" s="10">
        <v>14</v>
      </c>
      <c r="I2219" s="1">
        <v>8</v>
      </c>
      <c r="J2219" s="1">
        <v>3</v>
      </c>
      <c r="K2219" s="1">
        <v>2</v>
      </c>
      <c r="L2219" s="1">
        <v>2</v>
      </c>
      <c r="M2219" s="1">
        <v>1</v>
      </c>
      <c r="N2219" s="1">
        <v>1</v>
      </c>
      <c r="O2219" s="1">
        <v>1</v>
      </c>
      <c r="P2219" s="1">
        <v>0</v>
      </c>
      <c r="Q2219" s="1">
        <v>1</v>
      </c>
      <c r="R2219" s="1">
        <v>1</v>
      </c>
      <c r="S2219" s="1">
        <v>5</v>
      </c>
      <c r="T2219" s="33" t="s">
        <v>72</v>
      </c>
      <c r="U2219" s="41" t="s">
        <v>72</v>
      </c>
    </row>
    <row r="2220" spans="2:21" x14ac:dyDescent="0.2">
      <c r="D2220" s="102"/>
      <c r="E2220" s="13"/>
      <c r="F2220" s="14"/>
      <c r="G2220" s="11">
        <v>100</v>
      </c>
      <c r="H2220" s="15">
        <v>35.897435897435997</v>
      </c>
      <c r="I2220" s="2">
        <v>20.512820512821001</v>
      </c>
      <c r="J2220" s="2">
        <v>7.6923076923079998</v>
      </c>
      <c r="K2220" s="2">
        <v>5.1282051282049999</v>
      </c>
      <c r="L2220" s="2">
        <v>5.1282051282049999</v>
      </c>
      <c r="M2220" s="2">
        <v>2.564102564103</v>
      </c>
      <c r="N2220" s="2">
        <v>2.564102564103</v>
      </c>
      <c r="O2220" s="2">
        <v>2.564102564103</v>
      </c>
      <c r="P2220" s="9">
        <v>0</v>
      </c>
      <c r="Q2220" s="2">
        <v>2.564102564103</v>
      </c>
      <c r="R2220" s="2">
        <v>2.564102564103</v>
      </c>
      <c r="S2220" s="2">
        <v>12.820512820513001</v>
      </c>
      <c r="T2220" s="2">
        <v>2.9705882352940001</v>
      </c>
      <c r="U2220" s="18">
        <v>2.8334690244999998</v>
      </c>
    </row>
    <row r="2221" spans="2:21" x14ac:dyDescent="0.2">
      <c r="D2221" s="102"/>
      <c r="E2221" s="5" t="s">
        <v>28</v>
      </c>
      <c r="F2221" s="6"/>
      <c r="G2221" s="7">
        <v>241</v>
      </c>
      <c r="H2221" s="10">
        <v>80</v>
      </c>
      <c r="I2221" s="1">
        <v>36</v>
      </c>
      <c r="J2221" s="1">
        <v>23</v>
      </c>
      <c r="K2221" s="1">
        <v>13</v>
      </c>
      <c r="L2221" s="1">
        <v>19</v>
      </c>
      <c r="M2221" s="1">
        <v>5</v>
      </c>
      <c r="N2221" s="1">
        <v>3</v>
      </c>
      <c r="O2221" s="1">
        <v>13</v>
      </c>
      <c r="P2221" s="1">
        <v>0</v>
      </c>
      <c r="Q2221" s="1">
        <v>9</v>
      </c>
      <c r="R2221" s="1">
        <v>16</v>
      </c>
      <c r="S2221" s="1">
        <v>24</v>
      </c>
      <c r="T2221" s="33" t="s">
        <v>72</v>
      </c>
      <c r="U2221" s="41" t="s">
        <v>72</v>
      </c>
    </row>
    <row r="2222" spans="2:21" x14ac:dyDescent="0.2">
      <c r="D2222" s="102"/>
      <c r="E2222" s="13"/>
      <c r="F2222" s="14"/>
      <c r="G2222" s="11">
        <v>100</v>
      </c>
      <c r="H2222" s="15">
        <v>33.195020746887998</v>
      </c>
      <c r="I2222" s="2">
        <v>14.937759336099999</v>
      </c>
      <c r="J2222" s="2">
        <v>9.5435684647300008</v>
      </c>
      <c r="K2222" s="2">
        <v>5.3941908713690001</v>
      </c>
      <c r="L2222" s="2">
        <v>7.883817427386</v>
      </c>
      <c r="M2222" s="2">
        <v>2.0746887966799998</v>
      </c>
      <c r="N2222" s="2">
        <v>1.2448132780079999</v>
      </c>
      <c r="O2222" s="2">
        <v>5.3941908713690001</v>
      </c>
      <c r="P2222" s="9">
        <v>0</v>
      </c>
      <c r="Q2222" s="2">
        <v>3.7344398340249998</v>
      </c>
      <c r="R2222" s="2">
        <v>6.6390041493779997</v>
      </c>
      <c r="S2222" s="2">
        <v>9.9585062240659994</v>
      </c>
      <c r="T2222" s="2">
        <v>4.2027649769590001</v>
      </c>
      <c r="U2222" s="18">
        <v>5.034021736483</v>
      </c>
    </row>
    <row r="2223" spans="2:21" x14ac:dyDescent="0.2">
      <c r="D2223" s="102"/>
      <c r="E2223" s="5" t="s">
        <v>29</v>
      </c>
      <c r="F2223" s="6"/>
      <c r="G2223" s="7">
        <v>143</v>
      </c>
      <c r="H2223" s="10">
        <v>37</v>
      </c>
      <c r="I2223" s="1">
        <v>27</v>
      </c>
      <c r="J2223" s="1">
        <v>22</v>
      </c>
      <c r="K2223" s="1">
        <v>10</v>
      </c>
      <c r="L2223" s="1">
        <v>11</v>
      </c>
      <c r="M2223" s="1">
        <v>6</v>
      </c>
      <c r="N2223" s="1">
        <v>1</v>
      </c>
      <c r="O2223" s="1">
        <v>2</v>
      </c>
      <c r="P2223" s="1">
        <v>0</v>
      </c>
      <c r="Q2223" s="1">
        <v>11</v>
      </c>
      <c r="R2223" s="1">
        <v>9</v>
      </c>
      <c r="S2223" s="1">
        <v>7</v>
      </c>
      <c r="T2223" s="33" t="s">
        <v>72</v>
      </c>
      <c r="U2223" s="41" t="s">
        <v>72</v>
      </c>
    </row>
    <row r="2224" spans="2:21" x14ac:dyDescent="0.2">
      <c r="D2224" s="102"/>
      <c r="E2224" s="13"/>
      <c r="F2224" s="14"/>
      <c r="G2224" s="11">
        <v>100</v>
      </c>
      <c r="H2224" s="15">
        <v>25.874125874126001</v>
      </c>
      <c r="I2224" s="2">
        <v>18.881118881119001</v>
      </c>
      <c r="J2224" s="2">
        <v>15.384615384615</v>
      </c>
      <c r="K2224" s="2">
        <v>6.9930069930069996</v>
      </c>
      <c r="L2224" s="2">
        <v>7.6923076923079998</v>
      </c>
      <c r="M2224" s="2">
        <v>4.1958041958040004</v>
      </c>
      <c r="N2224" s="2">
        <v>0.69930069930100003</v>
      </c>
      <c r="O2224" s="2">
        <v>1.398601398601</v>
      </c>
      <c r="P2224" s="9">
        <v>0</v>
      </c>
      <c r="Q2224" s="2">
        <v>7.6923076923079998</v>
      </c>
      <c r="R2224" s="2">
        <v>6.2937062937060002</v>
      </c>
      <c r="S2224" s="2">
        <v>4.8951048951049998</v>
      </c>
      <c r="T2224" s="2">
        <v>4.4338235294119999</v>
      </c>
      <c r="U2224" s="18">
        <v>5.0682143941759996</v>
      </c>
    </row>
    <row r="2225" spans="4:21" x14ac:dyDescent="0.2">
      <c r="D2225" s="102"/>
      <c r="E2225" s="5" t="s">
        <v>30</v>
      </c>
      <c r="F2225" s="6"/>
      <c r="G2225" s="7">
        <v>37</v>
      </c>
      <c r="H2225" s="10">
        <v>13</v>
      </c>
      <c r="I2225" s="1">
        <v>7</v>
      </c>
      <c r="J2225" s="1">
        <v>3</v>
      </c>
      <c r="K2225" s="1">
        <v>2</v>
      </c>
      <c r="L2225" s="1">
        <v>1</v>
      </c>
      <c r="M2225" s="1">
        <v>1</v>
      </c>
      <c r="N2225" s="1">
        <v>0</v>
      </c>
      <c r="O2225" s="1">
        <v>0</v>
      </c>
      <c r="P2225" s="1">
        <v>0</v>
      </c>
      <c r="Q2225" s="1">
        <v>1</v>
      </c>
      <c r="R2225" s="1">
        <v>1</v>
      </c>
      <c r="S2225" s="1">
        <v>8</v>
      </c>
      <c r="T2225" s="33" t="s">
        <v>72</v>
      </c>
      <c r="U2225" s="41" t="s">
        <v>72</v>
      </c>
    </row>
    <row r="2226" spans="4:21" x14ac:dyDescent="0.2">
      <c r="D2226" s="102"/>
      <c r="E2226" s="13"/>
      <c r="F2226" s="14"/>
      <c r="G2226" s="11">
        <v>100</v>
      </c>
      <c r="H2226" s="15">
        <v>35.135135135135002</v>
      </c>
      <c r="I2226" s="2">
        <v>18.918918918919001</v>
      </c>
      <c r="J2226" s="2">
        <v>8.1081081081080004</v>
      </c>
      <c r="K2226" s="2">
        <v>5.4054054054050003</v>
      </c>
      <c r="L2226" s="2">
        <v>2.7027027027030002</v>
      </c>
      <c r="M2226" s="2">
        <v>2.7027027027030002</v>
      </c>
      <c r="N2226" s="9">
        <v>0</v>
      </c>
      <c r="O2226" s="9">
        <v>0</v>
      </c>
      <c r="P2226" s="9">
        <v>0</v>
      </c>
      <c r="Q2226" s="2">
        <v>2.7027027027030002</v>
      </c>
      <c r="R2226" s="2">
        <v>2.7027027027030002</v>
      </c>
      <c r="S2226" s="2">
        <v>21.621621621622001</v>
      </c>
      <c r="T2226" s="2">
        <v>2.7586206896549998</v>
      </c>
      <c r="U2226" s="18">
        <v>3.0246706564950001</v>
      </c>
    </row>
    <row r="2227" spans="4:21" x14ac:dyDescent="0.2">
      <c r="D2227" s="102"/>
      <c r="E2227" s="5" t="s">
        <v>31</v>
      </c>
      <c r="F2227" s="6"/>
      <c r="G2227" s="7">
        <v>24</v>
      </c>
      <c r="H2227" s="10">
        <v>7</v>
      </c>
      <c r="I2227" s="1">
        <v>3</v>
      </c>
      <c r="J2227" s="1">
        <v>2</v>
      </c>
      <c r="K2227" s="1">
        <v>2</v>
      </c>
      <c r="L2227" s="1">
        <v>2</v>
      </c>
      <c r="M2227" s="1">
        <v>2</v>
      </c>
      <c r="N2227" s="1">
        <v>1</v>
      </c>
      <c r="O2227" s="1">
        <v>0</v>
      </c>
      <c r="P2227" s="1">
        <v>0</v>
      </c>
      <c r="Q2227" s="1">
        <v>0</v>
      </c>
      <c r="R2227" s="1">
        <v>2</v>
      </c>
      <c r="S2227" s="1">
        <v>3</v>
      </c>
      <c r="T2227" s="33" t="s">
        <v>72</v>
      </c>
      <c r="U2227" s="41" t="s">
        <v>72</v>
      </c>
    </row>
    <row r="2228" spans="4:21" x14ac:dyDescent="0.2">
      <c r="D2228" s="102"/>
      <c r="E2228" s="13"/>
      <c r="F2228" s="14"/>
      <c r="G2228" s="11">
        <v>100</v>
      </c>
      <c r="H2228" s="15">
        <v>29.166666666666998</v>
      </c>
      <c r="I2228" s="2">
        <v>12.5</v>
      </c>
      <c r="J2228" s="2">
        <v>8.333333333333</v>
      </c>
      <c r="K2228" s="2">
        <v>8.333333333333</v>
      </c>
      <c r="L2228" s="2">
        <v>8.333333333333</v>
      </c>
      <c r="M2228" s="2">
        <v>8.333333333333</v>
      </c>
      <c r="N2228" s="2">
        <v>4.166666666667</v>
      </c>
      <c r="O2228" s="9">
        <v>0</v>
      </c>
      <c r="P2228" s="9">
        <v>0</v>
      </c>
      <c r="Q2228" s="9">
        <v>0</v>
      </c>
      <c r="R2228" s="2">
        <v>8.333333333333</v>
      </c>
      <c r="S2228" s="2">
        <v>12.5</v>
      </c>
      <c r="T2228" s="2">
        <v>4.0952380952379999</v>
      </c>
      <c r="U2228" s="18">
        <v>4.0107565122370001</v>
      </c>
    </row>
    <row r="2229" spans="4:21" x14ac:dyDescent="0.2">
      <c r="D2229" s="102"/>
      <c r="E2229" s="5" t="s">
        <v>32</v>
      </c>
      <c r="F2229" s="6"/>
      <c r="G2229" s="7">
        <v>127</v>
      </c>
      <c r="H2229" s="10">
        <v>54</v>
      </c>
      <c r="I2229" s="1">
        <v>18</v>
      </c>
      <c r="J2229" s="1">
        <v>4</v>
      </c>
      <c r="K2229" s="1">
        <v>5</v>
      </c>
      <c r="L2229" s="1">
        <v>7</v>
      </c>
      <c r="M2229" s="1">
        <v>6</v>
      </c>
      <c r="N2229" s="1">
        <v>3</v>
      </c>
      <c r="O2229" s="1">
        <v>4</v>
      </c>
      <c r="P2229" s="1">
        <v>2</v>
      </c>
      <c r="Q2229" s="1">
        <v>3</v>
      </c>
      <c r="R2229" s="1">
        <v>15</v>
      </c>
      <c r="S2229" s="1">
        <v>6</v>
      </c>
      <c r="T2229" s="33" t="s">
        <v>72</v>
      </c>
      <c r="U2229" s="41" t="s">
        <v>72</v>
      </c>
    </row>
    <row r="2230" spans="4:21" x14ac:dyDescent="0.2">
      <c r="D2230" s="102"/>
      <c r="E2230" s="13"/>
      <c r="F2230" s="14"/>
      <c r="G2230" s="11">
        <v>100</v>
      </c>
      <c r="H2230" s="15">
        <v>42.519685039370003</v>
      </c>
      <c r="I2230" s="2">
        <v>14.173228346457</v>
      </c>
      <c r="J2230" s="2">
        <v>3.1496062992130001</v>
      </c>
      <c r="K2230" s="2">
        <v>3.9370078740159999</v>
      </c>
      <c r="L2230" s="2">
        <v>5.5118110236220001</v>
      </c>
      <c r="M2230" s="2">
        <v>4.7244094488190003</v>
      </c>
      <c r="N2230" s="2">
        <v>2.3622047244090001</v>
      </c>
      <c r="O2230" s="2">
        <v>3.1496062992130001</v>
      </c>
      <c r="P2230" s="2">
        <v>1.574803149606</v>
      </c>
      <c r="Q2230" s="2">
        <v>2.3622047244090001</v>
      </c>
      <c r="R2230" s="2">
        <v>11.811023622046999</v>
      </c>
      <c r="S2230" s="2">
        <v>4.7244094488190003</v>
      </c>
      <c r="T2230" s="2">
        <v>4.5619834710739999</v>
      </c>
      <c r="U2230" s="18">
        <v>5.5415672843220003</v>
      </c>
    </row>
    <row r="2231" spans="4:21" x14ac:dyDescent="0.2">
      <c r="D2231" s="102"/>
      <c r="E2231" s="5" t="s">
        <v>33</v>
      </c>
      <c r="F2231" s="6"/>
      <c r="G2231" s="7">
        <v>92</v>
      </c>
      <c r="H2231" s="10">
        <v>39</v>
      </c>
      <c r="I2231" s="1">
        <v>10</v>
      </c>
      <c r="J2231" s="1">
        <v>11</v>
      </c>
      <c r="K2231" s="1">
        <v>5</v>
      </c>
      <c r="L2231" s="1">
        <v>3</v>
      </c>
      <c r="M2231" s="1">
        <v>4</v>
      </c>
      <c r="N2231" s="1">
        <v>1</v>
      </c>
      <c r="O2231" s="1">
        <v>1</v>
      </c>
      <c r="P2231" s="1">
        <v>0</v>
      </c>
      <c r="Q2231" s="1">
        <v>9</v>
      </c>
      <c r="R2231" s="1">
        <v>6</v>
      </c>
      <c r="S2231" s="1">
        <v>3</v>
      </c>
      <c r="T2231" s="33" t="s">
        <v>72</v>
      </c>
      <c r="U2231" s="41" t="s">
        <v>72</v>
      </c>
    </row>
    <row r="2232" spans="4:21" x14ac:dyDescent="0.2">
      <c r="D2232" s="102"/>
      <c r="E2232" s="13"/>
      <c r="F2232" s="14"/>
      <c r="G2232" s="11">
        <v>100</v>
      </c>
      <c r="H2232" s="15">
        <v>42.391304347826001</v>
      </c>
      <c r="I2232" s="2">
        <v>10.869565217390999</v>
      </c>
      <c r="J2232" s="2">
        <v>11.95652173913</v>
      </c>
      <c r="K2232" s="2">
        <v>5.4347826086959996</v>
      </c>
      <c r="L2232" s="2">
        <v>3.2608695652169999</v>
      </c>
      <c r="M2232" s="2">
        <v>4.3478260869570002</v>
      </c>
      <c r="N2232" s="2">
        <v>1.086956521739</v>
      </c>
      <c r="O2232" s="2">
        <v>1.086956521739</v>
      </c>
      <c r="P2232" s="9">
        <v>0</v>
      </c>
      <c r="Q2232" s="2">
        <v>9.7826086956519998</v>
      </c>
      <c r="R2232" s="2">
        <v>6.5217391304349999</v>
      </c>
      <c r="S2232" s="2">
        <v>3.2608695652169999</v>
      </c>
      <c r="T2232" s="2">
        <v>4.4494382022470003</v>
      </c>
      <c r="U2232" s="18">
        <v>6.0855534143199996</v>
      </c>
    </row>
    <row r="2233" spans="4:21" x14ac:dyDescent="0.2">
      <c r="D2233" s="102"/>
      <c r="E2233" s="5" t="s">
        <v>34</v>
      </c>
      <c r="F2233" s="6"/>
      <c r="G2233" s="7">
        <v>64</v>
      </c>
      <c r="H2233" s="10">
        <v>30</v>
      </c>
      <c r="I2233" s="1">
        <v>5</v>
      </c>
      <c r="J2233" s="1">
        <v>8</v>
      </c>
      <c r="K2233" s="1">
        <v>3</v>
      </c>
      <c r="L2233" s="1">
        <v>7</v>
      </c>
      <c r="M2233" s="1">
        <v>3</v>
      </c>
      <c r="N2233" s="1">
        <v>1</v>
      </c>
      <c r="O2233" s="1">
        <v>1</v>
      </c>
      <c r="P2233" s="1">
        <v>0</v>
      </c>
      <c r="Q2233" s="1">
        <v>4</v>
      </c>
      <c r="R2233" s="1">
        <v>2</v>
      </c>
      <c r="S2233" s="1">
        <v>0</v>
      </c>
      <c r="T2233" s="33" t="s">
        <v>72</v>
      </c>
      <c r="U2233" s="41" t="s">
        <v>72</v>
      </c>
    </row>
    <row r="2234" spans="4:21" x14ac:dyDescent="0.2">
      <c r="D2234" s="102"/>
      <c r="E2234" s="13"/>
      <c r="F2234" s="14"/>
      <c r="G2234" s="11">
        <v>100</v>
      </c>
      <c r="H2234" s="15">
        <v>46.875</v>
      </c>
      <c r="I2234" s="2">
        <v>7.8125</v>
      </c>
      <c r="J2234" s="2">
        <v>12.5</v>
      </c>
      <c r="K2234" s="2">
        <v>4.6875</v>
      </c>
      <c r="L2234" s="2">
        <v>10.9375</v>
      </c>
      <c r="M2234" s="2">
        <v>4.6875</v>
      </c>
      <c r="N2234" s="2">
        <v>1.5625</v>
      </c>
      <c r="O2234" s="2">
        <v>1.5625</v>
      </c>
      <c r="P2234" s="9">
        <v>0</v>
      </c>
      <c r="Q2234" s="2">
        <v>6.25</v>
      </c>
      <c r="R2234" s="2">
        <v>3.125</v>
      </c>
      <c r="S2234" s="9">
        <v>0</v>
      </c>
      <c r="T2234" s="2">
        <v>3.359375</v>
      </c>
      <c r="U2234" s="18">
        <v>3.4567288886130001</v>
      </c>
    </row>
    <row r="2235" spans="4:21" x14ac:dyDescent="0.2">
      <c r="D2235" s="102"/>
      <c r="E2235" s="5" t="s">
        <v>35</v>
      </c>
      <c r="F2235" s="6"/>
      <c r="G2235" s="7">
        <v>50</v>
      </c>
      <c r="H2235" s="10">
        <v>23</v>
      </c>
      <c r="I2235" s="1">
        <v>7</v>
      </c>
      <c r="J2235" s="1">
        <v>3</v>
      </c>
      <c r="K2235" s="1">
        <v>1</v>
      </c>
      <c r="L2235" s="1">
        <v>2</v>
      </c>
      <c r="M2235" s="1">
        <v>0</v>
      </c>
      <c r="N2235" s="1">
        <v>4</v>
      </c>
      <c r="O2235" s="1">
        <v>0</v>
      </c>
      <c r="P2235" s="1">
        <v>0</v>
      </c>
      <c r="Q2235" s="1">
        <v>4</v>
      </c>
      <c r="R2235" s="1">
        <v>1</v>
      </c>
      <c r="S2235" s="1">
        <v>5</v>
      </c>
      <c r="T2235" s="33" t="s">
        <v>72</v>
      </c>
      <c r="U2235" s="41" t="s">
        <v>72</v>
      </c>
    </row>
    <row r="2236" spans="4:21" x14ac:dyDescent="0.2">
      <c r="D2236" s="102"/>
      <c r="E2236" s="13"/>
      <c r="F2236" s="14"/>
      <c r="G2236" s="11">
        <v>100</v>
      </c>
      <c r="H2236" s="15">
        <v>46</v>
      </c>
      <c r="I2236" s="2">
        <v>14</v>
      </c>
      <c r="J2236" s="2">
        <v>6</v>
      </c>
      <c r="K2236" s="2">
        <v>2</v>
      </c>
      <c r="L2236" s="2">
        <v>4</v>
      </c>
      <c r="M2236" s="9">
        <v>0</v>
      </c>
      <c r="N2236" s="2">
        <v>8</v>
      </c>
      <c r="O2236" s="9">
        <v>0</v>
      </c>
      <c r="P2236" s="9">
        <v>0</v>
      </c>
      <c r="Q2236" s="2">
        <v>8</v>
      </c>
      <c r="R2236" s="2">
        <v>2</v>
      </c>
      <c r="S2236" s="2">
        <v>10</v>
      </c>
      <c r="T2236" s="2">
        <v>3.2</v>
      </c>
      <c r="U2236" s="18">
        <v>3.4486712417010001</v>
      </c>
    </row>
    <row r="2237" spans="4:21" x14ac:dyDescent="0.2">
      <c r="D2237" s="102"/>
      <c r="E2237" s="5" t="s">
        <v>36</v>
      </c>
      <c r="F2237" s="6"/>
      <c r="G2237" s="7">
        <v>30</v>
      </c>
      <c r="H2237" s="10">
        <v>9</v>
      </c>
      <c r="I2237" s="1">
        <v>6</v>
      </c>
      <c r="J2237" s="1">
        <v>1</v>
      </c>
      <c r="K2237" s="1">
        <v>1</v>
      </c>
      <c r="L2237" s="1">
        <v>1</v>
      </c>
      <c r="M2237" s="1">
        <v>2</v>
      </c>
      <c r="N2237" s="1">
        <v>0</v>
      </c>
      <c r="O2237" s="1">
        <v>1</v>
      </c>
      <c r="P2237" s="1">
        <v>0</v>
      </c>
      <c r="Q2237" s="1">
        <v>3</v>
      </c>
      <c r="R2237" s="1">
        <v>1</v>
      </c>
      <c r="S2237" s="1">
        <v>5</v>
      </c>
      <c r="T2237" s="33" t="s">
        <v>72</v>
      </c>
      <c r="U2237" s="41" t="s">
        <v>72</v>
      </c>
    </row>
    <row r="2238" spans="4:21" x14ac:dyDescent="0.2">
      <c r="D2238" s="102"/>
      <c r="E2238" s="13"/>
      <c r="F2238" s="14"/>
      <c r="G2238" s="11">
        <v>100</v>
      </c>
      <c r="H2238" s="15">
        <v>30</v>
      </c>
      <c r="I2238" s="2">
        <v>20</v>
      </c>
      <c r="J2238" s="2">
        <v>3.333333333333</v>
      </c>
      <c r="K2238" s="2">
        <v>3.333333333333</v>
      </c>
      <c r="L2238" s="2">
        <v>3.333333333333</v>
      </c>
      <c r="M2238" s="2">
        <v>6.666666666667</v>
      </c>
      <c r="N2238" s="9">
        <v>0</v>
      </c>
      <c r="O2238" s="2">
        <v>3.333333333333</v>
      </c>
      <c r="P2238" s="9">
        <v>0</v>
      </c>
      <c r="Q2238" s="2">
        <v>10</v>
      </c>
      <c r="R2238" s="2">
        <v>3.333333333333</v>
      </c>
      <c r="S2238" s="2">
        <v>16.666666666666998</v>
      </c>
      <c r="T2238" s="2">
        <v>3.8</v>
      </c>
      <c r="U2238" s="18">
        <v>3.4756294393970002</v>
      </c>
    </row>
    <row r="2239" spans="4:21" x14ac:dyDescent="0.2">
      <c r="D2239" s="102"/>
      <c r="E2239" s="5" t="s">
        <v>37</v>
      </c>
      <c r="F2239" s="6"/>
      <c r="G2239" s="7">
        <v>62</v>
      </c>
      <c r="H2239" s="10">
        <v>25</v>
      </c>
      <c r="I2239" s="1">
        <v>9</v>
      </c>
      <c r="J2239" s="1">
        <v>9</v>
      </c>
      <c r="K2239" s="1">
        <v>0</v>
      </c>
      <c r="L2239" s="1">
        <v>5</v>
      </c>
      <c r="M2239" s="1">
        <v>2</v>
      </c>
      <c r="N2239" s="1">
        <v>2</v>
      </c>
      <c r="O2239" s="1">
        <v>0</v>
      </c>
      <c r="P2239" s="1">
        <v>0</v>
      </c>
      <c r="Q2239" s="1">
        <v>4</v>
      </c>
      <c r="R2239" s="1">
        <v>3</v>
      </c>
      <c r="S2239" s="1">
        <v>3</v>
      </c>
      <c r="T2239" s="33" t="s">
        <v>72</v>
      </c>
      <c r="U2239" s="41" t="s">
        <v>72</v>
      </c>
    </row>
    <row r="2240" spans="4:21" x14ac:dyDescent="0.2">
      <c r="D2240" s="102"/>
      <c r="E2240" s="13"/>
      <c r="F2240" s="14"/>
      <c r="G2240" s="11">
        <v>100</v>
      </c>
      <c r="H2240" s="15">
        <v>40.322580645160997</v>
      </c>
      <c r="I2240" s="2">
        <v>14.516129032258</v>
      </c>
      <c r="J2240" s="2">
        <v>14.516129032258</v>
      </c>
      <c r="K2240" s="9">
        <v>0</v>
      </c>
      <c r="L2240" s="2">
        <v>8.0645161290320004</v>
      </c>
      <c r="M2240" s="2">
        <v>3.2258064516129998</v>
      </c>
      <c r="N2240" s="2">
        <v>3.2258064516129998</v>
      </c>
      <c r="O2240" s="9">
        <v>0</v>
      </c>
      <c r="P2240" s="9">
        <v>0</v>
      </c>
      <c r="Q2240" s="2">
        <v>6.4516129032259997</v>
      </c>
      <c r="R2240" s="2">
        <v>4.8387096774189997</v>
      </c>
      <c r="S2240" s="2">
        <v>4.8387096774189997</v>
      </c>
      <c r="T2240" s="2">
        <v>3.7796610169489999</v>
      </c>
      <c r="U2240" s="18">
        <v>4.8853561763539997</v>
      </c>
    </row>
    <row r="2241" spans="2:21" x14ac:dyDescent="0.2">
      <c r="D2241" s="102"/>
      <c r="E2241" s="5" t="s">
        <v>38</v>
      </c>
      <c r="F2241" s="6"/>
      <c r="G2241" s="7">
        <v>3</v>
      </c>
      <c r="H2241" s="10">
        <v>0</v>
      </c>
      <c r="I2241" s="1">
        <v>1</v>
      </c>
      <c r="J2241" s="1">
        <v>0</v>
      </c>
      <c r="K2241" s="1">
        <v>1</v>
      </c>
      <c r="L2241" s="1">
        <v>0</v>
      </c>
      <c r="M2241" s="1">
        <v>0</v>
      </c>
      <c r="N2241" s="1">
        <v>0</v>
      </c>
      <c r="O2241" s="1">
        <v>0</v>
      </c>
      <c r="P2241" s="1">
        <v>0</v>
      </c>
      <c r="Q2241" s="1">
        <v>0</v>
      </c>
      <c r="R2241" s="1">
        <v>0</v>
      </c>
      <c r="S2241" s="1">
        <v>1</v>
      </c>
      <c r="T2241" s="33" t="s">
        <v>72</v>
      </c>
      <c r="U2241" s="41" t="s">
        <v>72</v>
      </c>
    </row>
    <row r="2242" spans="2:21" x14ac:dyDescent="0.2">
      <c r="D2242" s="102"/>
      <c r="E2242" s="13"/>
      <c r="F2242" s="14"/>
      <c r="G2242" s="11">
        <v>100</v>
      </c>
      <c r="H2242" s="70">
        <v>0</v>
      </c>
      <c r="I2242" s="2">
        <v>33.333333333333002</v>
      </c>
      <c r="J2242" s="9">
        <v>0</v>
      </c>
      <c r="K2242" s="2">
        <v>33.333333333333002</v>
      </c>
      <c r="L2242" s="9">
        <v>0</v>
      </c>
      <c r="M2242" s="9">
        <v>0</v>
      </c>
      <c r="N2242" s="9">
        <v>0</v>
      </c>
      <c r="O2242" s="9">
        <v>0</v>
      </c>
      <c r="P2242" s="9">
        <v>0</v>
      </c>
      <c r="Q2242" s="9">
        <v>0</v>
      </c>
      <c r="R2242" s="9">
        <v>0</v>
      </c>
      <c r="S2242" s="2">
        <v>33.333333333333002</v>
      </c>
      <c r="T2242" s="2">
        <v>3</v>
      </c>
      <c r="U2242" s="18">
        <v>1</v>
      </c>
    </row>
    <row r="2243" spans="2:21" x14ac:dyDescent="0.2">
      <c r="D2243" s="101" t="s">
        <v>39</v>
      </c>
      <c r="E2243" s="26" t="s">
        <v>40</v>
      </c>
      <c r="F2243" s="25"/>
      <c r="G2243" s="28">
        <v>320</v>
      </c>
      <c r="H2243" s="30">
        <v>107</v>
      </c>
      <c r="I2243" s="3">
        <v>47</v>
      </c>
      <c r="J2243" s="3">
        <v>45</v>
      </c>
      <c r="K2243" s="3">
        <v>16</v>
      </c>
      <c r="L2243" s="3">
        <v>25</v>
      </c>
      <c r="M2243" s="3">
        <v>15</v>
      </c>
      <c r="N2243" s="3">
        <v>5</v>
      </c>
      <c r="O2243" s="3">
        <v>6</v>
      </c>
      <c r="P2243" s="3">
        <v>0</v>
      </c>
      <c r="Q2243" s="3">
        <v>21</v>
      </c>
      <c r="R2243" s="3">
        <v>15</v>
      </c>
      <c r="S2243" s="3">
        <v>18</v>
      </c>
      <c r="T2243" s="74" t="s">
        <v>72</v>
      </c>
      <c r="U2243" s="75" t="s">
        <v>72</v>
      </c>
    </row>
    <row r="2244" spans="2:21" x14ac:dyDescent="0.2">
      <c r="D2244" s="102"/>
      <c r="E2244" s="13"/>
      <c r="F2244" s="14"/>
      <c r="G2244" s="11">
        <v>100</v>
      </c>
      <c r="H2244" s="15">
        <v>33.4375</v>
      </c>
      <c r="I2244" s="2">
        <v>14.6875</v>
      </c>
      <c r="J2244" s="2">
        <v>14.0625</v>
      </c>
      <c r="K2244" s="2">
        <v>5</v>
      </c>
      <c r="L2244" s="2">
        <v>7.8125</v>
      </c>
      <c r="M2244" s="2">
        <v>4.6875</v>
      </c>
      <c r="N2244" s="2">
        <v>1.5625</v>
      </c>
      <c r="O2244" s="2">
        <v>1.875</v>
      </c>
      <c r="P2244" s="9">
        <v>0</v>
      </c>
      <c r="Q2244" s="2">
        <v>6.5625</v>
      </c>
      <c r="R2244" s="2">
        <v>4.6875</v>
      </c>
      <c r="S2244" s="2">
        <v>5.625</v>
      </c>
      <c r="T2244" s="2">
        <v>4.0331125827810004</v>
      </c>
      <c r="U2244" s="18">
        <v>4.7548054723659998</v>
      </c>
    </row>
    <row r="2245" spans="2:21" x14ac:dyDescent="0.2">
      <c r="D2245" s="102"/>
      <c r="E2245" s="5" t="s">
        <v>41</v>
      </c>
      <c r="F2245" s="6"/>
      <c r="G2245" s="7">
        <v>291</v>
      </c>
      <c r="H2245" s="10">
        <v>114</v>
      </c>
      <c r="I2245" s="1">
        <v>42</v>
      </c>
      <c r="J2245" s="1">
        <v>23</v>
      </c>
      <c r="K2245" s="1">
        <v>19</v>
      </c>
      <c r="L2245" s="1">
        <v>17</v>
      </c>
      <c r="M2245" s="1">
        <v>8</v>
      </c>
      <c r="N2245" s="1">
        <v>5</v>
      </c>
      <c r="O2245" s="1">
        <v>12</v>
      </c>
      <c r="P2245" s="1">
        <v>0</v>
      </c>
      <c r="Q2245" s="1">
        <v>10</v>
      </c>
      <c r="R2245" s="1">
        <v>20</v>
      </c>
      <c r="S2245" s="1">
        <v>21</v>
      </c>
      <c r="T2245" s="33" t="s">
        <v>72</v>
      </c>
      <c r="U2245" s="41" t="s">
        <v>72</v>
      </c>
    </row>
    <row r="2246" spans="2:21" x14ac:dyDescent="0.2">
      <c r="D2246" s="102"/>
      <c r="E2246" s="13"/>
      <c r="F2246" s="14"/>
      <c r="G2246" s="11">
        <v>100</v>
      </c>
      <c r="H2246" s="15">
        <v>39.175257731959</v>
      </c>
      <c r="I2246" s="2">
        <v>14.432989690722</v>
      </c>
      <c r="J2246" s="2">
        <v>7.9037800687289996</v>
      </c>
      <c r="K2246" s="2">
        <v>6.529209621993</v>
      </c>
      <c r="L2246" s="2">
        <v>5.8419243986250002</v>
      </c>
      <c r="M2246" s="2">
        <v>2.749140893471</v>
      </c>
      <c r="N2246" s="2">
        <v>1.7182130584190001</v>
      </c>
      <c r="O2246" s="2">
        <v>4.1237113402060004</v>
      </c>
      <c r="P2246" s="9">
        <v>0</v>
      </c>
      <c r="Q2246" s="2">
        <v>3.4364261168380001</v>
      </c>
      <c r="R2246" s="2">
        <v>6.8728522336770004</v>
      </c>
      <c r="S2246" s="2">
        <v>7.2164948453609998</v>
      </c>
      <c r="T2246" s="2">
        <v>3.9555555555559998</v>
      </c>
      <c r="U2246" s="18">
        <v>4.8707238288869998</v>
      </c>
    </row>
    <row r="2247" spans="2:21" x14ac:dyDescent="0.2">
      <c r="D2247" s="102"/>
      <c r="E2247" s="5" t="s">
        <v>42</v>
      </c>
      <c r="F2247" s="6"/>
      <c r="G2247" s="7">
        <v>213</v>
      </c>
      <c r="H2247" s="10">
        <v>78</v>
      </c>
      <c r="I2247" s="1">
        <v>34</v>
      </c>
      <c r="J2247" s="1">
        <v>17</v>
      </c>
      <c r="K2247" s="1">
        <v>8</v>
      </c>
      <c r="L2247" s="1">
        <v>15</v>
      </c>
      <c r="M2247" s="1">
        <v>6</v>
      </c>
      <c r="N2247" s="1">
        <v>5</v>
      </c>
      <c r="O2247" s="1">
        <v>4</v>
      </c>
      <c r="P2247" s="1">
        <v>2</v>
      </c>
      <c r="Q2247" s="1">
        <v>13</v>
      </c>
      <c r="R2247" s="1">
        <v>13</v>
      </c>
      <c r="S2247" s="1">
        <v>18</v>
      </c>
      <c r="T2247" s="33" t="s">
        <v>72</v>
      </c>
      <c r="U2247" s="41" t="s">
        <v>72</v>
      </c>
    </row>
    <row r="2248" spans="2:21" x14ac:dyDescent="0.2">
      <c r="D2248" s="102"/>
      <c r="E2248" s="13"/>
      <c r="F2248" s="14"/>
      <c r="G2248" s="11">
        <v>100</v>
      </c>
      <c r="H2248" s="15">
        <v>36.619718309859003</v>
      </c>
      <c r="I2248" s="2">
        <v>15.962441314554001</v>
      </c>
      <c r="J2248" s="2">
        <v>7.9812206572770004</v>
      </c>
      <c r="K2248" s="2">
        <v>3.7558685446009998</v>
      </c>
      <c r="L2248" s="2">
        <v>7.0422535211269999</v>
      </c>
      <c r="M2248" s="2">
        <v>2.8169014084509998</v>
      </c>
      <c r="N2248" s="2">
        <v>2.347417840376</v>
      </c>
      <c r="O2248" s="2">
        <v>1.8779342723000001</v>
      </c>
      <c r="P2248" s="2">
        <v>0.93896713615000005</v>
      </c>
      <c r="Q2248" s="2">
        <v>6.1032863849770003</v>
      </c>
      <c r="R2248" s="2">
        <v>6.1032863849770003</v>
      </c>
      <c r="S2248" s="2">
        <v>8.4507042253520002</v>
      </c>
      <c r="T2248" s="2">
        <v>4.0307692307689997</v>
      </c>
      <c r="U2248" s="18">
        <v>4.7748354164759998</v>
      </c>
    </row>
    <row r="2249" spans="2:21" x14ac:dyDescent="0.2">
      <c r="D2249" s="102"/>
      <c r="E2249" s="5" t="s">
        <v>43</v>
      </c>
      <c r="F2249" s="6"/>
      <c r="G2249" s="7">
        <v>40</v>
      </c>
      <c r="H2249" s="10">
        <v>15</v>
      </c>
      <c r="I2249" s="1">
        <v>4</v>
      </c>
      <c r="J2249" s="1">
        <v>2</v>
      </c>
      <c r="K2249" s="1">
        <v>1</v>
      </c>
      <c r="L2249" s="1">
        <v>2</v>
      </c>
      <c r="M2249" s="1">
        <v>3</v>
      </c>
      <c r="N2249" s="1">
        <v>1</v>
      </c>
      <c r="O2249" s="1">
        <v>0</v>
      </c>
      <c r="P2249" s="1">
        <v>0</v>
      </c>
      <c r="Q2249" s="1">
        <v>2</v>
      </c>
      <c r="R2249" s="1">
        <v>4</v>
      </c>
      <c r="S2249" s="1">
        <v>6</v>
      </c>
      <c r="T2249" s="33" t="s">
        <v>72</v>
      </c>
      <c r="U2249" s="41" t="s">
        <v>72</v>
      </c>
    </row>
    <row r="2250" spans="2:21" x14ac:dyDescent="0.2">
      <c r="D2250" s="102"/>
      <c r="E2250" s="13"/>
      <c r="F2250" s="14"/>
      <c r="G2250" s="11">
        <v>100</v>
      </c>
      <c r="H2250" s="15">
        <v>37.5</v>
      </c>
      <c r="I2250" s="2">
        <v>10</v>
      </c>
      <c r="J2250" s="2">
        <v>5</v>
      </c>
      <c r="K2250" s="2">
        <v>2.5</v>
      </c>
      <c r="L2250" s="2">
        <v>5</v>
      </c>
      <c r="M2250" s="2">
        <v>7.5</v>
      </c>
      <c r="N2250" s="2">
        <v>2.5</v>
      </c>
      <c r="O2250" s="9">
        <v>0</v>
      </c>
      <c r="P2250" s="9">
        <v>0</v>
      </c>
      <c r="Q2250" s="2">
        <v>5</v>
      </c>
      <c r="R2250" s="2">
        <v>10</v>
      </c>
      <c r="S2250" s="2">
        <v>15</v>
      </c>
      <c r="T2250" s="2">
        <v>4.3235294117649996</v>
      </c>
      <c r="U2250" s="18">
        <v>4.5679226082559996</v>
      </c>
    </row>
    <row r="2251" spans="2:21" x14ac:dyDescent="0.2">
      <c r="D2251" s="102"/>
      <c r="E2251" s="5" t="s">
        <v>44</v>
      </c>
      <c r="F2251" s="6"/>
      <c r="G2251" s="7">
        <v>65</v>
      </c>
      <c r="H2251" s="10">
        <v>25</v>
      </c>
      <c r="I2251" s="1">
        <v>14</v>
      </c>
      <c r="J2251" s="1">
        <v>5</v>
      </c>
      <c r="K2251" s="1">
        <v>2</v>
      </c>
      <c r="L2251" s="1">
        <v>1</v>
      </c>
      <c r="M2251" s="1">
        <v>1</v>
      </c>
      <c r="N2251" s="1">
        <v>1</v>
      </c>
      <c r="O2251" s="1">
        <v>1</v>
      </c>
      <c r="P2251" s="1">
        <v>0</v>
      </c>
      <c r="Q2251" s="1">
        <v>3</v>
      </c>
      <c r="R2251" s="1">
        <v>5</v>
      </c>
      <c r="S2251" s="1">
        <v>7</v>
      </c>
      <c r="T2251" s="33" t="s">
        <v>72</v>
      </c>
      <c r="U2251" s="41" t="s">
        <v>72</v>
      </c>
    </row>
    <row r="2252" spans="2:21" x14ac:dyDescent="0.2">
      <c r="D2252" s="103"/>
      <c r="E2252" s="54"/>
      <c r="F2252" s="52"/>
      <c r="G2252" s="61">
        <v>100</v>
      </c>
      <c r="H2252" s="66">
        <v>38.461538461537998</v>
      </c>
      <c r="I2252" s="24">
        <v>21.538461538461998</v>
      </c>
      <c r="J2252" s="24">
        <v>7.6923076923079998</v>
      </c>
      <c r="K2252" s="24">
        <v>3.0769230769229998</v>
      </c>
      <c r="L2252" s="24">
        <v>1.538461538462</v>
      </c>
      <c r="M2252" s="24">
        <v>1.538461538462</v>
      </c>
      <c r="N2252" s="24">
        <v>1.538461538462</v>
      </c>
      <c r="O2252" s="24">
        <v>1.538461538462</v>
      </c>
      <c r="P2252" s="72">
        <v>0</v>
      </c>
      <c r="Q2252" s="24">
        <v>4.6153846153850004</v>
      </c>
      <c r="R2252" s="24">
        <v>7.6923076923079998</v>
      </c>
      <c r="S2252" s="24">
        <v>10.769230769230999</v>
      </c>
      <c r="T2252" s="24">
        <v>3.9482758620689999</v>
      </c>
      <c r="U2252" s="69">
        <v>5.6122477327320004</v>
      </c>
    </row>
    <row r="2254" spans="2:21" x14ac:dyDescent="0.2">
      <c r="B2254" s="34" t="str">
        <f xml:space="preserve"> HYPERLINK("#'目次'!B57", "[51]")</f>
        <v>[51]</v>
      </c>
      <c r="C2254" s="27" t="s">
        <v>483</v>
      </c>
    </row>
    <row r="2255" spans="2:21" x14ac:dyDescent="0.2">
      <c r="C2255" s="84" t="s">
        <v>484</v>
      </c>
    </row>
    <row r="2257" spans="3:21" x14ac:dyDescent="0.2">
      <c r="C2257" s="27" t="s">
        <v>13</v>
      </c>
    </row>
    <row r="2258" spans="3:21" ht="48" x14ac:dyDescent="0.2">
      <c r="D2258" s="97"/>
      <c r="E2258" s="98"/>
      <c r="F2258" s="98"/>
      <c r="G2258" s="38" t="s">
        <v>14</v>
      </c>
      <c r="H2258" s="36" t="s">
        <v>485</v>
      </c>
      <c r="I2258" s="4" t="s">
        <v>486</v>
      </c>
      <c r="J2258" s="4" t="s">
        <v>487</v>
      </c>
      <c r="K2258" s="4" t="s">
        <v>488</v>
      </c>
      <c r="L2258" s="4" t="s">
        <v>489</v>
      </c>
      <c r="M2258" s="4" t="s">
        <v>490</v>
      </c>
      <c r="N2258" s="4" t="s">
        <v>491</v>
      </c>
      <c r="O2258" s="4" t="s">
        <v>492</v>
      </c>
      <c r="P2258" s="4" t="s">
        <v>493</v>
      </c>
      <c r="Q2258" s="4" t="s">
        <v>494</v>
      </c>
      <c r="R2258" s="4" t="s">
        <v>495</v>
      </c>
      <c r="S2258" s="4" t="s">
        <v>496</v>
      </c>
      <c r="T2258" s="4" t="s">
        <v>22</v>
      </c>
      <c r="U2258" s="35" t="s">
        <v>24</v>
      </c>
    </row>
    <row r="2259" spans="3:21" x14ac:dyDescent="0.2">
      <c r="D2259" s="99"/>
      <c r="E2259" s="100"/>
      <c r="F2259" s="100"/>
      <c r="G2259" s="40"/>
      <c r="H2259" s="42"/>
      <c r="I2259" s="8"/>
      <c r="J2259" s="8"/>
      <c r="K2259" s="8"/>
      <c r="L2259" s="8"/>
      <c r="M2259" s="8"/>
      <c r="N2259" s="8"/>
      <c r="O2259" s="8"/>
      <c r="P2259" s="8"/>
      <c r="Q2259" s="8"/>
      <c r="R2259" s="8"/>
      <c r="S2259" s="8"/>
      <c r="T2259" s="8"/>
      <c r="U2259" s="39"/>
    </row>
    <row r="2260" spans="3:21" x14ac:dyDescent="0.2">
      <c r="D2260" s="59"/>
      <c r="E2260" s="63" t="s">
        <v>14</v>
      </c>
      <c r="F2260" s="65"/>
      <c r="G2260" s="37">
        <v>1390</v>
      </c>
      <c r="H2260" s="16">
        <v>259</v>
      </c>
      <c r="I2260" s="16">
        <v>91</v>
      </c>
      <c r="J2260" s="16">
        <v>450</v>
      </c>
      <c r="K2260" s="16">
        <v>63</v>
      </c>
      <c r="L2260" s="16">
        <v>28</v>
      </c>
      <c r="M2260" s="16">
        <v>177</v>
      </c>
      <c r="N2260" s="16">
        <v>340</v>
      </c>
      <c r="O2260" s="16">
        <v>46</v>
      </c>
      <c r="P2260" s="16">
        <v>118</v>
      </c>
      <c r="Q2260" s="16">
        <v>160</v>
      </c>
      <c r="R2260" s="16">
        <v>11</v>
      </c>
      <c r="S2260" s="16">
        <v>55</v>
      </c>
      <c r="T2260" s="16">
        <v>123</v>
      </c>
      <c r="U2260" s="57">
        <v>7</v>
      </c>
    </row>
    <row r="2261" spans="3:21" x14ac:dyDescent="0.2">
      <c r="D2261" s="54"/>
      <c r="E2261" s="52"/>
      <c r="F2261" s="60"/>
      <c r="G2261" s="11">
        <v>100</v>
      </c>
      <c r="H2261" s="2">
        <v>18.633093525180001</v>
      </c>
      <c r="I2261" s="2">
        <v>6.546762589928</v>
      </c>
      <c r="J2261" s="2">
        <v>32.374100719424</v>
      </c>
      <c r="K2261" s="2">
        <v>4.5323741007190002</v>
      </c>
      <c r="L2261" s="2">
        <v>2.0143884892089998</v>
      </c>
      <c r="M2261" s="2">
        <v>12.733812949640001</v>
      </c>
      <c r="N2261" s="2">
        <v>24.460431654676</v>
      </c>
      <c r="O2261" s="2">
        <v>3.3093525179859999</v>
      </c>
      <c r="P2261" s="2">
        <v>8.489208633094</v>
      </c>
      <c r="Q2261" s="2">
        <v>11.510791366906</v>
      </c>
      <c r="R2261" s="2">
        <v>0.79136690647499996</v>
      </c>
      <c r="S2261" s="2">
        <v>3.9568345323740002</v>
      </c>
      <c r="T2261" s="2">
        <v>8.8489208633090009</v>
      </c>
      <c r="U2261" s="18">
        <v>0.50359712230200004</v>
      </c>
    </row>
    <row r="2262" spans="3:21" x14ac:dyDescent="0.2">
      <c r="D2262" s="101" t="s">
        <v>25</v>
      </c>
      <c r="E2262" s="26" t="s">
        <v>26</v>
      </c>
      <c r="F2262" s="25"/>
      <c r="G2262" s="28">
        <v>27</v>
      </c>
      <c r="H2262" s="30">
        <v>4</v>
      </c>
      <c r="I2262" s="3">
        <v>2</v>
      </c>
      <c r="J2262" s="3">
        <v>8</v>
      </c>
      <c r="K2262" s="3">
        <v>2</v>
      </c>
      <c r="L2262" s="3">
        <v>1</v>
      </c>
      <c r="M2262" s="3">
        <v>4</v>
      </c>
      <c r="N2262" s="3">
        <v>5</v>
      </c>
      <c r="O2262" s="3">
        <v>0</v>
      </c>
      <c r="P2262" s="3">
        <v>1</v>
      </c>
      <c r="Q2262" s="3">
        <v>4</v>
      </c>
      <c r="R2262" s="3">
        <v>0</v>
      </c>
      <c r="S2262" s="3">
        <v>0</v>
      </c>
      <c r="T2262" s="3">
        <v>3</v>
      </c>
      <c r="U2262" s="32">
        <v>0</v>
      </c>
    </row>
    <row r="2263" spans="3:21" x14ac:dyDescent="0.2">
      <c r="D2263" s="102"/>
      <c r="E2263" s="13"/>
      <c r="F2263" s="14"/>
      <c r="G2263" s="11">
        <v>100</v>
      </c>
      <c r="H2263" s="15">
        <v>14.814814814815</v>
      </c>
      <c r="I2263" s="2">
        <v>7.4074074074069998</v>
      </c>
      <c r="J2263" s="2">
        <v>29.629629629629999</v>
      </c>
      <c r="K2263" s="2">
        <v>7.4074074074069998</v>
      </c>
      <c r="L2263" s="2">
        <v>3.7037037037039999</v>
      </c>
      <c r="M2263" s="2">
        <v>14.814814814815</v>
      </c>
      <c r="N2263" s="2">
        <v>18.518518518518999</v>
      </c>
      <c r="O2263" s="9">
        <v>0</v>
      </c>
      <c r="P2263" s="2">
        <v>3.7037037037039999</v>
      </c>
      <c r="Q2263" s="2">
        <v>14.814814814815</v>
      </c>
      <c r="R2263" s="9">
        <v>0</v>
      </c>
      <c r="S2263" s="9">
        <v>0</v>
      </c>
      <c r="T2263" s="2">
        <v>11.111111111111001</v>
      </c>
      <c r="U2263" s="29">
        <v>0</v>
      </c>
    </row>
    <row r="2264" spans="3:21" x14ac:dyDescent="0.2">
      <c r="D2264" s="102"/>
      <c r="E2264" s="5" t="s">
        <v>27</v>
      </c>
      <c r="F2264" s="6"/>
      <c r="G2264" s="7">
        <v>65</v>
      </c>
      <c r="H2264" s="10">
        <v>13</v>
      </c>
      <c r="I2264" s="1">
        <v>8</v>
      </c>
      <c r="J2264" s="1">
        <v>17</v>
      </c>
      <c r="K2264" s="1">
        <v>1</v>
      </c>
      <c r="L2264" s="1">
        <v>0</v>
      </c>
      <c r="M2264" s="1">
        <v>5</v>
      </c>
      <c r="N2264" s="1">
        <v>21</v>
      </c>
      <c r="O2264" s="1">
        <v>0</v>
      </c>
      <c r="P2264" s="1">
        <v>3</v>
      </c>
      <c r="Q2264" s="1">
        <v>8</v>
      </c>
      <c r="R2264" s="1">
        <v>3</v>
      </c>
      <c r="S2264" s="1">
        <v>1</v>
      </c>
      <c r="T2264" s="1">
        <v>7</v>
      </c>
      <c r="U2264" s="17">
        <v>1</v>
      </c>
    </row>
    <row r="2265" spans="3:21" x14ac:dyDescent="0.2">
      <c r="D2265" s="102"/>
      <c r="E2265" s="13"/>
      <c r="F2265" s="14"/>
      <c r="G2265" s="11">
        <v>100</v>
      </c>
      <c r="H2265" s="15">
        <v>20</v>
      </c>
      <c r="I2265" s="2">
        <v>12.307692307691999</v>
      </c>
      <c r="J2265" s="2">
        <v>26.153846153846001</v>
      </c>
      <c r="K2265" s="2">
        <v>1.538461538462</v>
      </c>
      <c r="L2265" s="9">
        <v>0</v>
      </c>
      <c r="M2265" s="2">
        <v>7.6923076923079998</v>
      </c>
      <c r="N2265" s="2">
        <v>32.307692307692001</v>
      </c>
      <c r="O2265" s="9">
        <v>0</v>
      </c>
      <c r="P2265" s="2">
        <v>4.6153846153850004</v>
      </c>
      <c r="Q2265" s="2">
        <v>12.307692307691999</v>
      </c>
      <c r="R2265" s="2">
        <v>4.6153846153850004</v>
      </c>
      <c r="S2265" s="2">
        <v>1.538461538462</v>
      </c>
      <c r="T2265" s="2">
        <v>10.769230769230999</v>
      </c>
      <c r="U2265" s="18">
        <v>1.538461538462</v>
      </c>
    </row>
    <row r="2266" spans="3:21" x14ac:dyDescent="0.2">
      <c r="D2266" s="102"/>
      <c r="E2266" s="5" t="s">
        <v>28</v>
      </c>
      <c r="F2266" s="6"/>
      <c r="G2266" s="7">
        <v>344</v>
      </c>
      <c r="H2266" s="10">
        <v>45</v>
      </c>
      <c r="I2266" s="1">
        <v>22</v>
      </c>
      <c r="J2266" s="1">
        <v>106</v>
      </c>
      <c r="K2266" s="1">
        <v>20</v>
      </c>
      <c r="L2266" s="1">
        <v>5</v>
      </c>
      <c r="M2266" s="1">
        <v>45</v>
      </c>
      <c r="N2266" s="1">
        <v>87</v>
      </c>
      <c r="O2266" s="1">
        <v>11</v>
      </c>
      <c r="P2266" s="1">
        <v>36</v>
      </c>
      <c r="Q2266" s="1">
        <v>50</v>
      </c>
      <c r="R2266" s="1">
        <v>1</v>
      </c>
      <c r="S2266" s="1">
        <v>13</v>
      </c>
      <c r="T2266" s="1">
        <v>42</v>
      </c>
      <c r="U2266" s="17">
        <v>1</v>
      </c>
    </row>
    <row r="2267" spans="3:21" x14ac:dyDescent="0.2">
      <c r="D2267" s="102"/>
      <c r="E2267" s="13"/>
      <c r="F2267" s="14"/>
      <c r="G2267" s="11">
        <v>100</v>
      </c>
      <c r="H2267" s="15">
        <v>13.081395348837001</v>
      </c>
      <c r="I2267" s="2">
        <v>6.3953488372090002</v>
      </c>
      <c r="J2267" s="2">
        <v>30.813953488372</v>
      </c>
      <c r="K2267" s="2">
        <v>5.8139534883720003</v>
      </c>
      <c r="L2267" s="2">
        <v>1.4534883720930001</v>
      </c>
      <c r="M2267" s="2">
        <v>13.081395348837001</v>
      </c>
      <c r="N2267" s="2">
        <v>25.290697674419</v>
      </c>
      <c r="O2267" s="2">
        <v>3.1976744186050001</v>
      </c>
      <c r="P2267" s="2">
        <v>10.465116279069999</v>
      </c>
      <c r="Q2267" s="2">
        <v>14.534883720930001</v>
      </c>
      <c r="R2267" s="2">
        <v>0.29069767441900002</v>
      </c>
      <c r="S2267" s="2">
        <v>3.779069767442</v>
      </c>
      <c r="T2267" s="2">
        <v>12.209302325581</v>
      </c>
      <c r="U2267" s="18">
        <v>0.29069767441900002</v>
      </c>
    </row>
    <row r="2268" spans="3:21" x14ac:dyDescent="0.2">
      <c r="D2268" s="102"/>
      <c r="E2268" s="5" t="s">
        <v>29</v>
      </c>
      <c r="F2268" s="6"/>
      <c r="G2268" s="7">
        <v>208</v>
      </c>
      <c r="H2268" s="10">
        <v>42</v>
      </c>
      <c r="I2268" s="1">
        <v>11</v>
      </c>
      <c r="J2268" s="1">
        <v>72</v>
      </c>
      <c r="K2268" s="1">
        <v>13</v>
      </c>
      <c r="L2268" s="1">
        <v>3</v>
      </c>
      <c r="M2268" s="1">
        <v>31</v>
      </c>
      <c r="N2268" s="1">
        <v>43</v>
      </c>
      <c r="O2268" s="1">
        <v>6</v>
      </c>
      <c r="P2268" s="1">
        <v>15</v>
      </c>
      <c r="Q2268" s="1">
        <v>26</v>
      </c>
      <c r="R2268" s="1">
        <v>0</v>
      </c>
      <c r="S2268" s="1">
        <v>12</v>
      </c>
      <c r="T2268" s="1">
        <v>15</v>
      </c>
      <c r="U2268" s="17">
        <v>1</v>
      </c>
    </row>
    <row r="2269" spans="3:21" x14ac:dyDescent="0.2">
      <c r="D2269" s="102"/>
      <c r="E2269" s="13"/>
      <c r="F2269" s="14"/>
      <c r="G2269" s="11">
        <v>100</v>
      </c>
      <c r="H2269" s="15">
        <v>20.192307692307999</v>
      </c>
      <c r="I2269" s="2">
        <v>5.2884615384620002</v>
      </c>
      <c r="J2269" s="2">
        <v>34.615384615384997</v>
      </c>
      <c r="K2269" s="2">
        <v>6.25</v>
      </c>
      <c r="L2269" s="2">
        <v>1.442307692308</v>
      </c>
      <c r="M2269" s="2">
        <v>14.903846153846001</v>
      </c>
      <c r="N2269" s="2">
        <v>20.673076923077002</v>
      </c>
      <c r="O2269" s="2">
        <v>2.884615384615</v>
      </c>
      <c r="P2269" s="2">
        <v>7.2115384615379998</v>
      </c>
      <c r="Q2269" s="2">
        <v>12.5</v>
      </c>
      <c r="R2269" s="9">
        <v>0</v>
      </c>
      <c r="S2269" s="2">
        <v>5.7692307692310001</v>
      </c>
      <c r="T2269" s="2">
        <v>7.2115384615379998</v>
      </c>
      <c r="U2269" s="18">
        <v>0.48076923076900002</v>
      </c>
    </row>
    <row r="2270" spans="3:21" x14ac:dyDescent="0.2">
      <c r="D2270" s="102"/>
      <c r="E2270" s="5" t="s">
        <v>30</v>
      </c>
      <c r="F2270" s="6"/>
      <c r="G2270" s="7">
        <v>54</v>
      </c>
      <c r="H2270" s="10">
        <v>7</v>
      </c>
      <c r="I2270" s="1">
        <v>4</v>
      </c>
      <c r="J2270" s="1">
        <v>13</v>
      </c>
      <c r="K2270" s="1">
        <v>3</v>
      </c>
      <c r="L2270" s="1">
        <v>3</v>
      </c>
      <c r="M2270" s="1">
        <v>7</v>
      </c>
      <c r="N2270" s="1">
        <v>25</v>
      </c>
      <c r="O2270" s="1">
        <v>0</v>
      </c>
      <c r="P2270" s="1">
        <v>2</v>
      </c>
      <c r="Q2270" s="1">
        <v>3</v>
      </c>
      <c r="R2270" s="1">
        <v>1</v>
      </c>
      <c r="S2270" s="1">
        <v>1</v>
      </c>
      <c r="T2270" s="1">
        <v>7</v>
      </c>
      <c r="U2270" s="17">
        <v>0</v>
      </c>
    </row>
    <row r="2271" spans="3:21" x14ac:dyDescent="0.2">
      <c r="D2271" s="102"/>
      <c r="E2271" s="13"/>
      <c r="F2271" s="14"/>
      <c r="G2271" s="11">
        <v>100</v>
      </c>
      <c r="H2271" s="15">
        <v>12.962962962962999</v>
      </c>
      <c r="I2271" s="2">
        <v>7.4074074074069998</v>
      </c>
      <c r="J2271" s="2">
        <v>24.074074074074002</v>
      </c>
      <c r="K2271" s="2">
        <v>5.5555555555560003</v>
      </c>
      <c r="L2271" s="2">
        <v>5.5555555555560003</v>
      </c>
      <c r="M2271" s="2">
        <v>12.962962962962999</v>
      </c>
      <c r="N2271" s="2">
        <v>46.296296296295999</v>
      </c>
      <c r="O2271" s="9">
        <v>0</v>
      </c>
      <c r="P2271" s="2">
        <v>3.7037037037039999</v>
      </c>
      <c r="Q2271" s="2">
        <v>5.5555555555560003</v>
      </c>
      <c r="R2271" s="2">
        <v>1.851851851852</v>
      </c>
      <c r="S2271" s="2">
        <v>1.851851851852</v>
      </c>
      <c r="T2271" s="2">
        <v>12.962962962962999</v>
      </c>
      <c r="U2271" s="29">
        <v>0</v>
      </c>
    </row>
    <row r="2272" spans="3:21" x14ac:dyDescent="0.2">
      <c r="D2272" s="102"/>
      <c r="E2272" s="5" t="s">
        <v>31</v>
      </c>
      <c r="F2272" s="6"/>
      <c r="G2272" s="7">
        <v>35</v>
      </c>
      <c r="H2272" s="10">
        <v>13</v>
      </c>
      <c r="I2272" s="1">
        <v>4</v>
      </c>
      <c r="J2272" s="1">
        <v>14</v>
      </c>
      <c r="K2272" s="1">
        <v>2</v>
      </c>
      <c r="L2272" s="1">
        <v>1</v>
      </c>
      <c r="M2272" s="1">
        <v>8</v>
      </c>
      <c r="N2272" s="1">
        <v>6</v>
      </c>
      <c r="O2272" s="1">
        <v>1</v>
      </c>
      <c r="P2272" s="1">
        <v>2</v>
      </c>
      <c r="Q2272" s="1">
        <v>5</v>
      </c>
      <c r="R2272" s="1">
        <v>0</v>
      </c>
      <c r="S2272" s="1">
        <v>1</v>
      </c>
      <c r="T2272" s="1">
        <v>1</v>
      </c>
      <c r="U2272" s="17">
        <v>0</v>
      </c>
    </row>
    <row r="2273" spans="4:21" x14ac:dyDescent="0.2">
      <c r="D2273" s="102"/>
      <c r="E2273" s="13"/>
      <c r="F2273" s="14"/>
      <c r="G2273" s="11">
        <v>100</v>
      </c>
      <c r="H2273" s="15">
        <v>37.142857142856997</v>
      </c>
      <c r="I2273" s="2">
        <v>11.428571428571001</v>
      </c>
      <c r="J2273" s="2">
        <v>40</v>
      </c>
      <c r="K2273" s="2">
        <v>5.7142857142860004</v>
      </c>
      <c r="L2273" s="2">
        <v>2.8571428571430002</v>
      </c>
      <c r="M2273" s="2">
        <v>22.857142857143</v>
      </c>
      <c r="N2273" s="2">
        <v>17.142857142857</v>
      </c>
      <c r="O2273" s="2">
        <v>2.8571428571430002</v>
      </c>
      <c r="P2273" s="2">
        <v>5.7142857142860004</v>
      </c>
      <c r="Q2273" s="2">
        <v>14.285714285714</v>
      </c>
      <c r="R2273" s="9">
        <v>0</v>
      </c>
      <c r="S2273" s="2">
        <v>2.8571428571430002</v>
      </c>
      <c r="T2273" s="2">
        <v>2.8571428571430002</v>
      </c>
      <c r="U2273" s="29">
        <v>0</v>
      </c>
    </row>
    <row r="2274" spans="4:21" x14ac:dyDescent="0.2">
      <c r="D2274" s="102"/>
      <c r="E2274" s="5" t="s">
        <v>32</v>
      </c>
      <c r="F2274" s="6"/>
      <c r="G2274" s="7">
        <v>187</v>
      </c>
      <c r="H2274" s="10">
        <v>34</v>
      </c>
      <c r="I2274" s="1">
        <v>9</v>
      </c>
      <c r="J2274" s="1">
        <v>64</v>
      </c>
      <c r="K2274" s="1">
        <v>5</v>
      </c>
      <c r="L2274" s="1">
        <v>6</v>
      </c>
      <c r="M2274" s="1">
        <v>24</v>
      </c>
      <c r="N2274" s="1">
        <v>52</v>
      </c>
      <c r="O2274" s="1">
        <v>11</v>
      </c>
      <c r="P2274" s="1">
        <v>21</v>
      </c>
      <c r="Q2274" s="1">
        <v>19</v>
      </c>
      <c r="R2274" s="1">
        <v>3</v>
      </c>
      <c r="S2274" s="1">
        <v>8</v>
      </c>
      <c r="T2274" s="1">
        <v>10</v>
      </c>
      <c r="U2274" s="17">
        <v>1</v>
      </c>
    </row>
    <row r="2275" spans="4:21" x14ac:dyDescent="0.2">
      <c r="D2275" s="102"/>
      <c r="E2275" s="13"/>
      <c r="F2275" s="14"/>
      <c r="G2275" s="11">
        <v>100</v>
      </c>
      <c r="H2275" s="15">
        <v>18.181818181817999</v>
      </c>
      <c r="I2275" s="2">
        <v>4.8128342245990003</v>
      </c>
      <c r="J2275" s="2">
        <v>34.224598930481001</v>
      </c>
      <c r="K2275" s="2">
        <v>2.673796791444</v>
      </c>
      <c r="L2275" s="2">
        <v>3.208556149733</v>
      </c>
      <c r="M2275" s="2">
        <v>12.83422459893</v>
      </c>
      <c r="N2275" s="2">
        <v>27.807486631016001</v>
      </c>
      <c r="O2275" s="2">
        <v>5.8823529411760003</v>
      </c>
      <c r="P2275" s="2">
        <v>11.229946524063999</v>
      </c>
      <c r="Q2275" s="2">
        <v>10.160427807487</v>
      </c>
      <c r="R2275" s="2">
        <v>1.6042780748659999</v>
      </c>
      <c r="S2275" s="2">
        <v>4.2780748663099999</v>
      </c>
      <c r="T2275" s="2">
        <v>5.3475935828879999</v>
      </c>
      <c r="U2275" s="18">
        <v>0.53475935828900001</v>
      </c>
    </row>
    <row r="2276" spans="4:21" x14ac:dyDescent="0.2">
      <c r="D2276" s="102"/>
      <c r="E2276" s="5" t="s">
        <v>33</v>
      </c>
      <c r="F2276" s="6"/>
      <c r="G2276" s="7">
        <v>145</v>
      </c>
      <c r="H2276" s="10">
        <v>32</v>
      </c>
      <c r="I2276" s="1">
        <v>7</v>
      </c>
      <c r="J2276" s="1">
        <v>48</v>
      </c>
      <c r="K2276" s="1">
        <v>6</v>
      </c>
      <c r="L2276" s="1">
        <v>0</v>
      </c>
      <c r="M2276" s="1">
        <v>19</v>
      </c>
      <c r="N2276" s="1">
        <v>30</v>
      </c>
      <c r="O2276" s="1">
        <v>1</v>
      </c>
      <c r="P2276" s="1">
        <v>7</v>
      </c>
      <c r="Q2276" s="1">
        <v>8</v>
      </c>
      <c r="R2276" s="1">
        <v>1</v>
      </c>
      <c r="S2276" s="1">
        <v>6</v>
      </c>
      <c r="T2276" s="1">
        <v>13</v>
      </c>
      <c r="U2276" s="17">
        <v>2</v>
      </c>
    </row>
    <row r="2277" spans="4:21" x14ac:dyDescent="0.2">
      <c r="D2277" s="102"/>
      <c r="E2277" s="13"/>
      <c r="F2277" s="14"/>
      <c r="G2277" s="11">
        <v>100</v>
      </c>
      <c r="H2277" s="15">
        <v>22.068965517241001</v>
      </c>
      <c r="I2277" s="2">
        <v>4.8275862068970001</v>
      </c>
      <c r="J2277" s="2">
        <v>33.103448275862</v>
      </c>
      <c r="K2277" s="2">
        <v>4.1379310344829996</v>
      </c>
      <c r="L2277" s="9">
        <v>0</v>
      </c>
      <c r="M2277" s="2">
        <v>13.103448275862</v>
      </c>
      <c r="N2277" s="2">
        <v>20.689655172414</v>
      </c>
      <c r="O2277" s="2">
        <v>0.68965517241399998</v>
      </c>
      <c r="P2277" s="2">
        <v>4.8275862068970001</v>
      </c>
      <c r="Q2277" s="2">
        <v>5.5172413793099997</v>
      </c>
      <c r="R2277" s="2">
        <v>0.68965517241399998</v>
      </c>
      <c r="S2277" s="2">
        <v>4.1379310344829996</v>
      </c>
      <c r="T2277" s="2">
        <v>8.9655172413790005</v>
      </c>
      <c r="U2277" s="18">
        <v>1.379310344828</v>
      </c>
    </row>
    <row r="2278" spans="4:21" x14ac:dyDescent="0.2">
      <c r="D2278" s="102"/>
      <c r="E2278" s="5" t="s">
        <v>34</v>
      </c>
      <c r="F2278" s="6"/>
      <c r="G2278" s="7">
        <v>103</v>
      </c>
      <c r="H2278" s="10">
        <v>26</v>
      </c>
      <c r="I2278" s="1">
        <v>5</v>
      </c>
      <c r="J2278" s="1">
        <v>35</v>
      </c>
      <c r="K2278" s="1">
        <v>3</v>
      </c>
      <c r="L2278" s="1">
        <v>5</v>
      </c>
      <c r="M2278" s="1">
        <v>9</v>
      </c>
      <c r="N2278" s="1">
        <v>25</v>
      </c>
      <c r="O2278" s="1">
        <v>6</v>
      </c>
      <c r="P2278" s="1">
        <v>12</v>
      </c>
      <c r="Q2278" s="1">
        <v>11</v>
      </c>
      <c r="R2278" s="1">
        <v>0</v>
      </c>
      <c r="S2278" s="1">
        <v>6</v>
      </c>
      <c r="T2278" s="1">
        <v>7</v>
      </c>
      <c r="U2278" s="17">
        <v>1</v>
      </c>
    </row>
    <row r="2279" spans="4:21" x14ac:dyDescent="0.2">
      <c r="D2279" s="102"/>
      <c r="E2279" s="13"/>
      <c r="F2279" s="14"/>
      <c r="G2279" s="11">
        <v>100</v>
      </c>
      <c r="H2279" s="15">
        <v>25.242718446602002</v>
      </c>
      <c r="I2279" s="2">
        <v>4.8543689320389998</v>
      </c>
      <c r="J2279" s="2">
        <v>33.980582524272002</v>
      </c>
      <c r="K2279" s="2">
        <v>2.9126213592229999</v>
      </c>
      <c r="L2279" s="2">
        <v>4.8543689320389998</v>
      </c>
      <c r="M2279" s="2">
        <v>8.7378640776700003</v>
      </c>
      <c r="N2279" s="2">
        <v>24.271844660193999</v>
      </c>
      <c r="O2279" s="2">
        <v>5.8252427184469999</v>
      </c>
      <c r="P2279" s="2">
        <v>11.650485436893</v>
      </c>
      <c r="Q2279" s="2">
        <v>10.679611650485</v>
      </c>
      <c r="R2279" s="9">
        <v>0</v>
      </c>
      <c r="S2279" s="2">
        <v>5.8252427184469999</v>
      </c>
      <c r="T2279" s="2">
        <v>6.796116504854</v>
      </c>
      <c r="U2279" s="18">
        <v>0.97087378640800004</v>
      </c>
    </row>
    <row r="2280" spans="4:21" x14ac:dyDescent="0.2">
      <c r="D2280" s="102"/>
      <c r="E2280" s="5" t="s">
        <v>35</v>
      </c>
      <c r="F2280" s="6"/>
      <c r="G2280" s="7">
        <v>80</v>
      </c>
      <c r="H2280" s="10">
        <v>18</v>
      </c>
      <c r="I2280" s="1">
        <v>5</v>
      </c>
      <c r="J2280" s="1">
        <v>28</v>
      </c>
      <c r="K2280" s="1">
        <v>6</v>
      </c>
      <c r="L2280" s="1">
        <v>0</v>
      </c>
      <c r="M2280" s="1">
        <v>9</v>
      </c>
      <c r="N2280" s="1">
        <v>12</v>
      </c>
      <c r="O2280" s="1">
        <v>4</v>
      </c>
      <c r="P2280" s="1">
        <v>7</v>
      </c>
      <c r="Q2280" s="1">
        <v>6</v>
      </c>
      <c r="R2280" s="1">
        <v>1</v>
      </c>
      <c r="S2280" s="1">
        <v>3</v>
      </c>
      <c r="T2280" s="1">
        <v>7</v>
      </c>
      <c r="U2280" s="17">
        <v>0</v>
      </c>
    </row>
    <row r="2281" spans="4:21" x14ac:dyDescent="0.2">
      <c r="D2281" s="102"/>
      <c r="E2281" s="13"/>
      <c r="F2281" s="14"/>
      <c r="G2281" s="11">
        <v>100</v>
      </c>
      <c r="H2281" s="15">
        <v>22.5</v>
      </c>
      <c r="I2281" s="2">
        <v>6.25</v>
      </c>
      <c r="J2281" s="2">
        <v>35</v>
      </c>
      <c r="K2281" s="2">
        <v>7.5</v>
      </c>
      <c r="L2281" s="9">
        <v>0</v>
      </c>
      <c r="M2281" s="2">
        <v>11.25</v>
      </c>
      <c r="N2281" s="2">
        <v>15</v>
      </c>
      <c r="O2281" s="2">
        <v>5</v>
      </c>
      <c r="P2281" s="2">
        <v>8.75</v>
      </c>
      <c r="Q2281" s="2">
        <v>7.5</v>
      </c>
      <c r="R2281" s="2">
        <v>1.25</v>
      </c>
      <c r="S2281" s="2">
        <v>3.75</v>
      </c>
      <c r="T2281" s="2">
        <v>8.75</v>
      </c>
      <c r="U2281" s="29">
        <v>0</v>
      </c>
    </row>
    <row r="2282" spans="4:21" x14ac:dyDescent="0.2">
      <c r="D2282" s="102"/>
      <c r="E2282" s="5" t="s">
        <v>36</v>
      </c>
      <c r="F2282" s="6"/>
      <c r="G2282" s="7">
        <v>41</v>
      </c>
      <c r="H2282" s="10">
        <v>10</v>
      </c>
      <c r="I2282" s="1">
        <v>5</v>
      </c>
      <c r="J2282" s="1">
        <v>15</v>
      </c>
      <c r="K2282" s="1">
        <v>2</v>
      </c>
      <c r="L2282" s="1">
        <v>1</v>
      </c>
      <c r="M2282" s="1">
        <v>5</v>
      </c>
      <c r="N2282" s="1">
        <v>9</v>
      </c>
      <c r="O2282" s="1">
        <v>1</v>
      </c>
      <c r="P2282" s="1">
        <v>4</v>
      </c>
      <c r="Q2282" s="1">
        <v>2</v>
      </c>
      <c r="R2282" s="1">
        <v>0</v>
      </c>
      <c r="S2282" s="1">
        <v>2</v>
      </c>
      <c r="T2282" s="1">
        <v>1</v>
      </c>
      <c r="U2282" s="17">
        <v>0</v>
      </c>
    </row>
    <row r="2283" spans="4:21" x14ac:dyDescent="0.2">
      <c r="D2283" s="102"/>
      <c r="E2283" s="13"/>
      <c r="F2283" s="14"/>
      <c r="G2283" s="11">
        <v>100</v>
      </c>
      <c r="H2283" s="15">
        <v>24.390243902439</v>
      </c>
      <c r="I2283" s="2">
        <v>12.195121951220001</v>
      </c>
      <c r="J2283" s="2">
        <v>36.585365853658999</v>
      </c>
      <c r="K2283" s="2">
        <v>4.8780487804880002</v>
      </c>
      <c r="L2283" s="2">
        <v>2.4390243902440001</v>
      </c>
      <c r="M2283" s="2">
        <v>12.195121951220001</v>
      </c>
      <c r="N2283" s="2">
        <v>21.951219512194999</v>
      </c>
      <c r="O2283" s="2">
        <v>2.4390243902440001</v>
      </c>
      <c r="P2283" s="2">
        <v>9.7560975609760003</v>
      </c>
      <c r="Q2283" s="2">
        <v>4.8780487804880002</v>
      </c>
      <c r="R2283" s="9">
        <v>0</v>
      </c>
      <c r="S2283" s="2">
        <v>4.8780487804880002</v>
      </c>
      <c r="T2283" s="2">
        <v>2.4390243902440001</v>
      </c>
      <c r="U2283" s="29">
        <v>0</v>
      </c>
    </row>
    <row r="2284" spans="4:21" x14ac:dyDescent="0.2">
      <c r="D2284" s="102"/>
      <c r="E2284" s="5" t="s">
        <v>37</v>
      </c>
      <c r="F2284" s="6"/>
      <c r="G2284" s="7">
        <v>96</v>
      </c>
      <c r="H2284" s="10">
        <v>14</v>
      </c>
      <c r="I2284" s="1">
        <v>8</v>
      </c>
      <c r="J2284" s="1">
        <v>28</v>
      </c>
      <c r="K2284" s="1">
        <v>0</v>
      </c>
      <c r="L2284" s="1">
        <v>3</v>
      </c>
      <c r="M2284" s="1">
        <v>10</v>
      </c>
      <c r="N2284" s="1">
        <v>25</v>
      </c>
      <c r="O2284" s="1">
        <v>5</v>
      </c>
      <c r="P2284" s="1">
        <v>8</v>
      </c>
      <c r="Q2284" s="1">
        <v>18</v>
      </c>
      <c r="R2284" s="1">
        <v>1</v>
      </c>
      <c r="S2284" s="1">
        <v>2</v>
      </c>
      <c r="T2284" s="1">
        <v>9</v>
      </c>
      <c r="U2284" s="17">
        <v>0</v>
      </c>
    </row>
    <row r="2285" spans="4:21" x14ac:dyDescent="0.2">
      <c r="D2285" s="102"/>
      <c r="E2285" s="13"/>
      <c r="F2285" s="14"/>
      <c r="G2285" s="11">
        <v>100</v>
      </c>
      <c r="H2285" s="15">
        <v>14.583333333333</v>
      </c>
      <c r="I2285" s="2">
        <v>8.333333333333</v>
      </c>
      <c r="J2285" s="2">
        <v>29.166666666666998</v>
      </c>
      <c r="K2285" s="9">
        <v>0</v>
      </c>
      <c r="L2285" s="2">
        <v>3.125</v>
      </c>
      <c r="M2285" s="2">
        <v>10.416666666667</v>
      </c>
      <c r="N2285" s="2">
        <v>26.041666666666998</v>
      </c>
      <c r="O2285" s="2">
        <v>5.208333333333</v>
      </c>
      <c r="P2285" s="2">
        <v>8.333333333333</v>
      </c>
      <c r="Q2285" s="2">
        <v>18.75</v>
      </c>
      <c r="R2285" s="2">
        <v>1.041666666667</v>
      </c>
      <c r="S2285" s="2">
        <v>2.083333333333</v>
      </c>
      <c r="T2285" s="2">
        <v>9.375</v>
      </c>
      <c r="U2285" s="29">
        <v>0</v>
      </c>
    </row>
    <row r="2286" spans="4:21" x14ac:dyDescent="0.2">
      <c r="D2286" s="102"/>
      <c r="E2286" s="5" t="s">
        <v>38</v>
      </c>
      <c r="F2286" s="6"/>
      <c r="G2286" s="7">
        <v>5</v>
      </c>
      <c r="H2286" s="10">
        <v>1</v>
      </c>
      <c r="I2286" s="1">
        <v>1</v>
      </c>
      <c r="J2286" s="1">
        <v>2</v>
      </c>
      <c r="K2286" s="1">
        <v>0</v>
      </c>
      <c r="L2286" s="1">
        <v>0</v>
      </c>
      <c r="M2286" s="1">
        <v>1</v>
      </c>
      <c r="N2286" s="1">
        <v>0</v>
      </c>
      <c r="O2286" s="1">
        <v>0</v>
      </c>
      <c r="P2286" s="1">
        <v>0</v>
      </c>
      <c r="Q2286" s="1">
        <v>0</v>
      </c>
      <c r="R2286" s="1">
        <v>0</v>
      </c>
      <c r="S2286" s="1">
        <v>0</v>
      </c>
      <c r="T2286" s="1">
        <v>1</v>
      </c>
      <c r="U2286" s="17">
        <v>0</v>
      </c>
    </row>
    <row r="2287" spans="4:21" x14ac:dyDescent="0.2">
      <c r="D2287" s="102"/>
      <c r="E2287" s="13"/>
      <c r="F2287" s="14"/>
      <c r="G2287" s="11">
        <v>100</v>
      </c>
      <c r="H2287" s="15">
        <v>20</v>
      </c>
      <c r="I2287" s="2">
        <v>20</v>
      </c>
      <c r="J2287" s="2">
        <v>40</v>
      </c>
      <c r="K2287" s="9">
        <v>0</v>
      </c>
      <c r="L2287" s="9">
        <v>0</v>
      </c>
      <c r="M2287" s="2">
        <v>20</v>
      </c>
      <c r="N2287" s="9">
        <v>0</v>
      </c>
      <c r="O2287" s="9">
        <v>0</v>
      </c>
      <c r="P2287" s="9">
        <v>0</v>
      </c>
      <c r="Q2287" s="9">
        <v>0</v>
      </c>
      <c r="R2287" s="9">
        <v>0</v>
      </c>
      <c r="S2287" s="9">
        <v>0</v>
      </c>
      <c r="T2287" s="2">
        <v>20</v>
      </c>
      <c r="U2287" s="29">
        <v>0</v>
      </c>
    </row>
    <row r="2288" spans="4:21" x14ac:dyDescent="0.2">
      <c r="D2288" s="101" t="s">
        <v>39</v>
      </c>
      <c r="E2288" s="26" t="s">
        <v>40</v>
      </c>
      <c r="F2288" s="25"/>
      <c r="G2288" s="28">
        <v>460</v>
      </c>
      <c r="H2288" s="30">
        <v>88</v>
      </c>
      <c r="I2288" s="3">
        <v>24</v>
      </c>
      <c r="J2288" s="3">
        <v>158</v>
      </c>
      <c r="K2288" s="3">
        <v>27</v>
      </c>
      <c r="L2288" s="3">
        <v>9</v>
      </c>
      <c r="M2288" s="3">
        <v>67</v>
      </c>
      <c r="N2288" s="3">
        <v>100</v>
      </c>
      <c r="O2288" s="3">
        <v>20</v>
      </c>
      <c r="P2288" s="3">
        <v>33</v>
      </c>
      <c r="Q2288" s="3">
        <v>48</v>
      </c>
      <c r="R2288" s="3">
        <v>2</v>
      </c>
      <c r="S2288" s="3">
        <v>27</v>
      </c>
      <c r="T2288" s="3">
        <v>42</v>
      </c>
      <c r="U2288" s="32">
        <v>1</v>
      </c>
    </row>
    <row r="2289" spans="2:21" x14ac:dyDescent="0.2">
      <c r="D2289" s="102"/>
      <c r="E2289" s="13"/>
      <c r="F2289" s="14"/>
      <c r="G2289" s="11">
        <v>100</v>
      </c>
      <c r="H2289" s="15">
        <v>19.130434782609001</v>
      </c>
      <c r="I2289" s="2">
        <v>5.2173913043480002</v>
      </c>
      <c r="J2289" s="2">
        <v>34.347826086956999</v>
      </c>
      <c r="K2289" s="2">
        <v>5.869565217391</v>
      </c>
      <c r="L2289" s="2">
        <v>1.95652173913</v>
      </c>
      <c r="M2289" s="2">
        <v>14.565217391304</v>
      </c>
      <c r="N2289" s="2">
        <v>21.739130434783</v>
      </c>
      <c r="O2289" s="2">
        <v>4.3478260869570002</v>
      </c>
      <c r="P2289" s="2">
        <v>7.1739130434779996</v>
      </c>
      <c r="Q2289" s="2">
        <v>10.434782608696</v>
      </c>
      <c r="R2289" s="2">
        <v>0.43478260869599999</v>
      </c>
      <c r="S2289" s="2">
        <v>5.869565217391</v>
      </c>
      <c r="T2289" s="2">
        <v>9.1304347826090009</v>
      </c>
      <c r="U2289" s="18">
        <v>0.217391304348</v>
      </c>
    </row>
    <row r="2290" spans="2:21" x14ac:dyDescent="0.2">
      <c r="D2290" s="102"/>
      <c r="E2290" s="5" t="s">
        <v>41</v>
      </c>
      <c r="F2290" s="6"/>
      <c r="G2290" s="7">
        <v>434</v>
      </c>
      <c r="H2290" s="10">
        <v>82</v>
      </c>
      <c r="I2290" s="1">
        <v>28</v>
      </c>
      <c r="J2290" s="1">
        <v>136</v>
      </c>
      <c r="K2290" s="1">
        <v>17</v>
      </c>
      <c r="L2290" s="1">
        <v>10</v>
      </c>
      <c r="M2290" s="1">
        <v>50</v>
      </c>
      <c r="N2290" s="1">
        <v>117</v>
      </c>
      <c r="O2290" s="1">
        <v>13</v>
      </c>
      <c r="P2290" s="1">
        <v>46</v>
      </c>
      <c r="Q2290" s="1">
        <v>57</v>
      </c>
      <c r="R2290" s="1">
        <v>3</v>
      </c>
      <c r="S2290" s="1">
        <v>11</v>
      </c>
      <c r="T2290" s="1">
        <v>36</v>
      </c>
      <c r="U2290" s="17">
        <v>1</v>
      </c>
    </row>
    <row r="2291" spans="2:21" x14ac:dyDescent="0.2">
      <c r="D2291" s="102"/>
      <c r="E2291" s="13"/>
      <c r="F2291" s="14"/>
      <c r="G2291" s="11">
        <v>100</v>
      </c>
      <c r="H2291" s="15">
        <v>18.89400921659</v>
      </c>
      <c r="I2291" s="2">
        <v>6.4516129032259997</v>
      </c>
      <c r="J2291" s="2">
        <v>31.336405529954</v>
      </c>
      <c r="K2291" s="2">
        <v>3.917050691244</v>
      </c>
      <c r="L2291" s="2">
        <v>2.3041474654380001</v>
      </c>
      <c r="M2291" s="2">
        <v>11.520737327189</v>
      </c>
      <c r="N2291" s="2">
        <v>26.958525345622</v>
      </c>
      <c r="O2291" s="2">
        <v>2.9953917050690002</v>
      </c>
      <c r="P2291" s="2">
        <v>10.599078341014</v>
      </c>
      <c r="Q2291" s="2">
        <v>13.133640552995001</v>
      </c>
      <c r="R2291" s="2">
        <v>0.69124423963100001</v>
      </c>
      <c r="S2291" s="2">
        <v>2.5345622119820002</v>
      </c>
      <c r="T2291" s="2">
        <v>8.2949308755760001</v>
      </c>
      <c r="U2291" s="18">
        <v>0.23041474654399999</v>
      </c>
    </row>
    <row r="2292" spans="2:21" x14ac:dyDescent="0.2">
      <c r="D2292" s="102"/>
      <c r="E2292" s="5" t="s">
        <v>42</v>
      </c>
      <c r="F2292" s="6"/>
      <c r="G2292" s="7">
        <v>328</v>
      </c>
      <c r="H2292" s="10">
        <v>58</v>
      </c>
      <c r="I2292" s="1">
        <v>25</v>
      </c>
      <c r="J2292" s="1">
        <v>103</v>
      </c>
      <c r="K2292" s="1">
        <v>12</v>
      </c>
      <c r="L2292" s="1">
        <v>7</v>
      </c>
      <c r="M2292" s="1">
        <v>40</v>
      </c>
      <c r="N2292" s="1">
        <v>76</v>
      </c>
      <c r="O2292" s="1">
        <v>6</v>
      </c>
      <c r="P2292" s="1">
        <v>26</v>
      </c>
      <c r="Q2292" s="1">
        <v>37</v>
      </c>
      <c r="R2292" s="1">
        <v>3</v>
      </c>
      <c r="S2292" s="1">
        <v>10</v>
      </c>
      <c r="T2292" s="1">
        <v>32</v>
      </c>
      <c r="U2292" s="17">
        <v>5</v>
      </c>
    </row>
    <row r="2293" spans="2:21" x14ac:dyDescent="0.2">
      <c r="D2293" s="102"/>
      <c r="E2293" s="13"/>
      <c r="F2293" s="14"/>
      <c r="G2293" s="11">
        <v>100</v>
      </c>
      <c r="H2293" s="15">
        <v>17.682926829267998</v>
      </c>
      <c r="I2293" s="2">
        <v>7.6219512195119998</v>
      </c>
      <c r="J2293" s="2">
        <v>31.402439024389999</v>
      </c>
      <c r="K2293" s="2">
        <v>3.6585365853659999</v>
      </c>
      <c r="L2293" s="2">
        <v>2.134146341463</v>
      </c>
      <c r="M2293" s="2">
        <v>12.195121951220001</v>
      </c>
      <c r="N2293" s="2">
        <v>23.170731707317</v>
      </c>
      <c r="O2293" s="2">
        <v>1.829268292683</v>
      </c>
      <c r="P2293" s="2">
        <v>7.9268292682929999</v>
      </c>
      <c r="Q2293" s="2">
        <v>11.280487804878</v>
      </c>
      <c r="R2293" s="2">
        <v>0.91463414634100004</v>
      </c>
      <c r="S2293" s="2">
        <v>3.0487804878050002</v>
      </c>
      <c r="T2293" s="2">
        <v>9.7560975609760003</v>
      </c>
      <c r="U2293" s="18">
        <v>1.5243902439020001</v>
      </c>
    </row>
    <row r="2294" spans="2:21" x14ac:dyDescent="0.2">
      <c r="D2294" s="102"/>
      <c r="E2294" s="5" t="s">
        <v>43</v>
      </c>
      <c r="F2294" s="6"/>
      <c r="G2294" s="7">
        <v>71</v>
      </c>
      <c r="H2294" s="10">
        <v>16</v>
      </c>
      <c r="I2294" s="1">
        <v>6</v>
      </c>
      <c r="J2294" s="1">
        <v>24</v>
      </c>
      <c r="K2294" s="1">
        <v>2</v>
      </c>
      <c r="L2294" s="1">
        <v>1</v>
      </c>
      <c r="M2294" s="1">
        <v>7</v>
      </c>
      <c r="N2294" s="1">
        <v>16</v>
      </c>
      <c r="O2294" s="1">
        <v>4</v>
      </c>
      <c r="P2294" s="1">
        <v>8</v>
      </c>
      <c r="Q2294" s="1">
        <v>6</v>
      </c>
      <c r="R2294" s="1">
        <v>2</v>
      </c>
      <c r="S2294" s="1">
        <v>4</v>
      </c>
      <c r="T2294" s="1">
        <v>8</v>
      </c>
      <c r="U2294" s="17">
        <v>0</v>
      </c>
    </row>
    <row r="2295" spans="2:21" x14ac:dyDescent="0.2">
      <c r="D2295" s="102"/>
      <c r="E2295" s="13"/>
      <c r="F2295" s="14"/>
      <c r="G2295" s="11">
        <v>100</v>
      </c>
      <c r="H2295" s="15">
        <v>22.535211267606002</v>
      </c>
      <c r="I2295" s="2">
        <v>8.4507042253520002</v>
      </c>
      <c r="J2295" s="2">
        <v>33.802816901408001</v>
      </c>
      <c r="K2295" s="2">
        <v>2.8169014084509998</v>
      </c>
      <c r="L2295" s="2">
        <v>1.4084507042250001</v>
      </c>
      <c r="M2295" s="2">
        <v>9.8591549295770005</v>
      </c>
      <c r="N2295" s="2">
        <v>22.535211267606002</v>
      </c>
      <c r="O2295" s="2">
        <v>5.6338028169010004</v>
      </c>
      <c r="P2295" s="2">
        <v>11.267605633803001</v>
      </c>
      <c r="Q2295" s="2">
        <v>8.4507042253520002</v>
      </c>
      <c r="R2295" s="2">
        <v>2.8169014084509998</v>
      </c>
      <c r="S2295" s="2">
        <v>5.6338028169010004</v>
      </c>
      <c r="T2295" s="2">
        <v>11.267605633803001</v>
      </c>
      <c r="U2295" s="29">
        <v>0</v>
      </c>
    </row>
    <row r="2296" spans="2:21" x14ac:dyDescent="0.2">
      <c r="D2296" s="102"/>
      <c r="E2296" s="5" t="s">
        <v>44</v>
      </c>
      <c r="F2296" s="6"/>
      <c r="G2296" s="7">
        <v>97</v>
      </c>
      <c r="H2296" s="10">
        <v>15</v>
      </c>
      <c r="I2296" s="1">
        <v>8</v>
      </c>
      <c r="J2296" s="1">
        <v>29</v>
      </c>
      <c r="K2296" s="1">
        <v>5</v>
      </c>
      <c r="L2296" s="1">
        <v>1</v>
      </c>
      <c r="M2296" s="1">
        <v>13</v>
      </c>
      <c r="N2296" s="1">
        <v>31</v>
      </c>
      <c r="O2296" s="1">
        <v>3</v>
      </c>
      <c r="P2296" s="1">
        <v>5</v>
      </c>
      <c r="Q2296" s="1">
        <v>12</v>
      </c>
      <c r="R2296" s="1">
        <v>1</v>
      </c>
      <c r="S2296" s="1">
        <v>3</v>
      </c>
      <c r="T2296" s="1">
        <v>5</v>
      </c>
      <c r="U2296" s="17">
        <v>0</v>
      </c>
    </row>
    <row r="2297" spans="2:21" x14ac:dyDescent="0.2">
      <c r="D2297" s="103"/>
      <c r="E2297" s="54"/>
      <c r="F2297" s="52"/>
      <c r="G2297" s="61">
        <v>100</v>
      </c>
      <c r="H2297" s="66">
        <v>15.463917525773001</v>
      </c>
      <c r="I2297" s="24">
        <v>8.2474226804120008</v>
      </c>
      <c r="J2297" s="24">
        <v>29.896907216494998</v>
      </c>
      <c r="K2297" s="24">
        <v>5.1546391752579996</v>
      </c>
      <c r="L2297" s="24">
        <v>1.0309278350519999</v>
      </c>
      <c r="M2297" s="24">
        <v>13.40206185567</v>
      </c>
      <c r="N2297" s="24">
        <v>31.958762886597999</v>
      </c>
      <c r="O2297" s="24">
        <v>3.0927835051549999</v>
      </c>
      <c r="P2297" s="24">
        <v>5.1546391752579996</v>
      </c>
      <c r="Q2297" s="24">
        <v>12.371134020618999</v>
      </c>
      <c r="R2297" s="24">
        <v>1.0309278350519999</v>
      </c>
      <c r="S2297" s="24">
        <v>3.0927835051549999</v>
      </c>
      <c r="T2297" s="24">
        <v>5.1546391752579996</v>
      </c>
      <c r="U2297" s="79">
        <v>0</v>
      </c>
    </row>
    <row r="2299" spans="2:21" x14ac:dyDescent="0.2">
      <c r="B2299" s="34" t="str">
        <f xml:space="preserve"> HYPERLINK("#'目次'!B58", "[52]")</f>
        <v>[52]</v>
      </c>
      <c r="C2299" s="27" t="s">
        <v>500</v>
      </c>
    </row>
    <row r="2300" spans="2:21" x14ac:dyDescent="0.2">
      <c r="C2300" s="84" t="s">
        <v>484</v>
      </c>
    </row>
    <row r="2302" spans="2:21" x14ac:dyDescent="0.2">
      <c r="C2302" s="27" t="s">
        <v>13</v>
      </c>
    </row>
    <row r="2303" spans="2:21" ht="36" x14ac:dyDescent="0.2">
      <c r="D2303" s="97"/>
      <c r="E2303" s="98"/>
      <c r="F2303" s="98"/>
      <c r="G2303" s="38" t="s">
        <v>14</v>
      </c>
      <c r="H2303" s="36" t="s">
        <v>501</v>
      </c>
      <c r="I2303" s="4" t="s">
        <v>502</v>
      </c>
      <c r="J2303" s="4" t="s">
        <v>503</v>
      </c>
      <c r="K2303" s="4" t="s">
        <v>504</v>
      </c>
      <c r="L2303" s="4" t="s">
        <v>505</v>
      </c>
      <c r="M2303" s="4" t="s">
        <v>506</v>
      </c>
      <c r="N2303" s="4" t="s">
        <v>507</v>
      </c>
      <c r="O2303" s="4" t="s">
        <v>508</v>
      </c>
      <c r="P2303" s="4" t="s">
        <v>22</v>
      </c>
      <c r="Q2303" s="35" t="s">
        <v>24</v>
      </c>
    </row>
    <row r="2304" spans="2:21" x14ac:dyDescent="0.2">
      <c r="D2304" s="99"/>
      <c r="E2304" s="100"/>
      <c r="F2304" s="100"/>
      <c r="G2304" s="40"/>
      <c r="H2304" s="42"/>
      <c r="I2304" s="8"/>
      <c r="J2304" s="8"/>
      <c r="K2304" s="8"/>
      <c r="L2304" s="8"/>
      <c r="M2304" s="8"/>
      <c r="N2304" s="8"/>
      <c r="O2304" s="8"/>
      <c r="P2304" s="8"/>
      <c r="Q2304" s="39"/>
    </row>
    <row r="2305" spans="4:17" x14ac:dyDescent="0.2">
      <c r="D2305" s="59"/>
      <c r="E2305" s="63" t="s">
        <v>14</v>
      </c>
      <c r="F2305" s="65"/>
      <c r="G2305" s="37">
        <v>1390</v>
      </c>
      <c r="H2305" s="16">
        <v>426</v>
      </c>
      <c r="I2305" s="16">
        <v>461</v>
      </c>
      <c r="J2305" s="16">
        <v>671</v>
      </c>
      <c r="K2305" s="16">
        <v>509</v>
      </c>
      <c r="L2305" s="16">
        <v>207</v>
      </c>
      <c r="M2305" s="16">
        <v>9</v>
      </c>
      <c r="N2305" s="16">
        <v>275</v>
      </c>
      <c r="O2305" s="16">
        <v>67</v>
      </c>
      <c r="P2305" s="16">
        <v>86</v>
      </c>
      <c r="Q2305" s="57">
        <v>13</v>
      </c>
    </row>
    <row r="2306" spans="4:17" x14ac:dyDescent="0.2">
      <c r="D2306" s="54"/>
      <c r="E2306" s="52"/>
      <c r="F2306" s="60"/>
      <c r="G2306" s="11">
        <v>100</v>
      </c>
      <c r="H2306" s="2">
        <v>30.647482014388</v>
      </c>
      <c r="I2306" s="2">
        <v>33.165467625898998</v>
      </c>
      <c r="J2306" s="2">
        <v>48.273381294963997</v>
      </c>
      <c r="K2306" s="2">
        <v>36.618705035970997</v>
      </c>
      <c r="L2306" s="2">
        <v>14.892086330934999</v>
      </c>
      <c r="M2306" s="2">
        <v>0.64748201438800002</v>
      </c>
      <c r="N2306" s="2">
        <v>19.784172661871001</v>
      </c>
      <c r="O2306" s="2">
        <v>4.8201438848920004</v>
      </c>
      <c r="P2306" s="2">
        <v>6.1870503597119999</v>
      </c>
      <c r="Q2306" s="18">
        <v>0.93525179856100005</v>
      </c>
    </row>
    <row r="2307" spans="4:17" x14ac:dyDescent="0.2">
      <c r="D2307" s="101" t="s">
        <v>25</v>
      </c>
      <c r="E2307" s="26" t="s">
        <v>26</v>
      </c>
      <c r="F2307" s="25"/>
      <c r="G2307" s="28">
        <v>27</v>
      </c>
      <c r="H2307" s="30">
        <v>8</v>
      </c>
      <c r="I2307" s="3">
        <v>6</v>
      </c>
      <c r="J2307" s="3">
        <v>10</v>
      </c>
      <c r="K2307" s="3">
        <v>7</v>
      </c>
      <c r="L2307" s="3">
        <v>4</v>
      </c>
      <c r="M2307" s="3">
        <v>0</v>
      </c>
      <c r="N2307" s="3">
        <v>7</v>
      </c>
      <c r="O2307" s="3">
        <v>2</v>
      </c>
      <c r="P2307" s="3">
        <v>1</v>
      </c>
      <c r="Q2307" s="32">
        <v>0</v>
      </c>
    </row>
    <row r="2308" spans="4:17" x14ac:dyDescent="0.2">
      <c r="D2308" s="102"/>
      <c r="E2308" s="13"/>
      <c r="F2308" s="14"/>
      <c r="G2308" s="11">
        <v>100</v>
      </c>
      <c r="H2308" s="15">
        <v>29.629629629629999</v>
      </c>
      <c r="I2308" s="2">
        <v>22.222222222222001</v>
      </c>
      <c r="J2308" s="2">
        <v>37.037037037037003</v>
      </c>
      <c r="K2308" s="2">
        <v>25.925925925925998</v>
      </c>
      <c r="L2308" s="2">
        <v>14.814814814815</v>
      </c>
      <c r="M2308" s="9">
        <v>0</v>
      </c>
      <c r="N2308" s="2">
        <v>25.925925925925998</v>
      </c>
      <c r="O2308" s="2">
        <v>7.4074074074069998</v>
      </c>
      <c r="P2308" s="2">
        <v>3.7037037037039999</v>
      </c>
      <c r="Q2308" s="29">
        <v>0</v>
      </c>
    </row>
    <row r="2309" spans="4:17" x14ac:dyDescent="0.2">
      <c r="D2309" s="102"/>
      <c r="E2309" s="5" t="s">
        <v>27</v>
      </c>
      <c r="F2309" s="6"/>
      <c r="G2309" s="7">
        <v>65</v>
      </c>
      <c r="H2309" s="10">
        <v>22</v>
      </c>
      <c r="I2309" s="1">
        <v>23</v>
      </c>
      <c r="J2309" s="1">
        <v>24</v>
      </c>
      <c r="K2309" s="1">
        <v>17</v>
      </c>
      <c r="L2309" s="1">
        <v>13</v>
      </c>
      <c r="M2309" s="1">
        <v>1</v>
      </c>
      <c r="N2309" s="1">
        <v>14</v>
      </c>
      <c r="O2309" s="1">
        <v>3</v>
      </c>
      <c r="P2309" s="1">
        <v>2</v>
      </c>
      <c r="Q2309" s="17">
        <v>1</v>
      </c>
    </row>
    <row r="2310" spans="4:17" x14ac:dyDescent="0.2">
      <c r="D2310" s="102"/>
      <c r="E2310" s="13"/>
      <c r="F2310" s="14"/>
      <c r="G2310" s="11">
        <v>100</v>
      </c>
      <c r="H2310" s="15">
        <v>33.846153846154003</v>
      </c>
      <c r="I2310" s="2">
        <v>35.384615384615003</v>
      </c>
      <c r="J2310" s="2">
        <v>36.923076923076998</v>
      </c>
      <c r="K2310" s="2">
        <v>26.153846153846001</v>
      </c>
      <c r="L2310" s="2">
        <v>20</v>
      </c>
      <c r="M2310" s="2">
        <v>1.538461538462</v>
      </c>
      <c r="N2310" s="2">
        <v>21.538461538461998</v>
      </c>
      <c r="O2310" s="2">
        <v>4.6153846153850004</v>
      </c>
      <c r="P2310" s="2">
        <v>3.0769230769229998</v>
      </c>
      <c r="Q2310" s="18">
        <v>1.538461538462</v>
      </c>
    </row>
    <row r="2311" spans="4:17" x14ac:dyDescent="0.2">
      <c r="D2311" s="102"/>
      <c r="E2311" s="5" t="s">
        <v>28</v>
      </c>
      <c r="F2311" s="6"/>
      <c r="G2311" s="7">
        <v>344</v>
      </c>
      <c r="H2311" s="10">
        <v>97</v>
      </c>
      <c r="I2311" s="1">
        <v>121</v>
      </c>
      <c r="J2311" s="1">
        <v>160</v>
      </c>
      <c r="K2311" s="1">
        <v>135</v>
      </c>
      <c r="L2311" s="1">
        <v>43</v>
      </c>
      <c r="M2311" s="1">
        <v>1</v>
      </c>
      <c r="N2311" s="1">
        <v>76</v>
      </c>
      <c r="O2311" s="1">
        <v>20</v>
      </c>
      <c r="P2311" s="1">
        <v>25</v>
      </c>
      <c r="Q2311" s="17">
        <v>3</v>
      </c>
    </row>
    <row r="2312" spans="4:17" x14ac:dyDescent="0.2">
      <c r="D2312" s="102"/>
      <c r="E2312" s="13"/>
      <c r="F2312" s="14"/>
      <c r="G2312" s="11">
        <v>100</v>
      </c>
      <c r="H2312" s="15">
        <v>28.197674418605001</v>
      </c>
      <c r="I2312" s="2">
        <v>35.174418604651002</v>
      </c>
      <c r="J2312" s="2">
        <v>46.511627906976997</v>
      </c>
      <c r="K2312" s="2">
        <v>39.244186046511999</v>
      </c>
      <c r="L2312" s="2">
        <v>12.5</v>
      </c>
      <c r="M2312" s="2">
        <v>0.29069767441900002</v>
      </c>
      <c r="N2312" s="2">
        <v>22.093023255814</v>
      </c>
      <c r="O2312" s="2">
        <v>5.8139534883720003</v>
      </c>
      <c r="P2312" s="2">
        <v>7.2674418604650004</v>
      </c>
      <c r="Q2312" s="18">
        <v>0.87209302325600002</v>
      </c>
    </row>
    <row r="2313" spans="4:17" x14ac:dyDescent="0.2">
      <c r="D2313" s="102"/>
      <c r="E2313" s="5" t="s">
        <v>29</v>
      </c>
      <c r="F2313" s="6"/>
      <c r="G2313" s="7">
        <v>208</v>
      </c>
      <c r="H2313" s="10">
        <v>53</v>
      </c>
      <c r="I2313" s="1">
        <v>77</v>
      </c>
      <c r="J2313" s="1">
        <v>104</v>
      </c>
      <c r="K2313" s="1">
        <v>91</v>
      </c>
      <c r="L2313" s="1">
        <v>31</v>
      </c>
      <c r="M2313" s="1">
        <v>0</v>
      </c>
      <c r="N2313" s="1">
        <v>37</v>
      </c>
      <c r="O2313" s="1">
        <v>13</v>
      </c>
      <c r="P2313" s="1">
        <v>12</v>
      </c>
      <c r="Q2313" s="17">
        <v>2</v>
      </c>
    </row>
    <row r="2314" spans="4:17" x14ac:dyDescent="0.2">
      <c r="D2314" s="102"/>
      <c r="E2314" s="13"/>
      <c r="F2314" s="14"/>
      <c r="G2314" s="11">
        <v>100</v>
      </c>
      <c r="H2314" s="15">
        <v>25.480769230768999</v>
      </c>
      <c r="I2314" s="2">
        <v>37.019230769231001</v>
      </c>
      <c r="J2314" s="2">
        <v>50</v>
      </c>
      <c r="K2314" s="2">
        <v>43.75</v>
      </c>
      <c r="L2314" s="2">
        <v>14.903846153846001</v>
      </c>
      <c r="M2314" s="9">
        <v>0</v>
      </c>
      <c r="N2314" s="2">
        <v>17.788461538461998</v>
      </c>
      <c r="O2314" s="2">
        <v>6.25</v>
      </c>
      <c r="P2314" s="2">
        <v>5.7692307692310001</v>
      </c>
      <c r="Q2314" s="18">
        <v>0.96153846153800004</v>
      </c>
    </row>
    <row r="2315" spans="4:17" x14ac:dyDescent="0.2">
      <c r="D2315" s="102"/>
      <c r="E2315" s="5" t="s">
        <v>30</v>
      </c>
      <c r="F2315" s="6"/>
      <c r="G2315" s="7">
        <v>54</v>
      </c>
      <c r="H2315" s="10">
        <v>13</v>
      </c>
      <c r="I2315" s="1">
        <v>15</v>
      </c>
      <c r="J2315" s="1">
        <v>26</v>
      </c>
      <c r="K2315" s="1">
        <v>16</v>
      </c>
      <c r="L2315" s="1">
        <v>11</v>
      </c>
      <c r="M2315" s="1">
        <v>2</v>
      </c>
      <c r="N2315" s="1">
        <v>16</v>
      </c>
      <c r="O2315" s="1">
        <v>1</v>
      </c>
      <c r="P2315" s="1">
        <v>2</v>
      </c>
      <c r="Q2315" s="17">
        <v>2</v>
      </c>
    </row>
    <row r="2316" spans="4:17" x14ac:dyDescent="0.2">
      <c r="D2316" s="102"/>
      <c r="E2316" s="13"/>
      <c r="F2316" s="14"/>
      <c r="G2316" s="11">
        <v>100</v>
      </c>
      <c r="H2316" s="15">
        <v>24.074074074074002</v>
      </c>
      <c r="I2316" s="2">
        <v>27.777777777777999</v>
      </c>
      <c r="J2316" s="2">
        <v>48.148148148148003</v>
      </c>
      <c r="K2316" s="2">
        <v>29.629629629629999</v>
      </c>
      <c r="L2316" s="2">
        <v>20.370370370370001</v>
      </c>
      <c r="M2316" s="2">
        <v>3.7037037037039999</v>
      </c>
      <c r="N2316" s="2">
        <v>29.629629629629999</v>
      </c>
      <c r="O2316" s="2">
        <v>1.851851851852</v>
      </c>
      <c r="P2316" s="2">
        <v>3.7037037037039999</v>
      </c>
      <c r="Q2316" s="18">
        <v>3.7037037037039999</v>
      </c>
    </row>
    <row r="2317" spans="4:17" x14ac:dyDescent="0.2">
      <c r="D2317" s="102"/>
      <c r="E2317" s="5" t="s">
        <v>31</v>
      </c>
      <c r="F2317" s="6"/>
      <c r="G2317" s="7">
        <v>35</v>
      </c>
      <c r="H2317" s="10">
        <v>12</v>
      </c>
      <c r="I2317" s="1">
        <v>14</v>
      </c>
      <c r="J2317" s="1">
        <v>16</v>
      </c>
      <c r="K2317" s="1">
        <v>9</v>
      </c>
      <c r="L2317" s="1">
        <v>7</v>
      </c>
      <c r="M2317" s="1">
        <v>0</v>
      </c>
      <c r="N2317" s="1">
        <v>6</v>
      </c>
      <c r="O2317" s="1">
        <v>3</v>
      </c>
      <c r="P2317" s="1">
        <v>2</v>
      </c>
      <c r="Q2317" s="17">
        <v>0</v>
      </c>
    </row>
    <row r="2318" spans="4:17" x14ac:dyDescent="0.2">
      <c r="D2318" s="102"/>
      <c r="E2318" s="13"/>
      <c r="F2318" s="14"/>
      <c r="G2318" s="11">
        <v>100</v>
      </c>
      <c r="H2318" s="15">
        <v>34.285714285714</v>
      </c>
      <c r="I2318" s="2">
        <v>40</v>
      </c>
      <c r="J2318" s="2">
        <v>45.714285714286</v>
      </c>
      <c r="K2318" s="2">
        <v>25.714285714286</v>
      </c>
      <c r="L2318" s="2">
        <v>20</v>
      </c>
      <c r="M2318" s="9">
        <v>0</v>
      </c>
      <c r="N2318" s="2">
        <v>17.142857142857</v>
      </c>
      <c r="O2318" s="2">
        <v>8.5714285714289993</v>
      </c>
      <c r="P2318" s="2">
        <v>5.7142857142860004</v>
      </c>
      <c r="Q2318" s="29">
        <v>0</v>
      </c>
    </row>
    <row r="2319" spans="4:17" x14ac:dyDescent="0.2">
      <c r="D2319" s="102"/>
      <c r="E2319" s="5" t="s">
        <v>32</v>
      </c>
      <c r="F2319" s="6"/>
      <c r="G2319" s="7">
        <v>187</v>
      </c>
      <c r="H2319" s="10">
        <v>57</v>
      </c>
      <c r="I2319" s="1">
        <v>59</v>
      </c>
      <c r="J2319" s="1">
        <v>99</v>
      </c>
      <c r="K2319" s="1">
        <v>68</v>
      </c>
      <c r="L2319" s="1">
        <v>33</v>
      </c>
      <c r="M2319" s="1">
        <v>2</v>
      </c>
      <c r="N2319" s="1">
        <v>39</v>
      </c>
      <c r="O2319" s="1">
        <v>6</v>
      </c>
      <c r="P2319" s="1">
        <v>12</v>
      </c>
      <c r="Q2319" s="17">
        <v>0</v>
      </c>
    </row>
    <row r="2320" spans="4:17" x14ac:dyDescent="0.2">
      <c r="D2320" s="102"/>
      <c r="E2320" s="13"/>
      <c r="F2320" s="14"/>
      <c r="G2320" s="11">
        <v>100</v>
      </c>
      <c r="H2320" s="15">
        <v>30.481283422459999</v>
      </c>
      <c r="I2320" s="2">
        <v>31.550802139037</v>
      </c>
      <c r="J2320" s="2">
        <v>52.941176470587997</v>
      </c>
      <c r="K2320" s="2">
        <v>36.363636363635997</v>
      </c>
      <c r="L2320" s="2">
        <v>17.647058823529001</v>
      </c>
      <c r="M2320" s="2">
        <v>1.069518716578</v>
      </c>
      <c r="N2320" s="2">
        <v>20.855614973262</v>
      </c>
      <c r="O2320" s="2">
        <v>3.208556149733</v>
      </c>
      <c r="P2320" s="2">
        <v>6.4171122994649998</v>
      </c>
      <c r="Q2320" s="29">
        <v>0</v>
      </c>
    </row>
    <row r="2321" spans="4:17" x14ac:dyDescent="0.2">
      <c r="D2321" s="102"/>
      <c r="E2321" s="5" t="s">
        <v>33</v>
      </c>
      <c r="F2321" s="6"/>
      <c r="G2321" s="7">
        <v>145</v>
      </c>
      <c r="H2321" s="10">
        <v>54</v>
      </c>
      <c r="I2321" s="1">
        <v>44</v>
      </c>
      <c r="J2321" s="1">
        <v>72</v>
      </c>
      <c r="K2321" s="1">
        <v>57</v>
      </c>
      <c r="L2321" s="1">
        <v>24</v>
      </c>
      <c r="M2321" s="1">
        <v>3</v>
      </c>
      <c r="N2321" s="1">
        <v>23</v>
      </c>
      <c r="O2321" s="1">
        <v>4</v>
      </c>
      <c r="P2321" s="1">
        <v>5</v>
      </c>
      <c r="Q2321" s="17">
        <v>3</v>
      </c>
    </row>
    <row r="2322" spans="4:17" x14ac:dyDescent="0.2">
      <c r="D2322" s="102"/>
      <c r="E2322" s="13"/>
      <c r="F2322" s="14"/>
      <c r="G2322" s="11">
        <v>100</v>
      </c>
      <c r="H2322" s="15">
        <v>37.241379310345003</v>
      </c>
      <c r="I2322" s="2">
        <v>30.344827586207</v>
      </c>
      <c r="J2322" s="2">
        <v>49.655172413792997</v>
      </c>
      <c r="K2322" s="2">
        <v>39.310344827586</v>
      </c>
      <c r="L2322" s="2">
        <v>16.551724137931</v>
      </c>
      <c r="M2322" s="2">
        <v>2.0689655172410002</v>
      </c>
      <c r="N2322" s="2">
        <v>15.862068965517</v>
      </c>
      <c r="O2322" s="2">
        <v>2.7586206896549998</v>
      </c>
      <c r="P2322" s="2">
        <v>3.4482758620689999</v>
      </c>
      <c r="Q2322" s="18">
        <v>2.0689655172410002</v>
      </c>
    </row>
    <row r="2323" spans="4:17" x14ac:dyDescent="0.2">
      <c r="D2323" s="102"/>
      <c r="E2323" s="5" t="s">
        <v>34</v>
      </c>
      <c r="F2323" s="6"/>
      <c r="G2323" s="7">
        <v>103</v>
      </c>
      <c r="H2323" s="10">
        <v>29</v>
      </c>
      <c r="I2323" s="1">
        <v>31</v>
      </c>
      <c r="J2323" s="1">
        <v>52</v>
      </c>
      <c r="K2323" s="1">
        <v>37</v>
      </c>
      <c r="L2323" s="1">
        <v>12</v>
      </c>
      <c r="M2323" s="1">
        <v>0</v>
      </c>
      <c r="N2323" s="1">
        <v>23</v>
      </c>
      <c r="O2323" s="1">
        <v>7</v>
      </c>
      <c r="P2323" s="1">
        <v>9</v>
      </c>
      <c r="Q2323" s="17">
        <v>1</v>
      </c>
    </row>
    <row r="2324" spans="4:17" x14ac:dyDescent="0.2">
      <c r="D2324" s="102"/>
      <c r="E2324" s="13"/>
      <c r="F2324" s="14"/>
      <c r="G2324" s="11">
        <v>100</v>
      </c>
      <c r="H2324" s="15">
        <v>28.155339805825001</v>
      </c>
      <c r="I2324" s="2">
        <v>30.097087378641</v>
      </c>
      <c r="J2324" s="2">
        <v>50.485436893204003</v>
      </c>
      <c r="K2324" s="2">
        <v>35.922330097086999</v>
      </c>
      <c r="L2324" s="2">
        <v>11.650485436893</v>
      </c>
      <c r="M2324" s="9">
        <v>0</v>
      </c>
      <c r="N2324" s="2">
        <v>22.330097087378999</v>
      </c>
      <c r="O2324" s="2">
        <v>6.796116504854</v>
      </c>
      <c r="P2324" s="2">
        <v>8.7378640776700003</v>
      </c>
      <c r="Q2324" s="18">
        <v>0.97087378640800004</v>
      </c>
    </row>
    <row r="2325" spans="4:17" x14ac:dyDescent="0.2">
      <c r="D2325" s="102"/>
      <c r="E2325" s="5" t="s">
        <v>35</v>
      </c>
      <c r="F2325" s="6"/>
      <c r="G2325" s="7">
        <v>80</v>
      </c>
      <c r="H2325" s="10">
        <v>29</v>
      </c>
      <c r="I2325" s="1">
        <v>21</v>
      </c>
      <c r="J2325" s="1">
        <v>35</v>
      </c>
      <c r="K2325" s="1">
        <v>25</v>
      </c>
      <c r="L2325" s="1">
        <v>10</v>
      </c>
      <c r="M2325" s="1">
        <v>0</v>
      </c>
      <c r="N2325" s="1">
        <v>8</v>
      </c>
      <c r="O2325" s="1">
        <v>2</v>
      </c>
      <c r="P2325" s="1">
        <v>9</v>
      </c>
      <c r="Q2325" s="17">
        <v>1</v>
      </c>
    </row>
    <row r="2326" spans="4:17" x14ac:dyDescent="0.2">
      <c r="D2326" s="102"/>
      <c r="E2326" s="13"/>
      <c r="F2326" s="14"/>
      <c r="G2326" s="11">
        <v>100</v>
      </c>
      <c r="H2326" s="15">
        <v>36.25</v>
      </c>
      <c r="I2326" s="2">
        <v>26.25</v>
      </c>
      <c r="J2326" s="2">
        <v>43.75</v>
      </c>
      <c r="K2326" s="2">
        <v>31.25</v>
      </c>
      <c r="L2326" s="2">
        <v>12.5</v>
      </c>
      <c r="M2326" s="9">
        <v>0</v>
      </c>
      <c r="N2326" s="2">
        <v>10</v>
      </c>
      <c r="O2326" s="2">
        <v>2.5</v>
      </c>
      <c r="P2326" s="2">
        <v>11.25</v>
      </c>
      <c r="Q2326" s="18">
        <v>1.25</v>
      </c>
    </row>
    <row r="2327" spans="4:17" x14ac:dyDescent="0.2">
      <c r="D2327" s="102"/>
      <c r="E2327" s="5" t="s">
        <v>36</v>
      </c>
      <c r="F2327" s="6"/>
      <c r="G2327" s="7">
        <v>41</v>
      </c>
      <c r="H2327" s="10">
        <v>16</v>
      </c>
      <c r="I2327" s="1">
        <v>10</v>
      </c>
      <c r="J2327" s="1">
        <v>23</v>
      </c>
      <c r="K2327" s="1">
        <v>12</v>
      </c>
      <c r="L2327" s="1">
        <v>4</v>
      </c>
      <c r="M2327" s="1">
        <v>0</v>
      </c>
      <c r="N2327" s="1">
        <v>6</v>
      </c>
      <c r="O2327" s="1">
        <v>1</v>
      </c>
      <c r="P2327" s="1">
        <v>2</v>
      </c>
      <c r="Q2327" s="17">
        <v>0</v>
      </c>
    </row>
    <row r="2328" spans="4:17" x14ac:dyDescent="0.2">
      <c r="D2328" s="102"/>
      <c r="E2328" s="13"/>
      <c r="F2328" s="14"/>
      <c r="G2328" s="11">
        <v>100</v>
      </c>
      <c r="H2328" s="15">
        <v>39.024390243901998</v>
      </c>
      <c r="I2328" s="2">
        <v>24.390243902439</v>
      </c>
      <c r="J2328" s="2">
        <v>56.097560975610001</v>
      </c>
      <c r="K2328" s="2">
        <v>29.268292682927001</v>
      </c>
      <c r="L2328" s="2">
        <v>9.7560975609760003</v>
      </c>
      <c r="M2328" s="9">
        <v>0</v>
      </c>
      <c r="N2328" s="2">
        <v>14.634146341463</v>
      </c>
      <c r="O2328" s="2">
        <v>2.4390243902440001</v>
      </c>
      <c r="P2328" s="2">
        <v>4.8780487804880002</v>
      </c>
      <c r="Q2328" s="29">
        <v>0</v>
      </c>
    </row>
    <row r="2329" spans="4:17" x14ac:dyDescent="0.2">
      <c r="D2329" s="102"/>
      <c r="E2329" s="5" t="s">
        <v>37</v>
      </c>
      <c r="F2329" s="6"/>
      <c r="G2329" s="7">
        <v>96</v>
      </c>
      <c r="H2329" s="10">
        <v>34</v>
      </c>
      <c r="I2329" s="1">
        <v>38</v>
      </c>
      <c r="J2329" s="1">
        <v>49</v>
      </c>
      <c r="K2329" s="1">
        <v>33</v>
      </c>
      <c r="L2329" s="1">
        <v>14</v>
      </c>
      <c r="M2329" s="1">
        <v>0</v>
      </c>
      <c r="N2329" s="1">
        <v>20</v>
      </c>
      <c r="O2329" s="1">
        <v>4</v>
      </c>
      <c r="P2329" s="1">
        <v>5</v>
      </c>
      <c r="Q2329" s="17">
        <v>0</v>
      </c>
    </row>
    <row r="2330" spans="4:17" x14ac:dyDescent="0.2">
      <c r="D2330" s="102"/>
      <c r="E2330" s="13"/>
      <c r="F2330" s="14"/>
      <c r="G2330" s="11">
        <v>100</v>
      </c>
      <c r="H2330" s="15">
        <v>35.416666666666998</v>
      </c>
      <c r="I2330" s="2">
        <v>39.583333333333002</v>
      </c>
      <c r="J2330" s="2">
        <v>51.041666666666998</v>
      </c>
      <c r="K2330" s="2">
        <v>34.375</v>
      </c>
      <c r="L2330" s="2">
        <v>14.583333333333</v>
      </c>
      <c r="M2330" s="9">
        <v>0</v>
      </c>
      <c r="N2330" s="2">
        <v>20.833333333333002</v>
      </c>
      <c r="O2330" s="2">
        <v>4.166666666667</v>
      </c>
      <c r="P2330" s="2">
        <v>5.208333333333</v>
      </c>
      <c r="Q2330" s="29">
        <v>0</v>
      </c>
    </row>
    <row r="2331" spans="4:17" x14ac:dyDescent="0.2">
      <c r="D2331" s="102"/>
      <c r="E2331" s="5" t="s">
        <v>38</v>
      </c>
      <c r="F2331" s="6"/>
      <c r="G2331" s="7">
        <v>5</v>
      </c>
      <c r="H2331" s="10">
        <v>2</v>
      </c>
      <c r="I2331" s="1">
        <v>2</v>
      </c>
      <c r="J2331" s="1">
        <v>1</v>
      </c>
      <c r="K2331" s="1">
        <v>2</v>
      </c>
      <c r="L2331" s="1">
        <v>1</v>
      </c>
      <c r="M2331" s="1">
        <v>0</v>
      </c>
      <c r="N2331" s="1">
        <v>0</v>
      </c>
      <c r="O2331" s="1">
        <v>1</v>
      </c>
      <c r="P2331" s="1">
        <v>0</v>
      </c>
      <c r="Q2331" s="17">
        <v>0</v>
      </c>
    </row>
    <row r="2332" spans="4:17" x14ac:dyDescent="0.2">
      <c r="D2332" s="102"/>
      <c r="E2332" s="13"/>
      <c r="F2332" s="14"/>
      <c r="G2332" s="11">
        <v>100</v>
      </c>
      <c r="H2332" s="15">
        <v>40</v>
      </c>
      <c r="I2332" s="2">
        <v>40</v>
      </c>
      <c r="J2332" s="2">
        <v>20</v>
      </c>
      <c r="K2332" s="2">
        <v>40</v>
      </c>
      <c r="L2332" s="2">
        <v>20</v>
      </c>
      <c r="M2332" s="9">
        <v>0</v>
      </c>
      <c r="N2332" s="9">
        <v>0</v>
      </c>
      <c r="O2332" s="2">
        <v>20</v>
      </c>
      <c r="P2332" s="9">
        <v>0</v>
      </c>
      <c r="Q2332" s="29">
        <v>0</v>
      </c>
    </row>
    <row r="2333" spans="4:17" x14ac:dyDescent="0.2">
      <c r="D2333" s="101" t="s">
        <v>39</v>
      </c>
      <c r="E2333" s="26" t="s">
        <v>40</v>
      </c>
      <c r="F2333" s="25"/>
      <c r="G2333" s="28">
        <v>460</v>
      </c>
      <c r="H2333" s="30">
        <v>128</v>
      </c>
      <c r="I2333" s="3">
        <v>156</v>
      </c>
      <c r="J2333" s="3">
        <v>238</v>
      </c>
      <c r="K2333" s="3">
        <v>181</v>
      </c>
      <c r="L2333" s="3">
        <v>61</v>
      </c>
      <c r="M2333" s="3">
        <v>1</v>
      </c>
      <c r="N2333" s="3">
        <v>81</v>
      </c>
      <c r="O2333" s="3">
        <v>26</v>
      </c>
      <c r="P2333" s="3">
        <v>33</v>
      </c>
      <c r="Q2333" s="32">
        <v>5</v>
      </c>
    </row>
    <row r="2334" spans="4:17" x14ac:dyDescent="0.2">
      <c r="D2334" s="102"/>
      <c r="E2334" s="13"/>
      <c r="F2334" s="14"/>
      <c r="G2334" s="11">
        <v>100</v>
      </c>
      <c r="H2334" s="15">
        <v>27.826086956522001</v>
      </c>
      <c r="I2334" s="2">
        <v>33.913043478261002</v>
      </c>
      <c r="J2334" s="2">
        <v>51.739130434783</v>
      </c>
      <c r="K2334" s="2">
        <v>39.347826086956999</v>
      </c>
      <c r="L2334" s="2">
        <v>13.260869565217</v>
      </c>
      <c r="M2334" s="2">
        <v>0.217391304348</v>
      </c>
      <c r="N2334" s="2">
        <v>17.608695652173999</v>
      </c>
      <c r="O2334" s="2">
        <v>5.6521739130429998</v>
      </c>
      <c r="P2334" s="2">
        <v>7.1739130434779996</v>
      </c>
      <c r="Q2334" s="18">
        <v>1.086956521739</v>
      </c>
    </row>
    <row r="2335" spans="4:17" x14ac:dyDescent="0.2">
      <c r="D2335" s="102"/>
      <c r="E2335" s="5" t="s">
        <v>41</v>
      </c>
      <c r="F2335" s="6"/>
      <c r="G2335" s="7">
        <v>434</v>
      </c>
      <c r="H2335" s="10">
        <v>153</v>
      </c>
      <c r="I2335" s="1">
        <v>142</v>
      </c>
      <c r="J2335" s="1">
        <v>213</v>
      </c>
      <c r="K2335" s="1">
        <v>152</v>
      </c>
      <c r="L2335" s="1">
        <v>66</v>
      </c>
      <c r="M2335" s="1">
        <v>4</v>
      </c>
      <c r="N2335" s="1">
        <v>98</v>
      </c>
      <c r="O2335" s="1">
        <v>27</v>
      </c>
      <c r="P2335" s="1">
        <v>25</v>
      </c>
      <c r="Q2335" s="17">
        <v>3</v>
      </c>
    </row>
    <row r="2336" spans="4:17" x14ac:dyDescent="0.2">
      <c r="D2336" s="102"/>
      <c r="E2336" s="13"/>
      <c r="F2336" s="14"/>
      <c r="G2336" s="11">
        <v>100</v>
      </c>
      <c r="H2336" s="15">
        <v>35.253456221198</v>
      </c>
      <c r="I2336" s="2">
        <v>32.718894009217003</v>
      </c>
      <c r="J2336" s="2">
        <v>49.078341013825003</v>
      </c>
      <c r="K2336" s="2">
        <v>35.023041474654001</v>
      </c>
      <c r="L2336" s="2">
        <v>15.207373271889001</v>
      </c>
      <c r="M2336" s="2">
        <v>0.92165898617499997</v>
      </c>
      <c r="N2336" s="2">
        <v>22.580645161290001</v>
      </c>
      <c r="O2336" s="2">
        <v>6.221198156682</v>
      </c>
      <c r="P2336" s="2">
        <v>5.7603686635939999</v>
      </c>
      <c r="Q2336" s="18">
        <v>0.69124423963100001</v>
      </c>
    </row>
    <row r="2337" spans="2:20" x14ac:dyDescent="0.2">
      <c r="D2337" s="102"/>
      <c r="E2337" s="5" t="s">
        <v>42</v>
      </c>
      <c r="F2337" s="6"/>
      <c r="G2337" s="7">
        <v>328</v>
      </c>
      <c r="H2337" s="10">
        <v>93</v>
      </c>
      <c r="I2337" s="1">
        <v>115</v>
      </c>
      <c r="J2337" s="1">
        <v>153</v>
      </c>
      <c r="K2337" s="1">
        <v>121</v>
      </c>
      <c r="L2337" s="1">
        <v>62</v>
      </c>
      <c r="M2337" s="1">
        <v>2</v>
      </c>
      <c r="N2337" s="1">
        <v>60</v>
      </c>
      <c r="O2337" s="1">
        <v>8</v>
      </c>
      <c r="P2337" s="1">
        <v>22</v>
      </c>
      <c r="Q2337" s="17">
        <v>4</v>
      </c>
    </row>
    <row r="2338" spans="2:20" x14ac:dyDescent="0.2">
      <c r="D2338" s="102"/>
      <c r="E2338" s="13"/>
      <c r="F2338" s="14"/>
      <c r="G2338" s="11">
        <v>100</v>
      </c>
      <c r="H2338" s="15">
        <v>28.353658536585002</v>
      </c>
      <c r="I2338" s="2">
        <v>35.060975609755999</v>
      </c>
      <c r="J2338" s="2">
        <v>46.646341463414998</v>
      </c>
      <c r="K2338" s="2">
        <v>36.890243902439003</v>
      </c>
      <c r="L2338" s="2">
        <v>18.902439024389999</v>
      </c>
      <c r="M2338" s="2">
        <v>0.60975609756100002</v>
      </c>
      <c r="N2338" s="2">
        <v>18.292682926828999</v>
      </c>
      <c r="O2338" s="2">
        <v>2.4390243902440001</v>
      </c>
      <c r="P2338" s="2">
        <v>6.7073170731709997</v>
      </c>
      <c r="Q2338" s="18">
        <v>1.219512195122</v>
      </c>
    </row>
    <row r="2339" spans="2:20" x14ac:dyDescent="0.2">
      <c r="D2339" s="102"/>
      <c r="E2339" s="5" t="s">
        <v>43</v>
      </c>
      <c r="F2339" s="6"/>
      <c r="G2339" s="7">
        <v>71</v>
      </c>
      <c r="H2339" s="10">
        <v>22</v>
      </c>
      <c r="I2339" s="1">
        <v>18</v>
      </c>
      <c r="J2339" s="1">
        <v>29</v>
      </c>
      <c r="K2339" s="1">
        <v>20</v>
      </c>
      <c r="L2339" s="1">
        <v>9</v>
      </c>
      <c r="M2339" s="1">
        <v>1</v>
      </c>
      <c r="N2339" s="1">
        <v>12</v>
      </c>
      <c r="O2339" s="1">
        <v>2</v>
      </c>
      <c r="P2339" s="1">
        <v>4</v>
      </c>
      <c r="Q2339" s="17">
        <v>1</v>
      </c>
    </row>
    <row r="2340" spans="2:20" x14ac:dyDescent="0.2">
      <c r="D2340" s="102"/>
      <c r="E2340" s="13"/>
      <c r="F2340" s="14"/>
      <c r="G2340" s="11">
        <v>100</v>
      </c>
      <c r="H2340" s="15">
        <v>30.985915492958</v>
      </c>
      <c r="I2340" s="2">
        <v>25.352112676055999</v>
      </c>
      <c r="J2340" s="2">
        <v>40.845070422535002</v>
      </c>
      <c r="K2340" s="2">
        <v>28.169014084507001</v>
      </c>
      <c r="L2340" s="2">
        <v>12.676056338027999</v>
      </c>
      <c r="M2340" s="2">
        <v>1.4084507042250001</v>
      </c>
      <c r="N2340" s="2">
        <v>16.901408450704</v>
      </c>
      <c r="O2340" s="2">
        <v>2.8169014084509998</v>
      </c>
      <c r="P2340" s="2">
        <v>5.6338028169010004</v>
      </c>
      <c r="Q2340" s="18">
        <v>1.4084507042250001</v>
      </c>
    </row>
    <row r="2341" spans="2:20" x14ac:dyDescent="0.2">
      <c r="D2341" s="102"/>
      <c r="E2341" s="5" t="s">
        <v>44</v>
      </c>
      <c r="F2341" s="6"/>
      <c r="G2341" s="7">
        <v>97</v>
      </c>
      <c r="H2341" s="10">
        <v>30</v>
      </c>
      <c r="I2341" s="1">
        <v>30</v>
      </c>
      <c r="J2341" s="1">
        <v>38</v>
      </c>
      <c r="K2341" s="1">
        <v>35</v>
      </c>
      <c r="L2341" s="1">
        <v>9</v>
      </c>
      <c r="M2341" s="1">
        <v>1</v>
      </c>
      <c r="N2341" s="1">
        <v>24</v>
      </c>
      <c r="O2341" s="1">
        <v>4</v>
      </c>
      <c r="P2341" s="1">
        <v>2</v>
      </c>
      <c r="Q2341" s="17">
        <v>0</v>
      </c>
    </row>
    <row r="2342" spans="2:20" x14ac:dyDescent="0.2">
      <c r="D2342" s="103"/>
      <c r="E2342" s="54"/>
      <c r="F2342" s="52"/>
      <c r="G2342" s="61">
        <v>100</v>
      </c>
      <c r="H2342" s="66">
        <v>30.927835051546001</v>
      </c>
      <c r="I2342" s="24">
        <v>30.927835051546001</v>
      </c>
      <c r="J2342" s="24">
        <v>39.175257731959</v>
      </c>
      <c r="K2342" s="24">
        <v>36.082474226804003</v>
      </c>
      <c r="L2342" s="24">
        <v>9.278350515464</v>
      </c>
      <c r="M2342" s="24">
        <v>1.0309278350519999</v>
      </c>
      <c r="N2342" s="24">
        <v>24.742268041237001</v>
      </c>
      <c r="O2342" s="24">
        <v>4.1237113402060004</v>
      </c>
      <c r="P2342" s="24">
        <v>2.0618556701030002</v>
      </c>
      <c r="Q2342" s="79">
        <v>0</v>
      </c>
    </row>
    <row r="2344" spans="2:20" x14ac:dyDescent="0.2">
      <c r="B2344" s="34" t="str">
        <f xml:space="preserve"> HYPERLINK("#'目次'!B59", "[53]")</f>
        <v>[53]</v>
      </c>
      <c r="C2344" s="27" t="s">
        <v>511</v>
      </c>
    </row>
    <row r="2345" spans="2:20" x14ac:dyDescent="0.2">
      <c r="C2345" s="84" t="s">
        <v>484</v>
      </c>
    </row>
    <row r="2347" spans="2:20" x14ac:dyDescent="0.2">
      <c r="C2347" s="27" t="s">
        <v>13</v>
      </c>
    </row>
    <row r="2348" spans="2:20" ht="36" x14ac:dyDescent="0.2">
      <c r="D2348" s="97"/>
      <c r="E2348" s="98"/>
      <c r="F2348" s="98"/>
      <c r="G2348" s="38" t="s">
        <v>14</v>
      </c>
      <c r="H2348" s="36" t="s">
        <v>512</v>
      </c>
      <c r="I2348" s="4" t="s">
        <v>513</v>
      </c>
      <c r="J2348" s="4" t="s">
        <v>514</v>
      </c>
      <c r="K2348" s="4" t="s">
        <v>515</v>
      </c>
      <c r="L2348" s="4" t="s">
        <v>516</v>
      </c>
      <c r="M2348" s="4" t="s">
        <v>517</v>
      </c>
      <c r="N2348" s="4" t="s">
        <v>518</v>
      </c>
      <c r="O2348" s="4" t="s">
        <v>519</v>
      </c>
      <c r="P2348" s="4" t="s">
        <v>520</v>
      </c>
      <c r="Q2348" s="4" t="s">
        <v>521</v>
      </c>
      <c r="R2348" s="4" t="s">
        <v>22</v>
      </c>
      <c r="S2348" s="4" t="s">
        <v>522</v>
      </c>
      <c r="T2348" s="35" t="s">
        <v>24</v>
      </c>
    </row>
    <row r="2349" spans="2:20" x14ac:dyDescent="0.2">
      <c r="D2349" s="99"/>
      <c r="E2349" s="100"/>
      <c r="F2349" s="100"/>
      <c r="G2349" s="40"/>
      <c r="H2349" s="42"/>
      <c r="I2349" s="8"/>
      <c r="J2349" s="8"/>
      <c r="K2349" s="8"/>
      <c r="L2349" s="8"/>
      <c r="M2349" s="8"/>
      <c r="N2349" s="8"/>
      <c r="O2349" s="8"/>
      <c r="P2349" s="8"/>
      <c r="Q2349" s="8"/>
      <c r="R2349" s="8"/>
      <c r="S2349" s="8"/>
      <c r="T2349" s="39"/>
    </row>
    <row r="2350" spans="2:20" x14ac:dyDescent="0.2">
      <c r="D2350" s="59"/>
      <c r="E2350" s="63" t="s">
        <v>14</v>
      </c>
      <c r="F2350" s="65"/>
      <c r="G2350" s="37">
        <v>1390</v>
      </c>
      <c r="H2350" s="16">
        <v>492</v>
      </c>
      <c r="I2350" s="16">
        <v>142</v>
      </c>
      <c r="J2350" s="16">
        <v>68</v>
      </c>
      <c r="K2350" s="16">
        <v>34</v>
      </c>
      <c r="L2350" s="16">
        <v>346</v>
      </c>
      <c r="M2350" s="16">
        <v>90</v>
      </c>
      <c r="N2350" s="16">
        <v>277</v>
      </c>
      <c r="O2350" s="16">
        <v>393</v>
      </c>
      <c r="P2350" s="16">
        <v>28</v>
      </c>
      <c r="Q2350" s="16">
        <v>58</v>
      </c>
      <c r="R2350" s="16">
        <v>31</v>
      </c>
      <c r="S2350" s="16">
        <v>361</v>
      </c>
      <c r="T2350" s="57">
        <v>11</v>
      </c>
    </row>
    <row r="2351" spans="2:20" x14ac:dyDescent="0.2">
      <c r="D2351" s="54"/>
      <c r="E2351" s="52"/>
      <c r="F2351" s="60"/>
      <c r="G2351" s="11">
        <v>100</v>
      </c>
      <c r="H2351" s="2">
        <v>35.395683453236998</v>
      </c>
      <c r="I2351" s="2">
        <v>10.215827338128999</v>
      </c>
      <c r="J2351" s="2">
        <v>4.8920863309350002</v>
      </c>
      <c r="K2351" s="2">
        <v>2.4460431654680002</v>
      </c>
      <c r="L2351" s="2">
        <v>24.892086330935001</v>
      </c>
      <c r="M2351" s="2">
        <v>6.4748201438850002</v>
      </c>
      <c r="N2351" s="2">
        <v>19.928057553957</v>
      </c>
      <c r="O2351" s="2">
        <v>28.273381294964</v>
      </c>
      <c r="P2351" s="2">
        <v>2.0143884892089998</v>
      </c>
      <c r="Q2351" s="2">
        <v>4.1726618705040002</v>
      </c>
      <c r="R2351" s="2">
        <v>2.2302158273380002</v>
      </c>
      <c r="S2351" s="2">
        <v>25.971223021583</v>
      </c>
      <c r="T2351" s="18">
        <v>0.79136690647499996</v>
      </c>
    </row>
    <row r="2352" spans="2:20" x14ac:dyDescent="0.2">
      <c r="D2352" s="101" t="s">
        <v>25</v>
      </c>
      <c r="E2352" s="26" t="s">
        <v>26</v>
      </c>
      <c r="F2352" s="25"/>
      <c r="G2352" s="28">
        <v>27</v>
      </c>
      <c r="H2352" s="30">
        <v>12</v>
      </c>
      <c r="I2352" s="3">
        <v>2</v>
      </c>
      <c r="J2352" s="3">
        <v>1</v>
      </c>
      <c r="K2352" s="3">
        <v>0</v>
      </c>
      <c r="L2352" s="3">
        <v>4</v>
      </c>
      <c r="M2352" s="3">
        <v>0</v>
      </c>
      <c r="N2352" s="3">
        <v>0</v>
      </c>
      <c r="O2352" s="3">
        <v>6</v>
      </c>
      <c r="P2352" s="3">
        <v>1</v>
      </c>
      <c r="Q2352" s="3">
        <v>0</v>
      </c>
      <c r="R2352" s="3">
        <v>0</v>
      </c>
      <c r="S2352" s="3">
        <v>10</v>
      </c>
      <c r="T2352" s="32">
        <v>0</v>
      </c>
    </row>
    <row r="2353" spans="4:20" x14ac:dyDescent="0.2">
      <c r="D2353" s="102"/>
      <c r="E2353" s="13"/>
      <c r="F2353" s="14"/>
      <c r="G2353" s="11">
        <v>100</v>
      </c>
      <c r="H2353" s="15">
        <v>44.444444444444002</v>
      </c>
      <c r="I2353" s="2">
        <v>7.4074074074069998</v>
      </c>
      <c r="J2353" s="2">
        <v>3.7037037037039999</v>
      </c>
      <c r="K2353" s="9">
        <v>0</v>
      </c>
      <c r="L2353" s="2">
        <v>14.814814814815</v>
      </c>
      <c r="M2353" s="9">
        <v>0</v>
      </c>
      <c r="N2353" s="9">
        <v>0</v>
      </c>
      <c r="O2353" s="2">
        <v>22.222222222222001</v>
      </c>
      <c r="P2353" s="2">
        <v>3.7037037037039999</v>
      </c>
      <c r="Q2353" s="9">
        <v>0</v>
      </c>
      <c r="R2353" s="9">
        <v>0</v>
      </c>
      <c r="S2353" s="2">
        <v>37.037037037037003</v>
      </c>
      <c r="T2353" s="29">
        <v>0</v>
      </c>
    </row>
    <row r="2354" spans="4:20" x14ac:dyDescent="0.2">
      <c r="D2354" s="102"/>
      <c r="E2354" s="5" t="s">
        <v>27</v>
      </c>
      <c r="F2354" s="6"/>
      <c r="G2354" s="7">
        <v>65</v>
      </c>
      <c r="H2354" s="10">
        <v>20</v>
      </c>
      <c r="I2354" s="1">
        <v>6</v>
      </c>
      <c r="J2354" s="1">
        <v>2</v>
      </c>
      <c r="K2354" s="1">
        <v>1</v>
      </c>
      <c r="L2354" s="1">
        <v>13</v>
      </c>
      <c r="M2354" s="1">
        <v>4</v>
      </c>
      <c r="N2354" s="1">
        <v>12</v>
      </c>
      <c r="O2354" s="1">
        <v>22</v>
      </c>
      <c r="P2354" s="1">
        <v>0</v>
      </c>
      <c r="Q2354" s="1">
        <v>2</v>
      </c>
      <c r="R2354" s="1">
        <v>2</v>
      </c>
      <c r="S2354" s="1">
        <v>18</v>
      </c>
      <c r="T2354" s="17">
        <v>2</v>
      </c>
    </row>
    <row r="2355" spans="4:20" x14ac:dyDescent="0.2">
      <c r="D2355" s="102"/>
      <c r="E2355" s="13"/>
      <c r="F2355" s="14"/>
      <c r="G2355" s="11">
        <v>100</v>
      </c>
      <c r="H2355" s="15">
        <v>30.769230769231001</v>
      </c>
      <c r="I2355" s="2">
        <v>9.2307692307690008</v>
      </c>
      <c r="J2355" s="2">
        <v>3.0769230769229998</v>
      </c>
      <c r="K2355" s="2">
        <v>1.538461538462</v>
      </c>
      <c r="L2355" s="2">
        <v>20</v>
      </c>
      <c r="M2355" s="2">
        <v>6.1538461538459996</v>
      </c>
      <c r="N2355" s="2">
        <v>18.461538461538002</v>
      </c>
      <c r="O2355" s="2">
        <v>33.846153846154003</v>
      </c>
      <c r="P2355" s="9">
        <v>0</v>
      </c>
      <c r="Q2355" s="2">
        <v>3.0769230769229998</v>
      </c>
      <c r="R2355" s="2">
        <v>3.0769230769229998</v>
      </c>
      <c r="S2355" s="2">
        <v>27.692307692307999</v>
      </c>
      <c r="T2355" s="18">
        <v>3.0769230769229998</v>
      </c>
    </row>
    <row r="2356" spans="4:20" x14ac:dyDescent="0.2">
      <c r="D2356" s="102"/>
      <c r="E2356" s="5" t="s">
        <v>28</v>
      </c>
      <c r="F2356" s="6"/>
      <c r="G2356" s="7">
        <v>344</v>
      </c>
      <c r="H2356" s="10">
        <v>111</v>
      </c>
      <c r="I2356" s="1">
        <v>35</v>
      </c>
      <c r="J2356" s="1">
        <v>17</v>
      </c>
      <c r="K2356" s="1">
        <v>5</v>
      </c>
      <c r="L2356" s="1">
        <v>70</v>
      </c>
      <c r="M2356" s="1">
        <v>21</v>
      </c>
      <c r="N2356" s="1">
        <v>69</v>
      </c>
      <c r="O2356" s="1">
        <v>93</v>
      </c>
      <c r="P2356" s="1">
        <v>8</v>
      </c>
      <c r="Q2356" s="1">
        <v>19</v>
      </c>
      <c r="R2356" s="1">
        <v>6</v>
      </c>
      <c r="S2356" s="1">
        <v>91</v>
      </c>
      <c r="T2356" s="17">
        <v>4</v>
      </c>
    </row>
    <row r="2357" spans="4:20" x14ac:dyDescent="0.2">
      <c r="D2357" s="102"/>
      <c r="E2357" s="13"/>
      <c r="F2357" s="14"/>
      <c r="G2357" s="11">
        <v>100</v>
      </c>
      <c r="H2357" s="15">
        <v>32.267441860464999</v>
      </c>
      <c r="I2357" s="2">
        <v>10.174418604651001</v>
      </c>
      <c r="J2357" s="2">
        <v>4.9418604651160001</v>
      </c>
      <c r="K2357" s="2">
        <v>1.4534883720930001</v>
      </c>
      <c r="L2357" s="2">
        <v>20.348837209302001</v>
      </c>
      <c r="M2357" s="2">
        <v>6.1046511627909998</v>
      </c>
      <c r="N2357" s="2">
        <v>20.058139534883999</v>
      </c>
      <c r="O2357" s="2">
        <v>27.034883720930001</v>
      </c>
      <c r="P2357" s="2">
        <v>2.3255813953489999</v>
      </c>
      <c r="Q2357" s="2">
        <v>5.5232558139529999</v>
      </c>
      <c r="R2357" s="2">
        <v>1.744186046512</v>
      </c>
      <c r="S2357" s="2">
        <v>26.453488372092998</v>
      </c>
      <c r="T2357" s="18">
        <v>1.1627906976739999</v>
      </c>
    </row>
    <row r="2358" spans="4:20" x14ac:dyDescent="0.2">
      <c r="D2358" s="102"/>
      <c r="E2358" s="5" t="s">
        <v>29</v>
      </c>
      <c r="F2358" s="6"/>
      <c r="G2358" s="7">
        <v>208</v>
      </c>
      <c r="H2358" s="10">
        <v>75</v>
      </c>
      <c r="I2358" s="1">
        <v>19</v>
      </c>
      <c r="J2358" s="1">
        <v>10</v>
      </c>
      <c r="K2358" s="1">
        <v>4</v>
      </c>
      <c r="L2358" s="1">
        <v>52</v>
      </c>
      <c r="M2358" s="1">
        <v>22</v>
      </c>
      <c r="N2358" s="1">
        <v>45</v>
      </c>
      <c r="O2358" s="1">
        <v>62</v>
      </c>
      <c r="P2358" s="1">
        <v>4</v>
      </c>
      <c r="Q2358" s="1">
        <v>9</v>
      </c>
      <c r="R2358" s="1">
        <v>8</v>
      </c>
      <c r="S2358" s="1">
        <v>53</v>
      </c>
      <c r="T2358" s="17">
        <v>0</v>
      </c>
    </row>
    <row r="2359" spans="4:20" x14ac:dyDescent="0.2">
      <c r="D2359" s="102"/>
      <c r="E2359" s="13"/>
      <c r="F2359" s="14"/>
      <c r="G2359" s="11">
        <v>100</v>
      </c>
      <c r="H2359" s="15">
        <v>36.057692307692001</v>
      </c>
      <c r="I2359" s="2">
        <v>9.1346153846149996</v>
      </c>
      <c r="J2359" s="2">
        <v>4.8076923076920002</v>
      </c>
      <c r="K2359" s="2">
        <v>1.923076923077</v>
      </c>
      <c r="L2359" s="2">
        <v>25</v>
      </c>
      <c r="M2359" s="2">
        <v>10.576923076923</v>
      </c>
      <c r="N2359" s="2">
        <v>21.634615384615</v>
      </c>
      <c r="O2359" s="2">
        <v>29.807692307692001</v>
      </c>
      <c r="P2359" s="2">
        <v>1.923076923077</v>
      </c>
      <c r="Q2359" s="2">
        <v>4.3269230769230003</v>
      </c>
      <c r="R2359" s="2">
        <v>3.8461538461539999</v>
      </c>
      <c r="S2359" s="2">
        <v>25.480769230768999</v>
      </c>
      <c r="T2359" s="29">
        <v>0</v>
      </c>
    </row>
    <row r="2360" spans="4:20" x14ac:dyDescent="0.2">
      <c r="D2360" s="102"/>
      <c r="E2360" s="5" t="s">
        <v>30</v>
      </c>
      <c r="F2360" s="6"/>
      <c r="G2360" s="7">
        <v>54</v>
      </c>
      <c r="H2360" s="10">
        <v>19</v>
      </c>
      <c r="I2360" s="1">
        <v>2</v>
      </c>
      <c r="J2360" s="1">
        <v>1</v>
      </c>
      <c r="K2360" s="1">
        <v>2</v>
      </c>
      <c r="L2360" s="1">
        <v>18</v>
      </c>
      <c r="M2360" s="1">
        <v>4</v>
      </c>
      <c r="N2360" s="1">
        <v>12</v>
      </c>
      <c r="O2360" s="1">
        <v>11</v>
      </c>
      <c r="P2360" s="1">
        <v>1</v>
      </c>
      <c r="Q2360" s="1">
        <v>1</v>
      </c>
      <c r="R2360" s="1">
        <v>1</v>
      </c>
      <c r="S2360" s="1">
        <v>14</v>
      </c>
      <c r="T2360" s="17">
        <v>2</v>
      </c>
    </row>
    <row r="2361" spans="4:20" x14ac:dyDescent="0.2">
      <c r="D2361" s="102"/>
      <c r="E2361" s="13"/>
      <c r="F2361" s="14"/>
      <c r="G2361" s="11">
        <v>100</v>
      </c>
      <c r="H2361" s="15">
        <v>35.185185185184999</v>
      </c>
      <c r="I2361" s="2">
        <v>3.7037037037039999</v>
      </c>
      <c r="J2361" s="2">
        <v>1.851851851852</v>
      </c>
      <c r="K2361" s="2">
        <v>3.7037037037039999</v>
      </c>
      <c r="L2361" s="2">
        <v>33.333333333333002</v>
      </c>
      <c r="M2361" s="2">
        <v>7.4074074074069998</v>
      </c>
      <c r="N2361" s="2">
        <v>22.222222222222001</v>
      </c>
      <c r="O2361" s="2">
        <v>20.370370370370001</v>
      </c>
      <c r="P2361" s="2">
        <v>1.851851851852</v>
      </c>
      <c r="Q2361" s="2">
        <v>1.851851851852</v>
      </c>
      <c r="R2361" s="2">
        <v>1.851851851852</v>
      </c>
      <c r="S2361" s="2">
        <v>25.925925925925998</v>
      </c>
      <c r="T2361" s="18">
        <v>3.7037037037039999</v>
      </c>
    </row>
    <row r="2362" spans="4:20" x14ac:dyDescent="0.2">
      <c r="D2362" s="102"/>
      <c r="E2362" s="5" t="s">
        <v>31</v>
      </c>
      <c r="F2362" s="6"/>
      <c r="G2362" s="7">
        <v>35</v>
      </c>
      <c r="H2362" s="10">
        <v>11</v>
      </c>
      <c r="I2362" s="1">
        <v>2</v>
      </c>
      <c r="J2362" s="1">
        <v>3</v>
      </c>
      <c r="K2362" s="1">
        <v>0</v>
      </c>
      <c r="L2362" s="1">
        <v>11</v>
      </c>
      <c r="M2362" s="1">
        <v>2</v>
      </c>
      <c r="N2362" s="1">
        <v>7</v>
      </c>
      <c r="O2362" s="1">
        <v>10</v>
      </c>
      <c r="P2362" s="1">
        <v>0</v>
      </c>
      <c r="Q2362" s="1">
        <v>2</v>
      </c>
      <c r="R2362" s="1">
        <v>0</v>
      </c>
      <c r="S2362" s="1">
        <v>8</v>
      </c>
      <c r="T2362" s="17">
        <v>0</v>
      </c>
    </row>
    <row r="2363" spans="4:20" x14ac:dyDescent="0.2">
      <c r="D2363" s="102"/>
      <c r="E2363" s="13"/>
      <c r="F2363" s="14"/>
      <c r="G2363" s="11">
        <v>100</v>
      </c>
      <c r="H2363" s="15">
        <v>31.428571428571001</v>
      </c>
      <c r="I2363" s="2">
        <v>5.7142857142860004</v>
      </c>
      <c r="J2363" s="2">
        <v>8.5714285714289993</v>
      </c>
      <c r="K2363" s="9">
        <v>0</v>
      </c>
      <c r="L2363" s="2">
        <v>31.428571428571001</v>
      </c>
      <c r="M2363" s="2">
        <v>5.7142857142860004</v>
      </c>
      <c r="N2363" s="2">
        <v>20</v>
      </c>
      <c r="O2363" s="2">
        <v>28.571428571428999</v>
      </c>
      <c r="P2363" s="9">
        <v>0</v>
      </c>
      <c r="Q2363" s="2">
        <v>5.7142857142860004</v>
      </c>
      <c r="R2363" s="9">
        <v>0</v>
      </c>
      <c r="S2363" s="2">
        <v>22.857142857143</v>
      </c>
      <c r="T2363" s="29">
        <v>0</v>
      </c>
    </row>
    <row r="2364" spans="4:20" x14ac:dyDescent="0.2">
      <c r="D2364" s="102"/>
      <c r="E2364" s="5" t="s">
        <v>32</v>
      </c>
      <c r="F2364" s="6"/>
      <c r="G2364" s="7">
        <v>187</v>
      </c>
      <c r="H2364" s="10">
        <v>57</v>
      </c>
      <c r="I2364" s="1">
        <v>22</v>
      </c>
      <c r="J2364" s="1">
        <v>5</v>
      </c>
      <c r="K2364" s="1">
        <v>7</v>
      </c>
      <c r="L2364" s="1">
        <v>47</v>
      </c>
      <c r="M2364" s="1">
        <v>10</v>
      </c>
      <c r="N2364" s="1">
        <v>36</v>
      </c>
      <c r="O2364" s="1">
        <v>50</v>
      </c>
      <c r="P2364" s="1">
        <v>2</v>
      </c>
      <c r="Q2364" s="1">
        <v>6</v>
      </c>
      <c r="R2364" s="1">
        <v>4</v>
      </c>
      <c r="S2364" s="1">
        <v>54</v>
      </c>
      <c r="T2364" s="17">
        <v>0</v>
      </c>
    </row>
    <row r="2365" spans="4:20" x14ac:dyDescent="0.2">
      <c r="D2365" s="102"/>
      <c r="E2365" s="13"/>
      <c r="F2365" s="14"/>
      <c r="G2365" s="11">
        <v>100</v>
      </c>
      <c r="H2365" s="15">
        <v>30.481283422459999</v>
      </c>
      <c r="I2365" s="2">
        <v>11.764705882353001</v>
      </c>
      <c r="J2365" s="2">
        <v>2.673796791444</v>
      </c>
      <c r="K2365" s="2">
        <v>3.7433155080209999</v>
      </c>
      <c r="L2365" s="2">
        <v>25.133689839572</v>
      </c>
      <c r="M2365" s="2">
        <v>5.3475935828879999</v>
      </c>
      <c r="N2365" s="2">
        <v>19.251336898396001</v>
      </c>
      <c r="O2365" s="2">
        <v>26.737967914439</v>
      </c>
      <c r="P2365" s="2">
        <v>1.069518716578</v>
      </c>
      <c r="Q2365" s="2">
        <v>3.208556149733</v>
      </c>
      <c r="R2365" s="2">
        <v>2.1390374331549999</v>
      </c>
      <c r="S2365" s="2">
        <v>28.877005347594</v>
      </c>
      <c r="T2365" s="29">
        <v>0</v>
      </c>
    </row>
    <row r="2366" spans="4:20" x14ac:dyDescent="0.2">
      <c r="D2366" s="102"/>
      <c r="E2366" s="5" t="s">
        <v>33</v>
      </c>
      <c r="F2366" s="6"/>
      <c r="G2366" s="7">
        <v>145</v>
      </c>
      <c r="H2366" s="10">
        <v>70</v>
      </c>
      <c r="I2366" s="1">
        <v>16</v>
      </c>
      <c r="J2366" s="1">
        <v>14</v>
      </c>
      <c r="K2366" s="1">
        <v>4</v>
      </c>
      <c r="L2366" s="1">
        <v>47</v>
      </c>
      <c r="M2366" s="1">
        <v>10</v>
      </c>
      <c r="N2366" s="1">
        <v>40</v>
      </c>
      <c r="O2366" s="1">
        <v>44</v>
      </c>
      <c r="P2366" s="1">
        <v>4</v>
      </c>
      <c r="Q2366" s="1">
        <v>4</v>
      </c>
      <c r="R2366" s="1">
        <v>1</v>
      </c>
      <c r="S2366" s="1">
        <v>24</v>
      </c>
      <c r="T2366" s="17">
        <v>1</v>
      </c>
    </row>
    <row r="2367" spans="4:20" x14ac:dyDescent="0.2">
      <c r="D2367" s="102"/>
      <c r="E2367" s="13"/>
      <c r="F2367" s="14"/>
      <c r="G2367" s="11">
        <v>100</v>
      </c>
      <c r="H2367" s="15">
        <v>48.275862068965999</v>
      </c>
      <c r="I2367" s="2">
        <v>11.034482758620999</v>
      </c>
      <c r="J2367" s="2">
        <v>9.6551724137930002</v>
      </c>
      <c r="K2367" s="2">
        <v>2.7586206896549998</v>
      </c>
      <c r="L2367" s="2">
        <v>32.413793103448</v>
      </c>
      <c r="M2367" s="2">
        <v>6.8965517241379999</v>
      </c>
      <c r="N2367" s="2">
        <v>27.586206896552</v>
      </c>
      <c r="O2367" s="2">
        <v>30.344827586207</v>
      </c>
      <c r="P2367" s="2">
        <v>2.7586206896549998</v>
      </c>
      <c r="Q2367" s="2">
        <v>2.7586206896549998</v>
      </c>
      <c r="R2367" s="2">
        <v>0.68965517241399998</v>
      </c>
      <c r="S2367" s="2">
        <v>16.551724137931</v>
      </c>
      <c r="T2367" s="18">
        <v>0.68965517241399998</v>
      </c>
    </row>
    <row r="2368" spans="4:20" x14ac:dyDescent="0.2">
      <c r="D2368" s="102"/>
      <c r="E2368" s="5" t="s">
        <v>34</v>
      </c>
      <c r="F2368" s="6"/>
      <c r="G2368" s="7">
        <v>103</v>
      </c>
      <c r="H2368" s="10">
        <v>42</v>
      </c>
      <c r="I2368" s="1">
        <v>13</v>
      </c>
      <c r="J2368" s="1">
        <v>8</v>
      </c>
      <c r="K2368" s="1">
        <v>5</v>
      </c>
      <c r="L2368" s="1">
        <v>31</v>
      </c>
      <c r="M2368" s="1">
        <v>8</v>
      </c>
      <c r="N2368" s="1">
        <v>19</v>
      </c>
      <c r="O2368" s="1">
        <v>36</v>
      </c>
      <c r="P2368" s="1">
        <v>3</v>
      </c>
      <c r="Q2368" s="1">
        <v>4</v>
      </c>
      <c r="R2368" s="1">
        <v>4</v>
      </c>
      <c r="S2368" s="1">
        <v>26</v>
      </c>
      <c r="T2368" s="17">
        <v>1</v>
      </c>
    </row>
    <row r="2369" spans="4:20" x14ac:dyDescent="0.2">
      <c r="D2369" s="102"/>
      <c r="E2369" s="13"/>
      <c r="F2369" s="14"/>
      <c r="G2369" s="11">
        <v>100</v>
      </c>
      <c r="H2369" s="15">
        <v>40.776699029126</v>
      </c>
      <c r="I2369" s="2">
        <v>12.621359223301001</v>
      </c>
      <c r="J2369" s="2">
        <v>7.7669902912620001</v>
      </c>
      <c r="K2369" s="2">
        <v>4.8543689320389998</v>
      </c>
      <c r="L2369" s="2">
        <v>30.097087378641</v>
      </c>
      <c r="M2369" s="2">
        <v>7.7669902912620001</v>
      </c>
      <c r="N2369" s="2">
        <v>18.446601941748</v>
      </c>
      <c r="O2369" s="2">
        <v>34.951456310680001</v>
      </c>
      <c r="P2369" s="2">
        <v>2.9126213592229999</v>
      </c>
      <c r="Q2369" s="2">
        <v>3.8834951456310001</v>
      </c>
      <c r="R2369" s="2">
        <v>3.8834951456310001</v>
      </c>
      <c r="S2369" s="2">
        <v>25.242718446602002</v>
      </c>
      <c r="T2369" s="18">
        <v>0.97087378640800004</v>
      </c>
    </row>
    <row r="2370" spans="4:20" x14ac:dyDescent="0.2">
      <c r="D2370" s="102"/>
      <c r="E2370" s="5" t="s">
        <v>35</v>
      </c>
      <c r="F2370" s="6"/>
      <c r="G2370" s="7">
        <v>80</v>
      </c>
      <c r="H2370" s="10">
        <v>27</v>
      </c>
      <c r="I2370" s="1">
        <v>9</v>
      </c>
      <c r="J2370" s="1">
        <v>3</v>
      </c>
      <c r="K2370" s="1">
        <v>3</v>
      </c>
      <c r="L2370" s="1">
        <v>18</v>
      </c>
      <c r="M2370" s="1">
        <v>0</v>
      </c>
      <c r="N2370" s="1">
        <v>10</v>
      </c>
      <c r="O2370" s="1">
        <v>23</v>
      </c>
      <c r="P2370" s="1">
        <v>0</v>
      </c>
      <c r="Q2370" s="1">
        <v>4</v>
      </c>
      <c r="R2370" s="1">
        <v>2</v>
      </c>
      <c r="S2370" s="1">
        <v>23</v>
      </c>
      <c r="T2370" s="17">
        <v>1</v>
      </c>
    </row>
    <row r="2371" spans="4:20" x14ac:dyDescent="0.2">
      <c r="D2371" s="102"/>
      <c r="E2371" s="13"/>
      <c r="F2371" s="14"/>
      <c r="G2371" s="11">
        <v>100</v>
      </c>
      <c r="H2371" s="15">
        <v>33.75</v>
      </c>
      <c r="I2371" s="2">
        <v>11.25</v>
      </c>
      <c r="J2371" s="2">
        <v>3.75</v>
      </c>
      <c r="K2371" s="2">
        <v>3.75</v>
      </c>
      <c r="L2371" s="2">
        <v>22.5</v>
      </c>
      <c r="M2371" s="9">
        <v>0</v>
      </c>
      <c r="N2371" s="2">
        <v>12.5</v>
      </c>
      <c r="O2371" s="2">
        <v>28.75</v>
      </c>
      <c r="P2371" s="9">
        <v>0</v>
      </c>
      <c r="Q2371" s="2">
        <v>5</v>
      </c>
      <c r="R2371" s="2">
        <v>2.5</v>
      </c>
      <c r="S2371" s="2">
        <v>28.75</v>
      </c>
      <c r="T2371" s="18">
        <v>1.25</v>
      </c>
    </row>
    <row r="2372" spans="4:20" x14ac:dyDescent="0.2">
      <c r="D2372" s="102"/>
      <c r="E2372" s="5" t="s">
        <v>36</v>
      </c>
      <c r="F2372" s="6"/>
      <c r="G2372" s="7">
        <v>41</v>
      </c>
      <c r="H2372" s="10">
        <v>14</v>
      </c>
      <c r="I2372" s="1">
        <v>3</v>
      </c>
      <c r="J2372" s="1">
        <v>2</v>
      </c>
      <c r="K2372" s="1">
        <v>0</v>
      </c>
      <c r="L2372" s="1">
        <v>8</v>
      </c>
      <c r="M2372" s="1">
        <v>5</v>
      </c>
      <c r="N2372" s="1">
        <v>7</v>
      </c>
      <c r="O2372" s="1">
        <v>10</v>
      </c>
      <c r="P2372" s="1">
        <v>2</v>
      </c>
      <c r="Q2372" s="1">
        <v>1</v>
      </c>
      <c r="R2372" s="1">
        <v>1</v>
      </c>
      <c r="S2372" s="1">
        <v>12</v>
      </c>
      <c r="T2372" s="17">
        <v>0</v>
      </c>
    </row>
    <row r="2373" spans="4:20" x14ac:dyDescent="0.2">
      <c r="D2373" s="102"/>
      <c r="E2373" s="13"/>
      <c r="F2373" s="14"/>
      <c r="G2373" s="11">
        <v>100</v>
      </c>
      <c r="H2373" s="15">
        <v>34.146341463414998</v>
      </c>
      <c r="I2373" s="2">
        <v>7.3170731707319998</v>
      </c>
      <c r="J2373" s="2">
        <v>4.8780487804880002</v>
      </c>
      <c r="K2373" s="9">
        <v>0</v>
      </c>
      <c r="L2373" s="2">
        <v>19.512195121950999</v>
      </c>
      <c r="M2373" s="2">
        <v>12.195121951220001</v>
      </c>
      <c r="N2373" s="2">
        <v>17.073170731706998</v>
      </c>
      <c r="O2373" s="2">
        <v>24.390243902439</v>
      </c>
      <c r="P2373" s="2">
        <v>4.8780487804880002</v>
      </c>
      <c r="Q2373" s="2">
        <v>2.4390243902440001</v>
      </c>
      <c r="R2373" s="2">
        <v>2.4390243902440001</v>
      </c>
      <c r="S2373" s="2">
        <v>29.268292682927001</v>
      </c>
      <c r="T2373" s="29">
        <v>0</v>
      </c>
    </row>
    <row r="2374" spans="4:20" x14ac:dyDescent="0.2">
      <c r="D2374" s="102"/>
      <c r="E2374" s="5" t="s">
        <v>37</v>
      </c>
      <c r="F2374" s="6"/>
      <c r="G2374" s="7">
        <v>96</v>
      </c>
      <c r="H2374" s="10">
        <v>33</v>
      </c>
      <c r="I2374" s="1">
        <v>13</v>
      </c>
      <c r="J2374" s="1">
        <v>2</v>
      </c>
      <c r="K2374" s="1">
        <v>3</v>
      </c>
      <c r="L2374" s="1">
        <v>26</v>
      </c>
      <c r="M2374" s="1">
        <v>4</v>
      </c>
      <c r="N2374" s="1">
        <v>18</v>
      </c>
      <c r="O2374" s="1">
        <v>25</v>
      </c>
      <c r="P2374" s="1">
        <v>3</v>
      </c>
      <c r="Q2374" s="1">
        <v>5</v>
      </c>
      <c r="R2374" s="1">
        <v>2</v>
      </c>
      <c r="S2374" s="1">
        <v>27</v>
      </c>
      <c r="T2374" s="17">
        <v>0</v>
      </c>
    </row>
    <row r="2375" spans="4:20" x14ac:dyDescent="0.2">
      <c r="D2375" s="102"/>
      <c r="E2375" s="13"/>
      <c r="F2375" s="14"/>
      <c r="G2375" s="11">
        <v>100</v>
      </c>
      <c r="H2375" s="15">
        <v>34.375</v>
      </c>
      <c r="I2375" s="2">
        <v>13.541666666667</v>
      </c>
      <c r="J2375" s="2">
        <v>2.083333333333</v>
      </c>
      <c r="K2375" s="2">
        <v>3.125</v>
      </c>
      <c r="L2375" s="2">
        <v>27.083333333333002</v>
      </c>
      <c r="M2375" s="2">
        <v>4.166666666667</v>
      </c>
      <c r="N2375" s="2">
        <v>18.75</v>
      </c>
      <c r="O2375" s="2">
        <v>26.041666666666998</v>
      </c>
      <c r="P2375" s="2">
        <v>3.125</v>
      </c>
      <c r="Q2375" s="2">
        <v>5.208333333333</v>
      </c>
      <c r="R2375" s="2">
        <v>2.083333333333</v>
      </c>
      <c r="S2375" s="2">
        <v>28.125</v>
      </c>
      <c r="T2375" s="29">
        <v>0</v>
      </c>
    </row>
    <row r="2376" spans="4:20" x14ac:dyDescent="0.2">
      <c r="D2376" s="102"/>
      <c r="E2376" s="5" t="s">
        <v>38</v>
      </c>
      <c r="F2376" s="6"/>
      <c r="G2376" s="7">
        <v>5</v>
      </c>
      <c r="H2376" s="10">
        <v>1</v>
      </c>
      <c r="I2376" s="1">
        <v>0</v>
      </c>
      <c r="J2376" s="1">
        <v>0</v>
      </c>
      <c r="K2376" s="1">
        <v>0</v>
      </c>
      <c r="L2376" s="1">
        <v>1</v>
      </c>
      <c r="M2376" s="1">
        <v>0</v>
      </c>
      <c r="N2376" s="1">
        <v>2</v>
      </c>
      <c r="O2376" s="1">
        <v>1</v>
      </c>
      <c r="P2376" s="1">
        <v>0</v>
      </c>
      <c r="Q2376" s="1">
        <v>1</v>
      </c>
      <c r="R2376" s="1">
        <v>0</v>
      </c>
      <c r="S2376" s="1">
        <v>1</v>
      </c>
      <c r="T2376" s="17">
        <v>0</v>
      </c>
    </row>
    <row r="2377" spans="4:20" x14ac:dyDescent="0.2">
      <c r="D2377" s="102"/>
      <c r="E2377" s="13"/>
      <c r="F2377" s="14"/>
      <c r="G2377" s="11">
        <v>100</v>
      </c>
      <c r="H2377" s="15">
        <v>20</v>
      </c>
      <c r="I2377" s="9">
        <v>0</v>
      </c>
      <c r="J2377" s="9">
        <v>0</v>
      </c>
      <c r="K2377" s="9">
        <v>0</v>
      </c>
      <c r="L2377" s="2">
        <v>20</v>
      </c>
      <c r="M2377" s="9">
        <v>0</v>
      </c>
      <c r="N2377" s="2">
        <v>40</v>
      </c>
      <c r="O2377" s="2">
        <v>20</v>
      </c>
      <c r="P2377" s="9">
        <v>0</v>
      </c>
      <c r="Q2377" s="2">
        <v>20</v>
      </c>
      <c r="R2377" s="9">
        <v>0</v>
      </c>
      <c r="S2377" s="2">
        <v>20</v>
      </c>
      <c r="T2377" s="29">
        <v>0</v>
      </c>
    </row>
    <row r="2378" spans="4:20" x14ac:dyDescent="0.2">
      <c r="D2378" s="101" t="s">
        <v>39</v>
      </c>
      <c r="E2378" s="26" t="s">
        <v>40</v>
      </c>
      <c r="F2378" s="25"/>
      <c r="G2378" s="28">
        <v>460</v>
      </c>
      <c r="H2378" s="30">
        <v>155</v>
      </c>
      <c r="I2378" s="3">
        <v>50</v>
      </c>
      <c r="J2378" s="3">
        <v>26</v>
      </c>
      <c r="K2378" s="3">
        <v>14</v>
      </c>
      <c r="L2378" s="3">
        <v>123</v>
      </c>
      <c r="M2378" s="3">
        <v>35</v>
      </c>
      <c r="N2378" s="3">
        <v>91</v>
      </c>
      <c r="O2378" s="3">
        <v>129</v>
      </c>
      <c r="P2378" s="3">
        <v>10</v>
      </c>
      <c r="Q2378" s="3">
        <v>19</v>
      </c>
      <c r="R2378" s="3">
        <v>15</v>
      </c>
      <c r="S2378" s="3">
        <v>117</v>
      </c>
      <c r="T2378" s="32">
        <v>2</v>
      </c>
    </row>
    <row r="2379" spans="4:20" x14ac:dyDescent="0.2">
      <c r="D2379" s="102"/>
      <c r="E2379" s="13"/>
      <c r="F2379" s="14"/>
      <c r="G2379" s="11">
        <v>100</v>
      </c>
      <c r="H2379" s="15">
        <v>33.695652173912997</v>
      </c>
      <c r="I2379" s="2">
        <v>10.869565217390999</v>
      </c>
      <c r="J2379" s="2">
        <v>5.6521739130429998</v>
      </c>
      <c r="K2379" s="2">
        <v>3.0434782608700002</v>
      </c>
      <c r="L2379" s="2">
        <v>26.739130434783</v>
      </c>
      <c r="M2379" s="2">
        <v>7.6086956521740001</v>
      </c>
      <c r="N2379" s="2">
        <v>19.782608695652002</v>
      </c>
      <c r="O2379" s="2">
        <v>28.04347826087</v>
      </c>
      <c r="P2379" s="2">
        <v>2.1739130434780001</v>
      </c>
      <c r="Q2379" s="2">
        <v>4.130434782609</v>
      </c>
      <c r="R2379" s="2">
        <v>3.2608695652169999</v>
      </c>
      <c r="S2379" s="2">
        <v>25.434782608696</v>
      </c>
      <c r="T2379" s="18">
        <v>0.43478260869599999</v>
      </c>
    </row>
    <row r="2380" spans="4:20" x14ac:dyDescent="0.2">
      <c r="D2380" s="102"/>
      <c r="E2380" s="5" t="s">
        <v>41</v>
      </c>
      <c r="F2380" s="6"/>
      <c r="G2380" s="7">
        <v>434</v>
      </c>
      <c r="H2380" s="10">
        <v>176</v>
      </c>
      <c r="I2380" s="1">
        <v>44</v>
      </c>
      <c r="J2380" s="1">
        <v>15</v>
      </c>
      <c r="K2380" s="1">
        <v>12</v>
      </c>
      <c r="L2380" s="1">
        <v>108</v>
      </c>
      <c r="M2380" s="1">
        <v>29</v>
      </c>
      <c r="N2380" s="1">
        <v>92</v>
      </c>
      <c r="O2380" s="1">
        <v>134</v>
      </c>
      <c r="P2380" s="1">
        <v>8</v>
      </c>
      <c r="Q2380" s="1">
        <v>20</v>
      </c>
      <c r="R2380" s="1">
        <v>10</v>
      </c>
      <c r="S2380" s="1">
        <v>101</v>
      </c>
      <c r="T2380" s="17">
        <v>5</v>
      </c>
    </row>
    <row r="2381" spans="4:20" x14ac:dyDescent="0.2">
      <c r="D2381" s="102"/>
      <c r="E2381" s="13"/>
      <c r="F2381" s="14"/>
      <c r="G2381" s="11">
        <v>100</v>
      </c>
      <c r="H2381" s="15">
        <v>40.552995391704997</v>
      </c>
      <c r="I2381" s="2">
        <v>10.138248847926</v>
      </c>
      <c r="J2381" s="2">
        <v>3.4562211981569999</v>
      </c>
      <c r="K2381" s="2">
        <v>2.7649769585250001</v>
      </c>
      <c r="L2381" s="2">
        <v>24.884792626728</v>
      </c>
      <c r="M2381" s="2">
        <v>6.6820276497700002</v>
      </c>
      <c r="N2381" s="2">
        <v>21.198156682027999</v>
      </c>
      <c r="O2381" s="2">
        <v>30.875576036866001</v>
      </c>
      <c r="P2381" s="2">
        <v>1.8433179723499999</v>
      </c>
      <c r="Q2381" s="2">
        <v>4.6082949308760002</v>
      </c>
      <c r="R2381" s="2">
        <v>2.3041474654380001</v>
      </c>
      <c r="S2381" s="2">
        <v>23.271889400921999</v>
      </c>
      <c r="T2381" s="18">
        <v>1.152073732719</v>
      </c>
    </row>
    <row r="2382" spans="4:20" x14ac:dyDescent="0.2">
      <c r="D2382" s="102"/>
      <c r="E2382" s="5" t="s">
        <v>42</v>
      </c>
      <c r="F2382" s="6"/>
      <c r="G2382" s="7">
        <v>328</v>
      </c>
      <c r="H2382" s="10">
        <v>102</v>
      </c>
      <c r="I2382" s="1">
        <v>34</v>
      </c>
      <c r="J2382" s="1">
        <v>15</v>
      </c>
      <c r="K2382" s="1">
        <v>7</v>
      </c>
      <c r="L2382" s="1">
        <v>76</v>
      </c>
      <c r="M2382" s="1">
        <v>19</v>
      </c>
      <c r="N2382" s="1">
        <v>62</v>
      </c>
      <c r="O2382" s="1">
        <v>97</v>
      </c>
      <c r="P2382" s="1">
        <v>5</v>
      </c>
      <c r="Q2382" s="1">
        <v>15</v>
      </c>
      <c r="R2382" s="1">
        <v>4</v>
      </c>
      <c r="S2382" s="1">
        <v>93</v>
      </c>
      <c r="T2382" s="17">
        <v>3</v>
      </c>
    </row>
    <row r="2383" spans="4:20" x14ac:dyDescent="0.2">
      <c r="D2383" s="102"/>
      <c r="E2383" s="13"/>
      <c r="F2383" s="14"/>
      <c r="G2383" s="11">
        <v>100</v>
      </c>
      <c r="H2383" s="15">
        <v>31.097560975610001</v>
      </c>
      <c r="I2383" s="2">
        <v>10.365853658537</v>
      </c>
      <c r="J2383" s="2">
        <v>4.5731707317070001</v>
      </c>
      <c r="K2383" s="2">
        <v>2.134146341463</v>
      </c>
      <c r="L2383" s="2">
        <v>23.170731707317</v>
      </c>
      <c r="M2383" s="2">
        <v>5.7926829268290003</v>
      </c>
      <c r="N2383" s="2">
        <v>18.902439024389999</v>
      </c>
      <c r="O2383" s="2">
        <v>29.573170731706998</v>
      </c>
      <c r="P2383" s="2">
        <v>1.5243902439020001</v>
      </c>
      <c r="Q2383" s="2">
        <v>4.5731707317070001</v>
      </c>
      <c r="R2383" s="2">
        <v>1.219512195122</v>
      </c>
      <c r="S2383" s="2">
        <v>28.353658536585002</v>
      </c>
      <c r="T2383" s="18">
        <v>0.91463414634100004</v>
      </c>
    </row>
    <row r="2384" spans="4:20" x14ac:dyDescent="0.2">
      <c r="D2384" s="102"/>
      <c r="E2384" s="5" t="s">
        <v>43</v>
      </c>
      <c r="F2384" s="6"/>
      <c r="G2384" s="7">
        <v>71</v>
      </c>
      <c r="H2384" s="10">
        <v>26</v>
      </c>
      <c r="I2384" s="1">
        <v>7</v>
      </c>
      <c r="J2384" s="1">
        <v>5</v>
      </c>
      <c r="K2384" s="1">
        <v>1</v>
      </c>
      <c r="L2384" s="1">
        <v>16</v>
      </c>
      <c r="M2384" s="1">
        <v>4</v>
      </c>
      <c r="N2384" s="1">
        <v>9</v>
      </c>
      <c r="O2384" s="1">
        <v>12</v>
      </c>
      <c r="P2384" s="1">
        <v>1</v>
      </c>
      <c r="Q2384" s="1">
        <v>1</v>
      </c>
      <c r="R2384" s="1">
        <v>1</v>
      </c>
      <c r="S2384" s="1">
        <v>21</v>
      </c>
      <c r="T2384" s="17">
        <v>1</v>
      </c>
    </row>
    <row r="2385" spans="2:20" x14ac:dyDescent="0.2">
      <c r="D2385" s="102"/>
      <c r="E2385" s="13"/>
      <c r="F2385" s="14"/>
      <c r="G2385" s="11">
        <v>100</v>
      </c>
      <c r="H2385" s="15">
        <v>36.619718309859003</v>
      </c>
      <c r="I2385" s="2">
        <v>9.8591549295770005</v>
      </c>
      <c r="J2385" s="2">
        <v>7.0422535211269999</v>
      </c>
      <c r="K2385" s="2">
        <v>1.4084507042250001</v>
      </c>
      <c r="L2385" s="2">
        <v>22.535211267606002</v>
      </c>
      <c r="M2385" s="2">
        <v>5.6338028169010004</v>
      </c>
      <c r="N2385" s="2">
        <v>12.676056338027999</v>
      </c>
      <c r="O2385" s="2">
        <v>16.901408450704</v>
      </c>
      <c r="P2385" s="2">
        <v>1.4084507042250001</v>
      </c>
      <c r="Q2385" s="2">
        <v>1.4084507042250001</v>
      </c>
      <c r="R2385" s="2">
        <v>1.4084507042250001</v>
      </c>
      <c r="S2385" s="2">
        <v>29.577464788732001</v>
      </c>
      <c r="T2385" s="18">
        <v>1.4084507042250001</v>
      </c>
    </row>
    <row r="2386" spans="2:20" x14ac:dyDescent="0.2">
      <c r="D2386" s="102"/>
      <c r="E2386" s="5" t="s">
        <v>44</v>
      </c>
      <c r="F2386" s="6"/>
      <c r="G2386" s="7">
        <v>97</v>
      </c>
      <c r="H2386" s="10">
        <v>33</v>
      </c>
      <c r="I2386" s="1">
        <v>7</v>
      </c>
      <c r="J2386" s="1">
        <v>7</v>
      </c>
      <c r="K2386" s="1">
        <v>0</v>
      </c>
      <c r="L2386" s="1">
        <v>23</v>
      </c>
      <c r="M2386" s="1">
        <v>3</v>
      </c>
      <c r="N2386" s="1">
        <v>23</v>
      </c>
      <c r="O2386" s="1">
        <v>21</v>
      </c>
      <c r="P2386" s="1">
        <v>4</v>
      </c>
      <c r="Q2386" s="1">
        <v>3</v>
      </c>
      <c r="R2386" s="1">
        <v>1</v>
      </c>
      <c r="S2386" s="1">
        <v>29</v>
      </c>
      <c r="T2386" s="17">
        <v>0</v>
      </c>
    </row>
    <row r="2387" spans="2:20" x14ac:dyDescent="0.2">
      <c r="D2387" s="103"/>
      <c r="E2387" s="54"/>
      <c r="F2387" s="52"/>
      <c r="G2387" s="61">
        <v>100</v>
      </c>
      <c r="H2387" s="66">
        <v>34.020618556701002</v>
      </c>
      <c r="I2387" s="24">
        <v>7.2164948453609998</v>
      </c>
      <c r="J2387" s="24">
        <v>7.2164948453609998</v>
      </c>
      <c r="K2387" s="72">
        <v>0</v>
      </c>
      <c r="L2387" s="24">
        <v>23.711340206186001</v>
      </c>
      <c r="M2387" s="24">
        <v>3.0927835051549999</v>
      </c>
      <c r="N2387" s="24">
        <v>23.711340206186001</v>
      </c>
      <c r="O2387" s="24">
        <v>21.649484536081999</v>
      </c>
      <c r="P2387" s="24">
        <v>4.1237113402060004</v>
      </c>
      <c r="Q2387" s="24">
        <v>3.0927835051549999</v>
      </c>
      <c r="R2387" s="24">
        <v>1.0309278350519999</v>
      </c>
      <c r="S2387" s="24">
        <v>29.896907216494998</v>
      </c>
      <c r="T2387" s="79">
        <v>0</v>
      </c>
    </row>
    <row r="2389" spans="2:20" x14ac:dyDescent="0.2">
      <c r="B2389" s="34" t="str">
        <f xml:space="preserve"> HYPERLINK("#'目次'!B60", "[54]")</f>
        <v>[54]</v>
      </c>
      <c r="C2389" s="27" t="s">
        <v>525</v>
      </c>
    </row>
    <row r="2390" spans="2:20" x14ac:dyDescent="0.2">
      <c r="C2390" s="84" t="s">
        <v>484</v>
      </c>
    </row>
    <row r="2392" spans="2:20" x14ac:dyDescent="0.2">
      <c r="C2392" s="27" t="s">
        <v>13</v>
      </c>
    </row>
    <row r="2393" spans="2:20" ht="36" x14ac:dyDescent="0.2">
      <c r="D2393" s="97"/>
      <c r="E2393" s="98"/>
      <c r="F2393" s="98"/>
      <c r="G2393" s="38" t="s">
        <v>14</v>
      </c>
      <c r="H2393" s="36" t="s">
        <v>526</v>
      </c>
      <c r="I2393" s="4" t="s">
        <v>527</v>
      </c>
      <c r="J2393" s="4" t="s">
        <v>161</v>
      </c>
      <c r="K2393" s="35" t="s">
        <v>24</v>
      </c>
    </row>
    <row r="2394" spans="2:20" x14ac:dyDescent="0.2">
      <c r="D2394" s="99"/>
      <c r="E2394" s="100"/>
      <c r="F2394" s="100"/>
      <c r="G2394" s="40"/>
      <c r="H2394" s="42"/>
      <c r="I2394" s="8"/>
      <c r="J2394" s="8"/>
      <c r="K2394" s="39"/>
    </row>
    <row r="2395" spans="2:20" x14ac:dyDescent="0.2">
      <c r="D2395" s="59"/>
      <c r="E2395" s="63" t="s">
        <v>14</v>
      </c>
      <c r="F2395" s="65"/>
      <c r="G2395" s="37">
        <v>1390</v>
      </c>
      <c r="H2395" s="16">
        <v>670</v>
      </c>
      <c r="I2395" s="16">
        <v>162</v>
      </c>
      <c r="J2395" s="16">
        <v>543</v>
      </c>
      <c r="K2395" s="57">
        <v>15</v>
      </c>
    </row>
    <row r="2396" spans="2:20" x14ac:dyDescent="0.2">
      <c r="D2396" s="54"/>
      <c r="E2396" s="52"/>
      <c r="F2396" s="60"/>
      <c r="G2396" s="11">
        <v>100</v>
      </c>
      <c r="H2396" s="2">
        <v>48.201438848921001</v>
      </c>
      <c r="I2396" s="2">
        <v>11.654676258993</v>
      </c>
      <c r="J2396" s="2">
        <v>39.064748201439002</v>
      </c>
      <c r="K2396" s="18">
        <v>1.0791366906469999</v>
      </c>
    </row>
    <row r="2397" spans="2:20" x14ac:dyDescent="0.2">
      <c r="D2397" s="101" t="s">
        <v>25</v>
      </c>
      <c r="E2397" s="26" t="s">
        <v>26</v>
      </c>
      <c r="F2397" s="25"/>
      <c r="G2397" s="28">
        <v>27</v>
      </c>
      <c r="H2397" s="30">
        <v>14</v>
      </c>
      <c r="I2397" s="3">
        <v>2</v>
      </c>
      <c r="J2397" s="3">
        <v>11</v>
      </c>
      <c r="K2397" s="32">
        <v>0</v>
      </c>
    </row>
    <row r="2398" spans="2:20" x14ac:dyDescent="0.2">
      <c r="D2398" s="102"/>
      <c r="E2398" s="13"/>
      <c r="F2398" s="14"/>
      <c r="G2398" s="11">
        <v>100</v>
      </c>
      <c r="H2398" s="15">
        <v>51.851851851851997</v>
      </c>
      <c r="I2398" s="2">
        <v>7.4074074074069998</v>
      </c>
      <c r="J2398" s="2">
        <v>40.740740740741003</v>
      </c>
      <c r="K2398" s="29">
        <v>0</v>
      </c>
    </row>
    <row r="2399" spans="2:20" x14ac:dyDescent="0.2">
      <c r="D2399" s="102"/>
      <c r="E2399" s="5" t="s">
        <v>27</v>
      </c>
      <c r="F2399" s="6"/>
      <c r="G2399" s="7">
        <v>65</v>
      </c>
      <c r="H2399" s="10">
        <v>27</v>
      </c>
      <c r="I2399" s="1">
        <v>12</v>
      </c>
      <c r="J2399" s="1">
        <v>24</v>
      </c>
      <c r="K2399" s="17">
        <v>2</v>
      </c>
    </row>
    <row r="2400" spans="2:20" x14ac:dyDescent="0.2">
      <c r="D2400" s="102"/>
      <c r="E2400" s="13"/>
      <c r="F2400" s="14"/>
      <c r="G2400" s="11">
        <v>100</v>
      </c>
      <c r="H2400" s="15">
        <v>41.538461538462002</v>
      </c>
      <c r="I2400" s="2">
        <v>18.461538461538002</v>
      </c>
      <c r="J2400" s="2">
        <v>36.923076923076998</v>
      </c>
      <c r="K2400" s="18">
        <v>3.0769230769229998</v>
      </c>
    </row>
    <row r="2401" spans="4:11" x14ac:dyDescent="0.2">
      <c r="D2401" s="102"/>
      <c r="E2401" s="5" t="s">
        <v>28</v>
      </c>
      <c r="F2401" s="6"/>
      <c r="G2401" s="7">
        <v>344</v>
      </c>
      <c r="H2401" s="10">
        <v>174</v>
      </c>
      <c r="I2401" s="1">
        <v>47</v>
      </c>
      <c r="J2401" s="1">
        <v>119</v>
      </c>
      <c r="K2401" s="17">
        <v>4</v>
      </c>
    </row>
    <row r="2402" spans="4:11" x14ac:dyDescent="0.2">
      <c r="D2402" s="102"/>
      <c r="E2402" s="13"/>
      <c r="F2402" s="14"/>
      <c r="G2402" s="11">
        <v>100</v>
      </c>
      <c r="H2402" s="15">
        <v>50.581395348836999</v>
      </c>
      <c r="I2402" s="2">
        <v>13.662790697674</v>
      </c>
      <c r="J2402" s="2">
        <v>34.593023255814003</v>
      </c>
      <c r="K2402" s="18">
        <v>1.1627906976739999</v>
      </c>
    </row>
    <row r="2403" spans="4:11" x14ac:dyDescent="0.2">
      <c r="D2403" s="102"/>
      <c r="E2403" s="5" t="s">
        <v>29</v>
      </c>
      <c r="F2403" s="6"/>
      <c r="G2403" s="7">
        <v>208</v>
      </c>
      <c r="H2403" s="10">
        <v>100</v>
      </c>
      <c r="I2403" s="1">
        <v>28</v>
      </c>
      <c r="J2403" s="1">
        <v>78</v>
      </c>
      <c r="K2403" s="17">
        <v>2</v>
      </c>
    </row>
    <row r="2404" spans="4:11" x14ac:dyDescent="0.2">
      <c r="D2404" s="102"/>
      <c r="E2404" s="13"/>
      <c r="F2404" s="14"/>
      <c r="G2404" s="11">
        <v>100</v>
      </c>
      <c r="H2404" s="15">
        <v>48.076923076923002</v>
      </c>
      <c r="I2404" s="2">
        <v>13.461538461538</v>
      </c>
      <c r="J2404" s="2">
        <v>37.5</v>
      </c>
      <c r="K2404" s="18">
        <v>0.96153846153800004</v>
      </c>
    </row>
    <row r="2405" spans="4:11" x14ac:dyDescent="0.2">
      <c r="D2405" s="102"/>
      <c r="E2405" s="5" t="s">
        <v>30</v>
      </c>
      <c r="F2405" s="6"/>
      <c r="G2405" s="7">
        <v>54</v>
      </c>
      <c r="H2405" s="10">
        <v>26</v>
      </c>
      <c r="I2405" s="1">
        <v>4</v>
      </c>
      <c r="J2405" s="1">
        <v>21</v>
      </c>
      <c r="K2405" s="17">
        <v>3</v>
      </c>
    </row>
    <row r="2406" spans="4:11" x14ac:dyDescent="0.2">
      <c r="D2406" s="102"/>
      <c r="E2406" s="13"/>
      <c r="F2406" s="14"/>
      <c r="G2406" s="11">
        <v>100</v>
      </c>
      <c r="H2406" s="15">
        <v>48.148148148148003</v>
      </c>
      <c r="I2406" s="2">
        <v>7.4074074074069998</v>
      </c>
      <c r="J2406" s="2">
        <v>38.888888888888999</v>
      </c>
      <c r="K2406" s="18">
        <v>5.5555555555560003</v>
      </c>
    </row>
    <row r="2407" spans="4:11" x14ac:dyDescent="0.2">
      <c r="D2407" s="102"/>
      <c r="E2407" s="5" t="s">
        <v>31</v>
      </c>
      <c r="F2407" s="6"/>
      <c r="G2407" s="7">
        <v>35</v>
      </c>
      <c r="H2407" s="10">
        <v>18</v>
      </c>
      <c r="I2407" s="1">
        <v>7</v>
      </c>
      <c r="J2407" s="1">
        <v>10</v>
      </c>
      <c r="K2407" s="17">
        <v>0</v>
      </c>
    </row>
    <row r="2408" spans="4:11" x14ac:dyDescent="0.2">
      <c r="D2408" s="102"/>
      <c r="E2408" s="13"/>
      <c r="F2408" s="14"/>
      <c r="G2408" s="11">
        <v>100</v>
      </c>
      <c r="H2408" s="15">
        <v>51.428571428570997</v>
      </c>
      <c r="I2408" s="2">
        <v>20</v>
      </c>
      <c r="J2408" s="2">
        <v>28.571428571428999</v>
      </c>
      <c r="K2408" s="29">
        <v>0</v>
      </c>
    </row>
    <row r="2409" spans="4:11" x14ac:dyDescent="0.2">
      <c r="D2409" s="102"/>
      <c r="E2409" s="5" t="s">
        <v>32</v>
      </c>
      <c r="F2409" s="6"/>
      <c r="G2409" s="7">
        <v>187</v>
      </c>
      <c r="H2409" s="10">
        <v>97</v>
      </c>
      <c r="I2409" s="1">
        <v>10</v>
      </c>
      <c r="J2409" s="1">
        <v>80</v>
      </c>
      <c r="K2409" s="17">
        <v>0</v>
      </c>
    </row>
    <row r="2410" spans="4:11" x14ac:dyDescent="0.2">
      <c r="D2410" s="102"/>
      <c r="E2410" s="13"/>
      <c r="F2410" s="14"/>
      <c r="G2410" s="11">
        <v>100</v>
      </c>
      <c r="H2410" s="15">
        <v>51.871657754010997</v>
      </c>
      <c r="I2410" s="2">
        <v>5.3475935828879999</v>
      </c>
      <c r="J2410" s="2">
        <v>42.780748663102003</v>
      </c>
      <c r="K2410" s="29">
        <v>0</v>
      </c>
    </row>
    <row r="2411" spans="4:11" x14ac:dyDescent="0.2">
      <c r="D2411" s="102"/>
      <c r="E2411" s="5" t="s">
        <v>33</v>
      </c>
      <c r="F2411" s="6"/>
      <c r="G2411" s="7">
        <v>145</v>
      </c>
      <c r="H2411" s="10">
        <v>61</v>
      </c>
      <c r="I2411" s="1">
        <v>22</v>
      </c>
      <c r="J2411" s="1">
        <v>59</v>
      </c>
      <c r="K2411" s="17">
        <v>3</v>
      </c>
    </row>
    <row r="2412" spans="4:11" x14ac:dyDescent="0.2">
      <c r="D2412" s="102"/>
      <c r="E2412" s="13"/>
      <c r="F2412" s="14"/>
      <c r="G2412" s="11">
        <v>100</v>
      </c>
      <c r="H2412" s="15">
        <v>42.068965517240997</v>
      </c>
      <c r="I2412" s="2">
        <v>15.172413793103001</v>
      </c>
      <c r="J2412" s="2">
        <v>40.689655172414</v>
      </c>
      <c r="K2412" s="18">
        <v>2.0689655172410002</v>
      </c>
    </row>
    <row r="2413" spans="4:11" x14ac:dyDescent="0.2">
      <c r="D2413" s="102"/>
      <c r="E2413" s="5" t="s">
        <v>34</v>
      </c>
      <c r="F2413" s="6"/>
      <c r="G2413" s="7">
        <v>103</v>
      </c>
      <c r="H2413" s="10">
        <v>50</v>
      </c>
      <c r="I2413" s="1">
        <v>10</v>
      </c>
      <c r="J2413" s="1">
        <v>42</v>
      </c>
      <c r="K2413" s="17">
        <v>1</v>
      </c>
    </row>
    <row r="2414" spans="4:11" x14ac:dyDescent="0.2">
      <c r="D2414" s="102"/>
      <c r="E2414" s="13"/>
      <c r="F2414" s="14"/>
      <c r="G2414" s="11">
        <v>100</v>
      </c>
      <c r="H2414" s="15">
        <v>48.543689320387998</v>
      </c>
      <c r="I2414" s="2">
        <v>9.7087378640779995</v>
      </c>
      <c r="J2414" s="2">
        <v>40.776699029126</v>
      </c>
      <c r="K2414" s="18">
        <v>0.97087378640800004</v>
      </c>
    </row>
    <row r="2415" spans="4:11" x14ac:dyDescent="0.2">
      <c r="D2415" s="102"/>
      <c r="E2415" s="5" t="s">
        <v>35</v>
      </c>
      <c r="F2415" s="6"/>
      <c r="G2415" s="7">
        <v>80</v>
      </c>
      <c r="H2415" s="10">
        <v>36</v>
      </c>
      <c r="I2415" s="1">
        <v>5</v>
      </c>
      <c r="J2415" s="1">
        <v>39</v>
      </c>
      <c r="K2415" s="17">
        <v>0</v>
      </c>
    </row>
    <row r="2416" spans="4:11" x14ac:dyDescent="0.2">
      <c r="D2416" s="102"/>
      <c r="E2416" s="13"/>
      <c r="F2416" s="14"/>
      <c r="G2416" s="11">
        <v>100</v>
      </c>
      <c r="H2416" s="15">
        <v>45</v>
      </c>
      <c r="I2416" s="2">
        <v>6.25</v>
      </c>
      <c r="J2416" s="2">
        <v>48.75</v>
      </c>
      <c r="K2416" s="29">
        <v>0</v>
      </c>
    </row>
    <row r="2417" spans="4:11" x14ac:dyDescent="0.2">
      <c r="D2417" s="102"/>
      <c r="E2417" s="5" t="s">
        <v>36</v>
      </c>
      <c r="F2417" s="6"/>
      <c r="G2417" s="7">
        <v>41</v>
      </c>
      <c r="H2417" s="10">
        <v>24</v>
      </c>
      <c r="I2417" s="1">
        <v>3</v>
      </c>
      <c r="J2417" s="1">
        <v>14</v>
      </c>
      <c r="K2417" s="17">
        <v>0</v>
      </c>
    </row>
    <row r="2418" spans="4:11" x14ac:dyDescent="0.2">
      <c r="D2418" s="102"/>
      <c r="E2418" s="13"/>
      <c r="F2418" s="14"/>
      <c r="G2418" s="11">
        <v>100</v>
      </c>
      <c r="H2418" s="15">
        <v>58.536585365854002</v>
      </c>
      <c r="I2418" s="2">
        <v>7.3170731707319998</v>
      </c>
      <c r="J2418" s="2">
        <v>34.146341463414998</v>
      </c>
      <c r="K2418" s="29">
        <v>0</v>
      </c>
    </row>
    <row r="2419" spans="4:11" x14ac:dyDescent="0.2">
      <c r="D2419" s="102"/>
      <c r="E2419" s="5" t="s">
        <v>37</v>
      </c>
      <c r="F2419" s="6"/>
      <c r="G2419" s="7">
        <v>96</v>
      </c>
      <c r="H2419" s="10">
        <v>42</v>
      </c>
      <c r="I2419" s="1">
        <v>10</v>
      </c>
      <c r="J2419" s="1">
        <v>44</v>
      </c>
      <c r="K2419" s="17">
        <v>0</v>
      </c>
    </row>
    <row r="2420" spans="4:11" x14ac:dyDescent="0.2">
      <c r="D2420" s="102"/>
      <c r="E2420" s="13"/>
      <c r="F2420" s="14"/>
      <c r="G2420" s="11">
        <v>100</v>
      </c>
      <c r="H2420" s="15">
        <v>43.75</v>
      </c>
      <c r="I2420" s="2">
        <v>10.416666666667</v>
      </c>
      <c r="J2420" s="2">
        <v>45.833333333333002</v>
      </c>
      <c r="K2420" s="29">
        <v>0</v>
      </c>
    </row>
    <row r="2421" spans="4:11" x14ac:dyDescent="0.2">
      <c r="D2421" s="102"/>
      <c r="E2421" s="5" t="s">
        <v>38</v>
      </c>
      <c r="F2421" s="6"/>
      <c r="G2421" s="7">
        <v>5</v>
      </c>
      <c r="H2421" s="10">
        <v>1</v>
      </c>
      <c r="I2421" s="1">
        <v>2</v>
      </c>
      <c r="J2421" s="1">
        <v>2</v>
      </c>
      <c r="K2421" s="17">
        <v>0</v>
      </c>
    </row>
    <row r="2422" spans="4:11" x14ac:dyDescent="0.2">
      <c r="D2422" s="102"/>
      <c r="E2422" s="13"/>
      <c r="F2422" s="14"/>
      <c r="G2422" s="11">
        <v>100</v>
      </c>
      <c r="H2422" s="15">
        <v>20</v>
      </c>
      <c r="I2422" s="2">
        <v>40</v>
      </c>
      <c r="J2422" s="2">
        <v>40</v>
      </c>
      <c r="K2422" s="29">
        <v>0</v>
      </c>
    </row>
    <row r="2423" spans="4:11" x14ac:dyDescent="0.2">
      <c r="D2423" s="101" t="s">
        <v>39</v>
      </c>
      <c r="E2423" s="26" t="s">
        <v>40</v>
      </c>
      <c r="F2423" s="25"/>
      <c r="G2423" s="28">
        <v>460</v>
      </c>
      <c r="H2423" s="30">
        <v>232</v>
      </c>
      <c r="I2423" s="3">
        <v>50</v>
      </c>
      <c r="J2423" s="3">
        <v>174</v>
      </c>
      <c r="K2423" s="32">
        <v>4</v>
      </c>
    </row>
    <row r="2424" spans="4:11" x14ac:dyDescent="0.2">
      <c r="D2424" s="102"/>
      <c r="E2424" s="13"/>
      <c r="F2424" s="14"/>
      <c r="G2424" s="11">
        <v>100</v>
      </c>
      <c r="H2424" s="15">
        <v>50.434782608695997</v>
      </c>
      <c r="I2424" s="2">
        <v>10.869565217390999</v>
      </c>
      <c r="J2424" s="2">
        <v>37.826086956521998</v>
      </c>
      <c r="K2424" s="18">
        <v>0.86956521739100001</v>
      </c>
    </row>
    <row r="2425" spans="4:11" x14ac:dyDescent="0.2">
      <c r="D2425" s="102"/>
      <c r="E2425" s="5" t="s">
        <v>41</v>
      </c>
      <c r="F2425" s="6"/>
      <c r="G2425" s="7">
        <v>434</v>
      </c>
      <c r="H2425" s="10">
        <v>208</v>
      </c>
      <c r="I2425" s="1">
        <v>57</v>
      </c>
      <c r="J2425" s="1">
        <v>164</v>
      </c>
      <c r="K2425" s="17">
        <v>5</v>
      </c>
    </row>
    <row r="2426" spans="4:11" x14ac:dyDescent="0.2">
      <c r="D2426" s="102"/>
      <c r="E2426" s="13"/>
      <c r="F2426" s="14"/>
      <c r="G2426" s="11">
        <v>100</v>
      </c>
      <c r="H2426" s="15">
        <v>47.926267281106</v>
      </c>
      <c r="I2426" s="2">
        <v>13.133640552995001</v>
      </c>
      <c r="J2426" s="2">
        <v>37.78801843318</v>
      </c>
      <c r="K2426" s="18">
        <v>1.152073732719</v>
      </c>
    </row>
    <row r="2427" spans="4:11" x14ac:dyDescent="0.2">
      <c r="D2427" s="102"/>
      <c r="E2427" s="5" t="s">
        <v>42</v>
      </c>
      <c r="F2427" s="6"/>
      <c r="G2427" s="7">
        <v>328</v>
      </c>
      <c r="H2427" s="10">
        <v>161</v>
      </c>
      <c r="I2427" s="1">
        <v>34</v>
      </c>
      <c r="J2427" s="1">
        <v>129</v>
      </c>
      <c r="K2427" s="17">
        <v>4</v>
      </c>
    </row>
    <row r="2428" spans="4:11" x14ac:dyDescent="0.2">
      <c r="D2428" s="102"/>
      <c r="E2428" s="13"/>
      <c r="F2428" s="14"/>
      <c r="G2428" s="11">
        <v>100</v>
      </c>
      <c r="H2428" s="15">
        <v>49.085365853658999</v>
      </c>
      <c r="I2428" s="2">
        <v>10.365853658537</v>
      </c>
      <c r="J2428" s="2">
        <v>39.329268292682997</v>
      </c>
      <c r="K2428" s="18">
        <v>1.219512195122</v>
      </c>
    </row>
    <row r="2429" spans="4:11" x14ac:dyDescent="0.2">
      <c r="D2429" s="102"/>
      <c r="E2429" s="5" t="s">
        <v>43</v>
      </c>
      <c r="F2429" s="6"/>
      <c r="G2429" s="7">
        <v>71</v>
      </c>
      <c r="H2429" s="10">
        <v>29</v>
      </c>
      <c r="I2429" s="1">
        <v>6</v>
      </c>
      <c r="J2429" s="1">
        <v>35</v>
      </c>
      <c r="K2429" s="17">
        <v>1</v>
      </c>
    </row>
    <row r="2430" spans="4:11" x14ac:dyDescent="0.2">
      <c r="D2430" s="102"/>
      <c r="E2430" s="13"/>
      <c r="F2430" s="14"/>
      <c r="G2430" s="11">
        <v>100</v>
      </c>
      <c r="H2430" s="15">
        <v>40.845070422535002</v>
      </c>
      <c r="I2430" s="2">
        <v>8.4507042253520002</v>
      </c>
      <c r="J2430" s="2">
        <v>49.295774647887001</v>
      </c>
      <c r="K2430" s="18">
        <v>1.4084507042250001</v>
      </c>
    </row>
    <row r="2431" spans="4:11" x14ac:dyDescent="0.2">
      <c r="D2431" s="102"/>
      <c r="E2431" s="5" t="s">
        <v>44</v>
      </c>
      <c r="F2431" s="6"/>
      <c r="G2431" s="7">
        <v>97</v>
      </c>
      <c r="H2431" s="10">
        <v>40</v>
      </c>
      <c r="I2431" s="1">
        <v>15</v>
      </c>
      <c r="J2431" s="1">
        <v>41</v>
      </c>
      <c r="K2431" s="17">
        <v>1</v>
      </c>
    </row>
    <row r="2432" spans="4:11" x14ac:dyDescent="0.2">
      <c r="D2432" s="103"/>
      <c r="E2432" s="54"/>
      <c r="F2432" s="52"/>
      <c r="G2432" s="61">
        <v>100</v>
      </c>
      <c r="H2432" s="66">
        <v>41.237113402062</v>
      </c>
      <c r="I2432" s="24">
        <v>15.463917525773001</v>
      </c>
      <c r="J2432" s="24">
        <v>42.268041237113003</v>
      </c>
      <c r="K2432" s="69">
        <v>1.0309278350519999</v>
      </c>
    </row>
    <row r="2434" spans="2:21" x14ac:dyDescent="0.2">
      <c r="B2434" s="34" t="str">
        <f xml:space="preserve"> HYPERLINK("#'目次'!B61", "[55]")</f>
        <v>[55]</v>
      </c>
      <c r="C2434" s="27" t="s">
        <v>530</v>
      </c>
    </row>
    <row r="2435" spans="2:21" x14ac:dyDescent="0.2">
      <c r="C2435" s="84" t="s">
        <v>531</v>
      </c>
    </row>
    <row r="2437" spans="2:21" x14ac:dyDescent="0.2">
      <c r="C2437" s="27" t="s">
        <v>13</v>
      </c>
    </row>
    <row r="2438" spans="2:21" ht="36" x14ac:dyDescent="0.2">
      <c r="D2438" s="97"/>
      <c r="E2438" s="98"/>
      <c r="F2438" s="98"/>
      <c r="G2438" s="38" t="s">
        <v>14</v>
      </c>
      <c r="H2438" s="36" t="s">
        <v>532</v>
      </c>
      <c r="I2438" s="4" t="s">
        <v>533</v>
      </c>
      <c r="J2438" s="4" t="s">
        <v>534</v>
      </c>
      <c r="K2438" s="4" t="s">
        <v>535</v>
      </c>
      <c r="L2438" s="4" t="s">
        <v>536</v>
      </c>
      <c r="M2438" s="4" t="s">
        <v>537</v>
      </c>
      <c r="N2438" s="4" t="s">
        <v>538</v>
      </c>
      <c r="O2438" s="4" t="s">
        <v>432</v>
      </c>
      <c r="P2438" s="4" t="s">
        <v>539</v>
      </c>
      <c r="Q2438" s="4" t="s">
        <v>540</v>
      </c>
      <c r="R2438" s="4" t="s">
        <v>180</v>
      </c>
      <c r="S2438" s="4" t="s">
        <v>22</v>
      </c>
      <c r="T2438" s="4" t="s">
        <v>541</v>
      </c>
      <c r="U2438" s="35" t="s">
        <v>24</v>
      </c>
    </row>
    <row r="2439" spans="2:21" x14ac:dyDescent="0.2">
      <c r="D2439" s="99"/>
      <c r="E2439" s="100"/>
      <c r="F2439" s="100"/>
      <c r="G2439" s="40"/>
      <c r="H2439" s="42"/>
      <c r="I2439" s="8"/>
      <c r="J2439" s="8"/>
      <c r="K2439" s="8"/>
      <c r="L2439" s="8"/>
      <c r="M2439" s="8"/>
      <c r="N2439" s="8"/>
      <c r="O2439" s="8"/>
      <c r="P2439" s="8"/>
      <c r="Q2439" s="8"/>
      <c r="R2439" s="8"/>
      <c r="S2439" s="8"/>
      <c r="T2439" s="8"/>
      <c r="U2439" s="39"/>
    </row>
    <row r="2440" spans="2:21" x14ac:dyDescent="0.2">
      <c r="D2440" s="59"/>
      <c r="E2440" s="63" t="s">
        <v>14</v>
      </c>
      <c r="F2440" s="65"/>
      <c r="G2440" s="37">
        <v>5581</v>
      </c>
      <c r="H2440" s="16">
        <v>69</v>
      </c>
      <c r="I2440" s="16">
        <v>1306</v>
      </c>
      <c r="J2440" s="16">
        <v>958</v>
      </c>
      <c r="K2440" s="16">
        <v>732</v>
      </c>
      <c r="L2440" s="16">
        <v>1371</v>
      </c>
      <c r="M2440" s="16">
        <v>1516</v>
      </c>
      <c r="N2440" s="16">
        <v>35</v>
      </c>
      <c r="O2440" s="16">
        <v>100</v>
      </c>
      <c r="P2440" s="16">
        <v>249</v>
      </c>
      <c r="Q2440" s="16">
        <v>783</v>
      </c>
      <c r="R2440" s="16">
        <v>1365</v>
      </c>
      <c r="S2440" s="16">
        <v>76</v>
      </c>
      <c r="T2440" s="16">
        <v>3076</v>
      </c>
      <c r="U2440" s="57">
        <v>19</v>
      </c>
    </row>
    <row r="2441" spans="2:21" x14ac:dyDescent="0.2">
      <c r="D2441" s="54"/>
      <c r="E2441" s="52"/>
      <c r="F2441" s="60"/>
      <c r="G2441" s="11">
        <v>100</v>
      </c>
      <c r="H2441" s="2">
        <v>1.2363375739110001</v>
      </c>
      <c r="I2441" s="2">
        <v>23.400824225049</v>
      </c>
      <c r="J2441" s="2">
        <v>17.165382547930001</v>
      </c>
      <c r="K2441" s="2">
        <v>13.115929044973999</v>
      </c>
      <c r="L2441" s="2">
        <v>24.565490055546</v>
      </c>
      <c r="M2441" s="2">
        <v>27.163590754345002</v>
      </c>
      <c r="N2441" s="2">
        <v>0.62712775488299999</v>
      </c>
      <c r="O2441" s="2">
        <v>1.7917935853789999</v>
      </c>
      <c r="P2441" s="2">
        <v>4.4615660275940003</v>
      </c>
      <c r="Q2441" s="2">
        <v>14.029743773517</v>
      </c>
      <c r="R2441" s="2">
        <v>24.457982440422999</v>
      </c>
      <c r="S2441" s="2">
        <v>1.361763124888</v>
      </c>
      <c r="T2441" s="2">
        <v>55.115570686257001</v>
      </c>
      <c r="U2441" s="18">
        <v>0.340440781222</v>
      </c>
    </row>
    <row r="2442" spans="2:21" x14ac:dyDescent="0.2">
      <c r="D2442" s="101" t="s">
        <v>25</v>
      </c>
      <c r="E2442" s="26" t="s">
        <v>26</v>
      </c>
      <c r="F2442" s="25"/>
      <c r="G2442" s="28">
        <v>279</v>
      </c>
      <c r="H2442" s="30">
        <v>2</v>
      </c>
      <c r="I2442" s="3">
        <v>59</v>
      </c>
      <c r="J2442" s="3">
        <v>40</v>
      </c>
      <c r="K2442" s="3">
        <v>36</v>
      </c>
      <c r="L2442" s="3">
        <v>58</v>
      </c>
      <c r="M2442" s="3">
        <v>73</v>
      </c>
      <c r="N2442" s="3">
        <v>3</v>
      </c>
      <c r="O2442" s="3">
        <v>7</v>
      </c>
      <c r="P2442" s="3">
        <v>10</v>
      </c>
      <c r="Q2442" s="3">
        <v>37</v>
      </c>
      <c r="R2442" s="3">
        <v>64</v>
      </c>
      <c r="S2442" s="3">
        <v>1</v>
      </c>
      <c r="T2442" s="3">
        <v>162</v>
      </c>
      <c r="U2442" s="32">
        <v>1</v>
      </c>
    </row>
    <row r="2443" spans="2:21" x14ac:dyDescent="0.2">
      <c r="D2443" s="102"/>
      <c r="E2443" s="13"/>
      <c r="F2443" s="14"/>
      <c r="G2443" s="11">
        <v>100</v>
      </c>
      <c r="H2443" s="15">
        <v>0.71684587813599998</v>
      </c>
      <c r="I2443" s="2">
        <v>21.146953405017999</v>
      </c>
      <c r="J2443" s="2">
        <v>14.336917562724</v>
      </c>
      <c r="K2443" s="2">
        <v>12.903225806451999</v>
      </c>
      <c r="L2443" s="2">
        <v>20.78853046595</v>
      </c>
      <c r="M2443" s="2">
        <v>26.164874551971</v>
      </c>
      <c r="N2443" s="2">
        <v>1.0752688172039999</v>
      </c>
      <c r="O2443" s="2">
        <v>2.5089605734770002</v>
      </c>
      <c r="P2443" s="2">
        <v>3.5842293906810001</v>
      </c>
      <c r="Q2443" s="2">
        <v>13.261648745520001</v>
      </c>
      <c r="R2443" s="2">
        <v>22.939068100358</v>
      </c>
      <c r="S2443" s="2">
        <v>0.35842293906799999</v>
      </c>
      <c r="T2443" s="2">
        <v>58.064516129032</v>
      </c>
      <c r="U2443" s="18">
        <v>0.35842293906799999</v>
      </c>
    </row>
    <row r="2444" spans="2:21" x14ac:dyDescent="0.2">
      <c r="D2444" s="102"/>
      <c r="E2444" s="5" t="s">
        <v>27</v>
      </c>
      <c r="F2444" s="6"/>
      <c r="G2444" s="7">
        <v>438</v>
      </c>
      <c r="H2444" s="10">
        <v>1</v>
      </c>
      <c r="I2444" s="1">
        <v>67</v>
      </c>
      <c r="J2444" s="1">
        <v>54</v>
      </c>
      <c r="K2444" s="1">
        <v>42</v>
      </c>
      <c r="L2444" s="1">
        <v>87</v>
      </c>
      <c r="M2444" s="1">
        <v>94</v>
      </c>
      <c r="N2444" s="1">
        <v>2</v>
      </c>
      <c r="O2444" s="1">
        <v>4</v>
      </c>
      <c r="P2444" s="1">
        <v>25</v>
      </c>
      <c r="Q2444" s="1">
        <v>50</v>
      </c>
      <c r="R2444" s="1">
        <v>95</v>
      </c>
      <c r="S2444" s="1">
        <v>4</v>
      </c>
      <c r="T2444" s="1">
        <v>259</v>
      </c>
      <c r="U2444" s="17">
        <v>2</v>
      </c>
    </row>
    <row r="2445" spans="2:21" x14ac:dyDescent="0.2">
      <c r="D2445" s="102"/>
      <c r="E2445" s="13"/>
      <c r="F2445" s="14"/>
      <c r="G2445" s="11">
        <v>100</v>
      </c>
      <c r="H2445" s="15">
        <v>0.22831050228300001</v>
      </c>
      <c r="I2445" s="2">
        <v>15.296803652968</v>
      </c>
      <c r="J2445" s="2">
        <v>12.328767123287999</v>
      </c>
      <c r="K2445" s="2">
        <v>9.5890410958899999</v>
      </c>
      <c r="L2445" s="2">
        <v>19.863013698629999</v>
      </c>
      <c r="M2445" s="2">
        <v>21.461187214612</v>
      </c>
      <c r="N2445" s="2">
        <v>0.45662100456600002</v>
      </c>
      <c r="O2445" s="2">
        <v>0.91324200913200004</v>
      </c>
      <c r="P2445" s="2">
        <v>5.7077625570780004</v>
      </c>
      <c r="Q2445" s="2">
        <v>11.415525114155001</v>
      </c>
      <c r="R2445" s="2">
        <v>21.689497716895001</v>
      </c>
      <c r="S2445" s="2">
        <v>0.91324200913200004</v>
      </c>
      <c r="T2445" s="2">
        <v>59.132420091324001</v>
      </c>
      <c r="U2445" s="18">
        <v>0.45662100456600002</v>
      </c>
    </row>
    <row r="2446" spans="2:21" x14ac:dyDescent="0.2">
      <c r="D2446" s="102"/>
      <c r="E2446" s="5" t="s">
        <v>28</v>
      </c>
      <c r="F2446" s="6"/>
      <c r="G2446" s="7">
        <v>1202</v>
      </c>
      <c r="H2446" s="10">
        <v>15</v>
      </c>
      <c r="I2446" s="1">
        <v>299</v>
      </c>
      <c r="J2446" s="1">
        <v>223</v>
      </c>
      <c r="K2446" s="1">
        <v>160</v>
      </c>
      <c r="L2446" s="1">
        <v>344</v>
      </c>
      <c r="M2446" s="1">
        <v>345</v>
      </c>
      <c r="N2446" s="1">
        <v>9</v>
      </c>
      <c r="O2446" s="1">
        <v>17</v>
      </c>
      <c r="P2446" s="1">
        <v>63</v>
      </c>
      <c r="Q2446" s="1">
        <v>197</v>
      </c>
      <c r="R2446" s="1">
        <v>317</v>
      </c>
      <c r="S2446" s="1">
        <v>23</v>
      </c>
      <c r="T2446" s="1">
        <v>638</v>
      </c>
      <c r="U2446" s="17">
        <v>5</v>
      </c>
    </row>
    <row r="2447" spans="2:21" x14ac:dyDescent="0.2">
      <c r="D2447" s="102"/>
      <c r="E2447" s="13"/>
      <c r="F2447" s="14"/>
      <c r="G2447" s="11">
        <v>100</v>
      </c>
      <c r="H2447" s="15">
        <v>1.2479201331109999</v>
      </c>
      <c r="I2447" s="2">
        <v>24.875207986688999</v>
      </c>
      <c r="J2447" s="2">
        <v>18.552412645591001</v>
      </c>
      <c r="K2447" s="2">
        <v>13.311148086522</v>
      </c>
      <c r="L2447" s="2">
        <v>28.618968386022999</v>
      </c>
      <c r="M2447" s="2">
        <v>28.702163061564001</v>
      </c>
      <c r="N2447" s="2">
        <v>0.74875207986699999</v>
      </c>
      <c r="O2447" s="2">
        <v>1.414309484193</v>
      </c>
      <c r="P2447" s="2">
        <v>5.241264559068</v>
      </c>
      <c r="Q2447" s="2">
        <v>16.389351081531</v>
      </c>
      <c r="R2447" s="2">
        <v>26.372712146423002</v>
      </c>
      <c r="S2447" s="2">
        <v>1.913477537438</v>
      </c>
      <c r="T2447" s="2">
        <v>53.078202995007999</v>
      </c>
      <c r="U2447" s="18">
        <v>0.415973377704</v>
      </c>
    </row>
    <row r="2448" spans="2:21" x14ac:dyDescent="0.2">
      <c r="D2448" s="102"/>
      <c r="E2448" s="5" t="s">
        <v>29</v>
      </c>
      <c r="F2448" s="6"/>
      <c r="G2448" s="7">
        <v>629</v>
      </c>
      <c r="H2448" s="10">
        <v>13</v>
      </c>
      <c r="I2448" s="1">
        <v>173</v>
      </c>
      <c r="J2448" s="1">
        <v>153</v>
      </c>
      <c r="K2448" s="1">
        <v>105</v>
      </c>
      <c r="L2448" s="1">
        <v>171</v>
      </c>
      <c r="M2448" s="1">
        <v>222</v>
      </c>
      <c r="N2448" s="1">
        <v>5</v>
      </c>
      <c r="O2448" s="1">
        <v>20</v>
      </c>
      <c r="P2448" s="1">
        <v>25</v>
      </c>
      <c r="Q2448" s="1">
        <v>86</v>
      </c>
      <c r="R2448" s="1">
        <v>169</v>
      </c>
      <c r="S2448" s="1">
        <v>8</v>
      </c>
      <c r="T2448" s="1">
        <v>287</v>
      </c>
      <c r="U2448" s="17">
        <v>2</v>
      </c>
    </row>
    <row r="2449" spans="4:21" x14ac:dyDescent="0.2">
      <c r="D2449" s="102"/>
      <c r="E2449" s="13"/>
      <c r="F2449" s="14"/>
      <c r="G2449" s="11">
        <v>100</v>
      </c>
      <c r="H2449" s="15">
        <v>2.0667726550080001</v>
      </c>
      <c r="I2449" s="2">
        <v>27.503974562798</v>
      </c>
      <c r="J2449" s="2">
        <v>24.324324324323999</v>
      </c>
      <c r="K2449" s="2">
        <v>16.693163751987001</v>
      </c>
      <c r="L2449" s="2">
        <v>27.186009538951001</v>
      </c>
      <c r="M2449" s="2">
        <v>35.294117647058997</v>
      </c>
      <c r="N2449" s="2">
        <v>0.794912559618</v>
      </c>
      <c r="O2449" s="2">
        <v>3.1796502384740002</v>
      </c>
      <c r="P2449" s="2">
        <v>3.9745627980920002</v>
      </c>
      <c r="Q2449" s="2">
        <v>13.672496025437001</v>
      </c>
      <c r="R2449" s="2">
        <v>26.868044515103001</v>
      </c>
      <c r="S2449" s="2">
        <v>1.2718600953899999</v>
      </c>
      <c r="T2449" s="2">
        <v>45.627980922098999</v>
      </c>
      <c r="U2449" s="18">
        <v>0.31796502384699998</v>
      </c>
    </row>
    <row r="2450" spans="4:21" x14ac:dyDescent="0.2">
      <c r="D2450" s="102"/>
      <c r="E2450" s="5" t="s">
        <v>30</v>
      </c>
      <c r="F2450" s="6"/>
      <c r="G2450" s="7">
        <v>225</v>
      </c>
      <c r="H2450" s="10">
        <v>2</v>
      </c>
      <c r="I2450" s="1">
        <v>52</v>
      </c>
      <c r="J2450" s="1">
        <v>41</v>
      </c>
      <c r="K2450" s="1">
        <v>35</v>
      </c>
      <c r="L2450" s="1">
        <v>57</v>
      </c>
      <c r="M2450" s="1">
        <v>60</v>
      </c>
      <c r="N2450" s="1">
        <v>0</v>
      </c>
      <c r="O2450" s="1">
        <v>6</v>
      </c>
      <c r="P2450" s="1">
        <v>10</v>
      </c>
      <c r="Q2450" s="1">
        <v>34</v>
      </c>
      <c r="R2450" s="1">
        <v>56</v>
      </c>
      <c r="S2450" s="1">
        <v>4</v>
      </c>
      <c r="T2450" s="1">
        <v>121</v>
      </c>
      <c r="U2450" s="17">
        <v>1</v>
      </c>
    </row>
    <row r="2451" spans="4:21" x14ac:dyDescent="0.2">
      <c r="D2451" s="102"/>
      <c r="E2451" s="13"/>
      <c r="F2451" s="14"/>
      <c r="G2451" s="11">
        <v>100</v>
      </c>
      <c r="H2451" s="15">
        <v>0.88888888888899997</v>
      </c>
      <c r="I2451" s="2">
        <v>23.111111111111001</v>
      </c>
      <c r="J2451" s="2">
        <v>18.222222222222001</v>
      </c>
      <c r="K2451" s="2">
        <v>15.555555555555999</v>
      </c>
      <c r="L2451" s="2">
        <v>25.333333333333002</v>
      </c>
      <c r="M2451" s="2">
        <v>26.666666666666998</v>
      </c>
      <c r="N2451" s="9">
        <v>0</v>
      </c>
      <c r="O2451" s="2">
        <v>2.666666666667</v>
      </c>
      <c r="P2451" s="2">
        <v>4.4444444444439997</v>
      </c>
      <c r="Q2451" s="2">
        <v>15.111111111111001</v>
      </c>
      <c r="R2451" s="2">
        <v>24.888888888888999</v>
      </c>
      <c r="S2451" s="2">
        <v>1.7777777777779999</v>
      </c>
      <c r="T2451" s="2">
        <v>53.777777777777999</v>
      </c>
      <c r="U2451" s="18">
        <v>0.444444444444</v>
      </c>
    </row>
    <row r="2452" spans="4:21" x14ac:dyDescent="0.2">
      <c r="D2452" s="102"/>
      <c r="E2452" s="5" t="s">
        <v>31</v>
      </c>
      <c r="F2452" s="6"/>
      <c r="G2452" s="7">
        <v>118</v>
      </c>
      <c r="H2452" s="10">
        <v>3</v>
      </c>
      <c r="I2452" s="1">
        <v>21</v>
      </c>
      <c r="J2452" s="1">
        <v>20</v>
      </c>
      <c r="K2452" s="1">
        <v>14</v>
      </c>
      <c r="L2452" s="1">
        <v>30</v>
      </c>
      <c r="M2452" s="1">
        <v>25</v>
      </c>
      <c r="N2452" s="1">
        <v>0</v>
      </c>
      <c r="O2452" s="1">
        <v>2</v>
      </c>
      <c r="P2452" s="1">
        <v>5</v>
      </c>
      <c r="Q2452" s="1">
        <v>17</v>
      </c>
      <c r="R2452" s="1">
        <v>29</v>
      </c>
      <c r="S2452" s="1">
        <v>1</v>
      </c>
      <c r="T2452" s="1">
        <v>73</v>
      </c>
      <c r="U2452" s="17">
        <v>0</v>
      </c>
    </row>
    <row r="2453" spans="4:21" x14ac:dyDescent="0.2">
      <c r="D2453" s="102"/>
      <c r="E2453" s="13"/>
      <c r="F2453" s="14"/>
      <c r="G2453" s="11">
        <v>100</v>
      </c>
      <c r="H2453" s="15">
        <v>2.542372881356</v>
      </c>
      <c r="I2453" s="2">
        <v>17.796610169491998</v>
      </c>
      <c r="J2453" s="2">
        <v>16.949152542373</v>
      </c>
      <c r="K2453" s="2">
        <v>11.864406779661</v>
      </c>
      <c r="L2453" s="2">
        <v>25.423728813558998</v>
      </c>
      <c r="M2453" s="2">
        <v>21.186440677966001</v>
      </c>
      <c r="N2453" s="9">
        <v>0</v>
      </c>
      <c r="O2453" s="2">
        <v>1.6949152542370001</v>
      </c>
      <c r="P2453" s="2">
        <v>4.2372881355930003</v>
      </c>
      <c r="Q2453" s="2">
        <v>14.406779661017</v>
      </c>
      <c r="R2453" s="2">
        <v>24.576271186441002</v>
      </c>
      <c r="S2453" s="2">
        <v>0.84745762711899997</v>
      </c>
      <c r="T2453" s="2">
        <v>61.864406779661003</v>
      </c>
      <c r="U2453" s="29">
        <v>0</v>
      </c>
    </row>
    <row r="2454" spans="4:21" x14ac:dyDescent="0.2">
      <c r="D2454" s="102"/>
      <c r="E2454" s="5" t="s">
        <v>32</v>
      </c>
      <c r="F2454" s="6"/>
      <c r="G2454" s="7">
        <v>634</v>
      </c>
      <c r="H2454" s="10">
        <v>7</v>
      </c>
      <c r="I2454" s="1">
        <v>173</v>
      </c>
      <c r="J2454" s="1">
        <v>118</v>
      </c>
      <c r="K2454" s="1">
        <v>94</v>
      </c>
      <c r="L2454" s="1">
        <v>156</v>
      </c>
      <c r="M2454" s="1">
        <v>189</v>
      </c>
      <c r="N2454" s="1">
        <v>2</v>
      </c>
      <c r="O2454" s="1">
        <v>14</v>
      </c>
      <c r="P2454" s="1">
        <v>29</v>
      </c>
      <c r="Q2454" s="1">
        <v>87</v>
      </c>
      <c r="R2454" s="1">
        <v>166</v>
      </c>
      <c r="S2454" s="1">
        <v>5</v>
      </c>
      <c r="T2454" s="1">
        <v>340</v>
      </c>
      <c r="U2454" s="17">
        <v>0</v>
      </c>
    </row>
    <row r="2455" spans="4:21" x14ac:dyDescent="0.2">
      <c r="D2455" s="102"/>
      <c r="E2455" s="13"/>
      <c r="F2455" s="14"/>
      <c r="G2455" s="11">
        <v>100</v>
      </c>
      <c r="H2455" s="15">
        <v>1.104100946372</v>
      </c>
      <c r="I2455" s="2">
        <v>27.287066246057002</v>
      </c>
      <c r="J2455" s="2">
        <v>18.611987381702999</v>
      </c>
      <c r="K2455" s="2">
        <v>14.826498422713</v>
      </c>
      <c r="L2455" s="2">
        <v>24.605678233437999</v>
      </c>
      <c r="M2455" s="2">
        <v>29.810725552049998</v>
      </c>
      <c r="N2455" s="2">
        <v>0.31545741324900001</v>
      </c>
      <c r="O2455" s="2">
        <v>2.2082018927439999</v>
      </c>
      <c r="P2455" s="2">
        <v>4.5741324921139999</v>
      </c>
      <c r="Q2455" s="2">
        <v>13.722397476340999</v>
      </c>
      <c r="R2455" s="2">
        <v>26.182965299685002</v>
      </c>
      <c r="S2455" s="2">
        <v>0.78864353312299995</v>
      </c>
      <c r="T2455" s="2">
        <v>53.627760252366002</v>
      </c>
      <c r="U2455" s="29">
        <v>0</v>
      </c>
    </row>
    <row r="2456" spans="4:21" x14ac:dyDescent="0.2">
      <c r="D2456" s="102"/>
      <c r="E2456" s="5" t="s">
        <v>33</v>
      </c>
      <c r="F2456" s="6"/>
      <c r="G2456" s="7">
        <v>524</v>
      </c>
      <c r="H2456" s="10">
        <v>7</v>
      </c>
      <c r="I2456" s="1">
        <v>128</v>
      </c>
      <c r="J2456" s="1">
        <v>78</v>
      </c>
      <c r="K2456" s="1">
        <v>61</v>
      </c>
      <c r="L2456" s="1">
        <v>114</v>
      </c>
      <c r="M2456" s="1">
        <v>123</v>
      </c>
      <c r="N2456" s="1">
        <v>3</v>
      </c>
      <c r="O2456" s="1">
        <v>8</v>
      </c>
      <c r="P2456" s="1">
        <v>20</v>
      </c>
      <c r="Q2456" s="1">
        <v>78</v>
      </c>
      <c r="R2456" s="1">
        <v>124</v>
      </c>
      <c r="S2456" s="1">
        <v>6</v>
      </c>
      <c r="T2456" s="1">
        <v>307</v>
      </c>
      <c r="U2456" s="17">
        <v>1</v>
      </c>
    </row>
    <row r="2457" spans="4:21" x14ac:dyDescent="0.2">
      <c r="D2457" s="102"/>
      <c r="E2457" s="13"/>
      <c r="F2457" s="14"/>
      <c r="G2457" s="11">
        <v>100</v>
      </c>
      <c r="H2457" s="15">
        <v>1.3358778625950001</v>
      </c>
      <c r="I2457" s="2">
        <v>24.427480916031001</v>
      </c>
      <c r="J2457" s="2">
        <v>14.885496183206</v>
      </c>
      <c r="K2457" s="2">
        <v>11.641221374045999</v>
      </c>
      <c r="L2457" s="2">
        <v>21.75572519084</v>
      </c>
      <c r="M2457" s="2">
        <v>23.473282442748001</v>
      </c>
      <c r="N2457" s="2">
        <v>0.57251908396899998</v>
      </c>
      <c r="O2457" s="2">
        <v>1.526717557252</v>
      </c>
      <c r="P2457" s="2">
        <v>3.8167938931299998</v>
      </c>
      <c r="Q2457" s="2">
        <v>14.885496183206</v>
      </c>
      <c r="R2457" s="2">
        <v>23.664122137404998</v>
      </c>
      <c r="S2457" s="2">
        <v>1.145038167939</v>
      </c>
      <c r="T2457" s="2">
        <v>58.587786259542</v>
      </c>
      <c r="U2457" s="18">
        <v>0.19083969465600001</v>
      </c>
    </row>
    <row r="2458" spans="4:21" x14ac:dyDescent="0.2">
      <c r="D2458" s="102"/>
      <c r="E2458" s="5" t="s">
        <v>34</v>
      </c>
      <c r="F2458" s="6"/>
      <c r="G2458" s="7">
        <v>359</v>
      </c>
      <c r="H2458" s="10">
        <v>6</v>
      </c>
      <c r="I2458" s="1">
        <v>92</v>
      </c>
      <c r="J2458" s="1">
        <v>78</v>
      </c>
      <c r="K2458" s="1">
        <v>56</v>
      </c>
      <c r="L2458" s="1">
        <v>93</v>
      </c>
      <c r="M2458" s="1">
        <v>117</v>
      </c>
      <c r="N2458" s="1">
        <v>1</v>
      </c>
      <c r="O2458" s="1">
        <v>5</v>
      </c>
      <c r="P2458" s="1">
        <v>13</v>
      </c>
      <c r="Q2458" s="1">
        <v>55</v>
      </c>
      <c r="R2458" s="1">
        <v>100</v>
      </c>
      <c r="S2458" s="1">
        <v>6</v>
      </c>
      <c r="T2458" s="1">
        <v>178</v>
      </c>
      <c r="U2458" s="17">
        <v>1</v>
      </c>
    </row>
    <row r="2459" spans="4:21" x14ac:dyDescent="0.2">
      <c r="D2459" s="102"/>
      <c r="E2459" s="13"/>
      <c r="F2459" s="14"/>
      <c r="G2459" s="11">
        <v>100</v>
      </c>
      <c r="H2459" s="15">
        <v>1.6713091922009999</v>
      </c>
      <c r="I2459" s="2">
        <v>25.626740947075</v>
      </c>
      <c r="J2459" s="2">
        <v>21.727019498607</v>
      </c>
      <c r="K2459" s="2">
        <v>15.598885793872</v>
      </c>
      <c r="L2459" s="2">
        <v>25.905292479109001</v>
      </c>
      <c r="M2459" s="2">
        <v>32.590529247911</v>
      </c>
      <c r="N2459" s="2">
        <v>0.27855153203299998</v>
      </c>
      <c r="O2459" s="2">
        <v>1.392757660167</v>
      </c>
      <c r="P2459" s="2">
        <v>3.621169916435</v>
      </c>
      <c r="Q2459" s="2">
        <v>15.320334261837999</v>
      </c>
      <c r="R2459" s="2">
        <v>27.855153203343001</v>
      </c>
      <c r="S2459" s="2">
        <v>1.6713091922009999</v>
      </c>
      <c r="T2459" s="2">
        <v>49.58217270195</v>
      </c>
      <c r="U2459" s="18">
        <v>0.27855153203299998</v>
      </c>
    </row>
    <row r="2460" spans="4:21" x14ac:dyDescent="0.2">
      <c r="D2460" s="102"/>
      <c r="E2460" s="5" t="s">
        <v>35</v>
      </c>
      <c r="F2460" s="6"/>
      <c r="G2460" s="7">
        <v>326</v>
      </c>
      <c r="H2460" s="10">
        <v>4</v>
      </c>
      <c r="I2460" s="1">
        <v>94</v>
      </c>
      <c r="J2460" s="1">
        <v>59</v>
      </c>
      <c r="K2460" s="1">
        <v>45</v>
      </c>
      <c r="L2460" s="1">
        <v>87</v>
      </c>
      <c r="M2460" s="1">
        <v>90</v>
      </c>
      <c r="N2460" s="1">
        <v>4</v>
      </c>
      <c r="O2460" s="1">
        <v>4</v>
      </c>
      <c r="P2460" s="1">
        <v>12</v>
      </c>
      <c r="Q2460" s="1">
        <v>47</v>
      </c>
      <c r="R2460" s="1">
        <v>81</v>
      </c>
      <c r="S2460" s="1">
        <v>1</v>
      </c>
      <c r="T2460" s="1">
        <v>170</v>
      </c>
      <c r="U2460" s="17">
        <v>2</v>
      </c>
    </row>
    <row r="2461" spans="4:21" x14ac:dyDescent="0.2">
      <c r="D2461" s="102"/>
      <c r="E2461" s="13"/>
      <c r="F2461" s="14"/>
      <c r="G2461" s="11">
        <v>100</v>
      </c>
      <c r="H2461" s="15">
        <v>1.2269938650309999</v>
      </c>
      <c r="I2461" s="2">
        <v>28.834355828221</v>
      </c>
      <c r="J2461" s="2">
        <v>18.098159509201999</v>
      </c>
      <c r="K2461" s="2">
        <v>13.803680981595001</v>
      </c>
      <c r="L2461" s="2">
        <v>26.687116564417</v>
      </c>
      <c r="M2461" s="2">
        <v>27.607361963190002</v>
      </c>
      <c r="N2461" s="2">
        <v>1.2269938650309999</v>
      </c>
      <c r="O2461" s="2">
        <v>1.2269938650309999</v>
      </c>
      <c r="P2461" s="2">
        <v>3.6809815950920002</v>
      </c>
      <c r="Q2461" s="2">
        <v>14.417177914110001</v>
      </c>
      <c r="R2461" s="2">
        <v>24.846625766871</v>
      </c>
      <c r="S2461" s="2">
        <v>0.30674846625800001</v>
      </c>
      <c r="T2461" s="2">
        <v>52.147239263804003</v>
      </c>
      <c r="U2461" s="18">
        <v>0.61349693251500004</v>
      </c>
    </row>
    <row r="2462" spans="4:21" x14ac:dyDescent="0.2">
      <c r="D2462" s="102"/>
      <c r="E2462" s="5" t="s">
        <v>36</v>
      </c>
      <c r="F2462" s="6"/>
      <c r="G2462" s="7">
        <v>167</v>
      </c>
      <c r="H2462" s="10">
        <v>4</v>
      </c>
      <c r="I2462" s="1">
        <v>25</v>
      </c>
      <c r="J2462" s="1">
        <v>17</v>
      </c>
      <c r="K2462" s="1">
        <v>16</v>
      </c>
      <c r="L2462" s="1">
        <v>34</v>
      </c>
      <c r="M2462" s="1">
        <v>42</v>
      </c>
      <c r="N2462" s="1">
        <v>2</v>
      </c>
      <c r="O2462" s="1">
        <v>2</v>
      </c>
      <c r="P2462" s="1">
        <v>7</v>
      </c>
      <c r="Q2462" s="1">
        <v>27</v>
      </c>
      <c r="R2462" s="1">
        <v>31</v>
      </c>
      <c r="S2462" s="1">
        <v>3</v>
      </c>
      <c r="T2462" s="1">
        <v>102</v>
      </c>
      <c r="U2462" s="17">
        <v>1</v>
      </c>
    </row>
    <row r="2463" spans="4:21" x14ac:dyDescent="0.2">
      <c r="D2463" s="102"/>
      <c r="E2463" s="13"/>
      <c r="F2463" s="14"/>
      <c r="G2463" s="11">
        <v>100</v>
      </c>
      <c r="H2463" s="15">
        <v>2.3952095808379998</v>
      </c>
      <c r="I2463" s="2">
        <v>14.970059880239999</v>
      </c>
      <c r="J2463" s="2">
        <v>10.179640718563</v>
      </c>
      <c r="K2463" s="2">
        <v>9.5808383233529995</v>
      </c>
      <c r="L2463" s="2">
        <v>20.359281437126</v>
      </c>
      <c r="M2463" s="2">
        <v>25.149700598801999</v>
      </c>
      <c r="N2463" s="2">
        <v>1.1976047904189999</v>
      </c>
      <c r="O2463" s="2">
        <v>1.1976047904189999</v>
      </c>
      <c r="P2463" s="2">
        <v>4.1916167664669999</v>
      </c>
      <c r="Q2463" s="2">
        <v>16.167664670659001</v>
      </c>
      <c r="R2463" s="2">
        <v>18.562874251497</v>
      </c>
      <c r="S2463" s="2">
        <v>1.796407185629</v>
      </c>
      <c r="T2463" s="2">
        <v>61.077844311377</v>
      </c>
      <c r="U2463" s="18">
        <v>0.59880239521</v>
      </c>
    </row>
    <row r="2464" spans="4:21" x14ac:dyDescent="0.2">
      <c r="D2464" s="102"/>
      <c r="E2464" s="5" t="s">
        <v>37</v>
      </c>
      <c r="F2464" s="6"/>
      <c r="G2464" s="7">
        <v>616</v>
      </c>
      <c r="H2464" s="10">
        <v>5</v>
      </c>
      <c r="I2464" s="1">
        <v>111</v>
      </c>
      <c r="J2464" s="1">
        <v>69</v>
      </c>
      <c r="K2464" s="1">
        <v>60</v>
      </c>
      <c r="L2464" s="1">
        <v>123</v>
      </c>
      <c r="M2464" s="1">
        <v>114</v>
      </c>
      <c r="N2464" s="1">
        <v>4</v>
      </c>
      <c r="O2464" s="1">
        <v>10</v>
      </c>
      <c r="P2464" s="1">
        <v>23</v>
      </c>
      <c r="Q2464" s="1">
        <v>59</v>
      </c>
      <c r="R2464" s="1">
        <v>117</v>
      </c>
      <c r="S2464" s="1">
        <v>12</v>
      </c>
      <c r="T2464" s="1">
        <v>406</v>
      </c>
      <c r="U2464" s="17">
        <v>2</v>
      </c>
    </row>
    <row r="2465" spans="2:21" x14ac:dyDescent="0.2">
      <c r="D2465" s="102"/>
      <c r="E2465" s="13"/>
      <c r="F2465" s="14"/>
      <c r="G2465" s="11">
        <v>100</v>
      </c>
      <c r="H2465" s="15">
        <v>0.81168831168800004</v>
      </c>
      <c r="I2465" s="2">
        <v>18.019480519481</v>
      </c>
      <c r="J2465" s="2">
        <v>11.201298701299001</v>
      </c>
      <c r="K2465" s="2">
        <v>9.7402597402600009</v>
      </c>
      <c r="L2465" s="2">
        <v>19.967532467531999</v>
      </c>
      <c r="M2465" s="2">
        <v>18.506493506493999</v>
      </c>
      <c r="N2465" s="2">
        <v>0.64935064935099995</v>
      </c>
      <c r="O2465" s="2">
        <v>1.6233766233769999</v>
      </c>
      <c r="P2465" s="2">
        <v>3.733766233766</v>
      </c>
      <c r="Q2465" s="2">
        <v>9.5779220779220005</v>
      </c>
      <c r="R2465" s="2">
        <v>18.993506493506001</v>
      </c>
      <c r="S2465" s="2">
        <v>1.948051948052</v>
      </c>
      <c r="T2465" s="2">
        <v>65.909090909091006</v>
      </c>
      <c r="U2465" s="18">
        <v>0.32467532467499999</v>
      </c>
    </row>
    <row r="2466" spans="2:21" x14ac:dyDescent="0.2">
      <c r="D2466" s="102"/>
      <c r="E2466" s="5" t="s">
        <v>38</v>
      </c>
      <c r="F2466" s="6"/>
      <c r="G2466" s="7">
        <v>64</v>
      </c>
      <c r="H2466" s="10">
        <v>0</v>
      </c>
      <c r="I2466" s="1">
        <v>12</v>
      </c>
      <c r="J2466" s="1">
        <v>8</v>
      </c>
      <c r="K2466" s="1">
        <v>8</v>
      </c>
      <c r="L2466" s="1">
        <v>17</v>
      </c>
      <c r="M2466" s="1">
        <v>22</v>
      </c>
      <c r="N2466" s="1">
        <v>0</v>
      </c>
      <c r="O2466" s="1">
        <v>1</v>
      </c>
      <c r="P2466" s="1">
        <v>7</v>
      </c>
      <c r="Q2466" s="1">
        <v>9</v>
      </c>
      <c r="R2466" s="1">
        <v>16</v>
      </c>
      <c r="S2466" s="1">
        <v>2</v>
      </c>
      <c r="T2466" s="1">
        <v>33</v>
      </c>
      <c r="U2466" s="17">
        <v>1</v>
      </c>
    </row>
    <row r="2467" spans="2:21" x14ac:dyDescent="0.2">
      <c r="D2467" s="102"/>
      <c r="E2467" s="13"/>
      <c r="F2467" s="14"/>
      <c r="G2467" s="11">
        <v>100</v>
      </c>
      <c r="H2467" s="70">
        <v>0</v>
      </c>
      <c r="I2467" s="2">
        <v>18.75</v>
      </c>
      <c r="J2467" s="2">
        <v>12.5</v>
      </c>
      <c r="K2467" s="2">
        <v>12.5</v>
      </c>
      <c r="L2467" s="2">
        <v>26.5625</v>
      </c>
      <c r="M2467" s="2">
        <v>34.375</v>
      </c>
      <c r="N2467" s="9">
        <v>0</v>
      </c>
      <c r="O2467" s="2">
        <v>1.5625</v>
      </c>
      <c r="P2467" s="2">
        <v>10.9375</v>
      </c>
      <c r="Q2467" s="2">
        <v>14.0625</v>
      </c>
      <c r="R2467" s="2">
        <v>25</v>
      </c>
      <c r="S2467" s="2">
        <v>3.125</v>
      </c>
      <c r="T2467" s="2">
        <v>51.5625</v>
      </c>
      <c r="U2467" s="18">
        <v>1.5625</v>
      </c>
    </row>
    <row r="2468" spans="2:21" x14ac:dyDescent="0.2">
      <c r="D2468" s="101" t="s">
        <v>39</v>
      </c>
      <c r="E2468" s="26" t="s">
        <v>40</v>
      </c>
      <c r="F2468" s="25"/>
      <c r="G2468" s="28">
        <v>1575</v>
      </c>
      <c r="H2468" s="30">
        <v>26</v>
      </c>
      <c r="I2468" s="3">
        <v>428</v>
      </c>
      <c r="J2468" s="3">
        <v>340</v>
      </c>
      <c r="K2468" s="3">
        <v>241</v>
      </c>
      <c r="L2468" s="3">
        <v>426</v>
      </c>
      <c r="M2468" s="3">
        <v>520</v>
      </c>
      <c r="N2468" s="3">
        <v>9</v>
      </c>
      <c r="O2468" s="3">
        <v>36</v>
      </c>
      <c r="P2468" s="3">
        <v>62</v>
      </c>
      <c r="Q2468" s="3">
        <v>215</v>
      </c>
      <c r="R2468" s="3">
        <v>407</v>
      </c>
      <c r="S2468" s="3">
        <v>22</v>
      </c>
      <c r="T2468" s="3">
        <v>793</v>
      </c>
      <c r="U2468" s="32">
        <v>4</v>
      </c>
    </row>
    <row r="2469" spans="2:21" x14ac:dyDescent="0.2">
      <c r="D2469" s="102"/>
      <c r="E2469" s="13"/>
      <c r="F2469" s="14"/>
      <c r="G2469" s="11">
        <v>100</v>
      </c>
      <c r="H2469" s="15">
        <v>1.650793650794</v>
      </c>
      <c r="I2469" s="2">
        <v>27.174603174603</v>
      </c>
      <c r="J2469" s="2">
        <v>21.587301587302001</v>
      </c>
      <c r="K2469" s="2">
        <v>15.301587301587</v>
      </c>
      <c r="L2469" s="2">
        <v>27.047619047619001</v>
      </c>
      <c r="M2469" s="2">
        <v>33.015873015872998</v>
      </c>
      <c r="N2469" s="2">
        <v>0.57142857142900005</v>
      </c>
      <c r="O2469" s="2">
        <v>2.285714285714</v>
      </c>
      <c r="P2469" s="2">
        <v>3.9365079365079998</v>
      </c>
      <c r="Q2469" s="2">
        <v>13.650793650794</v>
      </c>
      <c r="R2469" s="2">
        <v>25.841269841270002</v>
      </c>
      <c r="S2469" s="2">
        <v>1.396825396825</v>
      </c>
      <c r="T2469" s="2">
        <v>50.349206349206</v>
      </c>
      <c r="U2469" s="18">
        <v>0.25396825396799999</v>
      </c>
    </row>
    <row r="2470" spans="2:21" x14ac:dyDescent="0.2">
      <c r="D2470" s="102"/>
      <c r="E2470" s="5" t="s">
        <v>41</v>
      </c>
      <c r="F2470" s="6"/>
      <c r="G2470" s="7">
        <v>1710</v>
      </c>
      <c r="H2470" s="10">
        <v>23</v>
      </c>
      <c r="I2470" s="1">
        <v>414</v>
      </c>
      <c r="J2470" s="1">
        <v>291</v>
      </c>
      <c r="K2470" s="1">
        <v>222</v>
      </c>
      <c r="L2470" s="1">
        <v>460</v>
      </c>
      <c r="M2470" s="1">
        <v>460</v>
      </c>
      <c r="N2470" s="1">
        <v>7</v>
      </c>
      <c r="O2470" s="1">
        <v>26</v>
      </c>
      <c r="P2470" s="1">
        <v>88</v>
      </c>
      <c r="Q2470" s="1">
        <v>272</v>
      </c>
      <c r="R2470" s="1">
        <v>442</v>
      </c>
      <c r="S2470" s="1">
        <v>24</v>
      </c>
      <c r="T2470" s="1">
        <v>926</v>
      </c>
      <c r="U2470" s="17">
        <v>6</v>
      </c>
    </row>
    <row r="2471" spans="2:21" x14ac:dyDescent="0.2">
      <c r="D2471" s="102"/>
      <c r="E2471" s="13"/>
      <c r="F2471" s="14"/>
      <c r="G2471" s="11">
        <v>100</v>
      </c>
      <c r="H2471" s="15">
        <v>1.345029239766</v>
      </c>
      <c r="I2471" s="2">
        <v>24.210526315789</v>
      </c>
      <c r="J2471" s="2">
        <v>17.017543859648999</v>
      </c>
      <c r="K2471" s="2">
        <v>12.982456140350999</v>
      </c>
      <c r="L2471" s="2">
        <v>26.900584795322001</v>
      </c>
      <c r="M2471" s="2">
        <v>26.900584795322001</v>
      </c>
      <c r="N2471" s="2">
        <v>0.40935672514600002</v>
      </c>
      <c r="O2471" s="2">
        <v>1.5204678362570001</v>
      </c>
      <c r="P2471" s="2">
        <v>5.1461988304090003</v>
      </c>
      <c r="Q2471" s="2">
        <v>15.906432748538</v>
      </c>
      <c r="R2471" s="2">
        <v>25.847953216373998</v>
      </c>
      <c r="S2471" s="2">
        <v>1.4035087719299999</v>
      </c>
      <c r="T2471" s="2">
        <v>54.152046783625998</v>
      </c>
      <c r="U2471" s="18">
        <v>0.35087719298199999</v>
      </c>
    </row>
    <row r="2472" spans="2:21" x14ac:dyDescent="0.2">
      <c r="D2472" s="102"/>
      <c r="E2472" s="5" t="s">
        <v>42</v>
      </c>
      <c r="F2472" s="6"/>
      <c r="G2472" s="7">
        <v>1349</v>
      </c>
      <c r="H2472" s="10">
        <v>11</v>
      </c>
      <c r="I2472" s="1">
        <v>295</v>
      </c>
      <c r="J2472" s="1">
        <v>215</v>
      </c>
      <c r="K2472" s="1">
        <v>170</v>
      </c>
      <c r="L2472" s="1">
        <v>304</v>
      </c>
      <c r="M2472" s="1">
        <v>355</v>
      </c>
      <c r="N2472" s="1">
        <v>15</v>
      </c>
      <c r="O2472" s="1">
        <v>21</v>
      </c>
      <c r="P2472" s="1">
        <v>58</v>
      </c>
      <c r="Q2472" s="1">
        <v>193</v>
      </c>
      <c r="R2472" s="1">
        <v>332</v>
      </c>
      <c r="S2472" s="1">
        <v>21</v>
      </c>
      <c r="T2472" s="1">
        <v>754</v>
      </c>
      <c r="U2472" s="17">
        <v>3</v>
      </c>
    </row>
    <row r="2473" spans="2:21" x14ac:dyDescent="0.2">
      <c r="D2473" s="102"/>
      <c r="E2473" s="13"/>
      <c r="F2473" s="14"/>
      <c r="G2473" s="11">
        <v>100</v>
      </c>
      <c r="H2473" s="15">
        <v>0.815418828762</v>
      </c>
      <c r="I2473" s="2">
        <v>21.868050407708999</v>
      </c>
      <c r="J2473" s="2">
        <v>15.937731653076</v>
      </c>
      <c r="K2473" s="2">
        <v>12.601927353595</v>
      </c>
      <c r="L2473" s="2">
        <v>22.535211267606002</v>
      </c>
      <c r="M2473" s="2">
        <v>26.315789473683999</v>
      </c>
      <c r="N2473" s="2">
        <v>1.111934766494</v>
      </c>
      <c r="O2473" s="2">
        <v>1.556708673091</v>
      </c>
      <c r="P2473" s="2">
        <v>4.2994810971090001</v>
      </c>
      <c r="Q2473" s="2">
        <v>14.306893995552</v>
      </c>
      <c r="R2473" s="2">
        <v>24.610822831726999</v>
      </c>
      <c r="S2473" s="2">
        <v>1.556708673091</v>
      </c>
      <c r="T2473" s="2">
        <v>55.893254262417003</v>
      </c>
      <c r="U2473" s="18">
        <v>0.22238695329899999</v>
      </c>
    </row>
    <row r="2474" spans="2:21" x14ac:dyDescent="0.2">
      <c r="D2474" s="102"/>
      <c r="E2474" s="5" t="s">
        <v>43</v>
      </c>
      <c r="F2474" s="6"/>
      <c r="G2474" s="7">
        <v>446</v>
      </c>
      <c r="H2474" s="10">
        <v>6</v>
      </c>
      <c r="I2474" s="1">
        <v>72</v>
      </c>
      <c r="J2474" s="1">
        <v>46</v>
      </c>
      <c r="K2474" s="1">
        <v>47</v>
      </c>
      <c r="L2474" s="1">
        <v>84</v>
      </c>
      <c r="M2474" s="1">
        <v>79</v>
      </c>
      <c r="N2474" s="1">
        <v>2</v>
      </c>
      <c r="O2474" s="1">
        <v>7</v>
      </c>
      <c r="P2474" s="1">
        <v>14</v>
      </c>
      <c r="Q2474" s="1">
        <v>50</v>
      </c>
      <c r="R2474" s="1">
        <v>80</v>
      </c>
      <c r="S2474" s="1">
        <v>3</v>
      </c>
      <c r="T2474" s="1">
        <v>298</v>
      </c>
      <c r="U2474" s="17">
        <v>1</v>
      </c>
    </row>
    <row r="2475" spans="2:21" x14ac:dyDescent="0.2">
      <c r="D2475" s="102"/>
      <c r="E2475" s="13"/>
      <c r="F2475" s="14"/>
      <c r="G2475" s="11">
        <v>100</v>
      </c>
      <c r="H2475" s="15">
        <v>1.3452914798210001</v>
      </c>
      <c r="I2475" s="2">
        <v>16.143497757847999</v>
      </c>
      <c r="J2475" s="2">
        <v>10.313901345291001</v>
      </c>
      <c r="K2475" s="2">
        <v>10.538116591928</v>
      </c>
      <c r="L2475" s="2">
        <v>18.834080717489002</v>
      </c>
      <c r="M2475" s="2">
        <v>17.713004484304999</v>
      </c>
      <c r="N2475" s="2">
        <v>0.44843049327399997</v>
      </c>
      <c r="O2475" s="2">
        <v>1.569506726457</v>
      </c>
      <c r="P2475" s="2">
        <v>3.139013452915</v>
      </c>
      <c r="Q2475" s="2">
        <v>11.210762331839</v>
      </c>
      <c r="R2475" s="2">
        <v>17.937219730942001</v>
      </c>
      <c r="S2475" s="2">
        <v>0.67264573990999998</v>
      </c>
      <c r="T2475" s="2">
        <v>66.816143497758006</v>
      </c>
      <c r="U2475" s="18">
        <v>0.22421524663699999</v>
      </c>
    </row>
    <row r="2476" spans="2:21" x14ac:dyDescent="0.2">
      <c r="D2476" s="102"/>
      <c r="E2476" s="5" t="s">
        <v>44</v>
      </c>
      <c r="F2476" s="6"/>
      <c r="G2476" s="7">
        <v>501</v>
      </c>
      <c r="H2476" s="10">
        <v>3</v>
      </c>
      <c r="I2476" s="1">
        <v>97</v>
      </c>
      <c r="J2476" s="1">
        <v>66</v>
      </c>
      <c r="K2476" s="1">
        <v>52</v>
      </c>
      <c r="L2476" s="1">
        <v>97</v>
      </c>
      <c r="M2476" s="1">
        <v>102</v>
      </c>
      <c r="N2476" s="1">
        <v>2</v>
      </c>
      <c r="O2476" s="1">
        <v>10</v>
      </c>
      <c r="P2476" s="1">
        <v>27</v>
      </c>
      <c r="Q2476" s="1">
        <v>53</v>
      </c>
      <c r="R2476" s="1">
        <v>104</v>
      </c>
      <c r="S2476" s="1">
        <v>6</v>
      </c>
      <c r="T2476" s="1">
        <v>305</v>
      </c>
      <c r="U2476" s="17">
        <v>5</v>
      </c>
    </row>
    <row r="2477" spans="2:21" x14ac:dyDescent="0.2">
      <c r="D2477" s="103"/>
      <c r="E2477" s="54"/>
      <c r="F2477" s="52"/>
      <c r="G2477" s="61">
        <v>100</v>
      </c>
      <c r="H2477" s="66">
        <v>0.59880239521</v>
      </c>
      <c r="I2477" s="24">
        <v>19.361277445110002</v>
      </c>
      <c r="J2477" s="24">
        <v>13.173652694611</v>
      </c>
      <c r="K2477" s="24">
        <v>10.379241516965999</v>
      </c>
      <c r="L2477" s="24">
        <v>19.361277445110002</v>
      </c>
      <c r="M2477" s="24">
        <v>20.359281437126</v>
      </c>
      <c r="N2477" s="24">
        <v>0.39920159680599998</v>
      </c>
      <c r="O2477" s="24">
        <v>1.996007984032</v>
      </c>
      <c r="P2477" s="24">
        <v>5.3892215568859996</v>
      </c>
      <c r="Q2477" s="24">
        <v>10.578842315369</v>
      </c>
      <c r="R2477" s="24">
        <v>20.758483033931999</v>
      </c>
      <c r="S2477" s="24">
        <v>1.1976047904189999</v>
      </c>
      <c r="T2477" s="24">
        <v>60.878243512974002</v>
      </c>
      <c r="U2477" s="69">
        <v>0.99800399201599999</v>
      </c>
    </row>
    <row r="2479" spans="2:21" x14ac:dyDescent="0.2">
      <c r="B2479" s="34" t="str">
        <f xml:space="preserve"> HYPERLINK("#'目次'!B62", "[56]")</f>
        <v>[56]</v>
      </c>
      <c r="C2479" s="27" t="s">
        <v>545</v>
      </c>
    </row>
    <row r="2482" spans="3:16" x14ac:dyDescent="0.2">
      <c r="C2482" s="27" t="s">
        <v>13</v>
      </c>
    </row>
    <row r="2483" spans="3:16" ht="60" x14ac:dyDescent="0.2">
      <c r="D2483" s="97"/>
      <c r="E2483" s="98"/>
      <c r="F2483" s="98"/>
      <c r="G2483" s="38" t="s">
        <v>14</v>
      </c>
      <c r="H2483" s="36" t="s">
        <v>546</v>
      </c>
      <c r="I2483" s="4" t="s">
        <v>547</v>
      </c>
      <c r="J2483" s="4" t="s">
        <v>548</v>
      </c>
      <c r="K2483" s="4" t="s">
        <v>549</v>
      </c>
      <c r="L2483" s="4" t="s">
        <v>550</v>
      </c>
      <c r="M2483" s="4" t="s">
        <v>551</v>
      </c>
      <c r="N2483" s="4" t="s">
        <v>552</v>
      </c>
      <c r="O2483" s="4" t="s">
        <v>370</v>
      </c>
      <c r="P2483" s="35" t="s">
        <v>24</v>
      </c>
    </row>
    <row r="2484" spans="3:16" x14ac:dyDescent="0.2">
      <c r="D2484" s="99"/>
      <c r="E2484" s="100"/>
      <c r="F2484" s="100"/>
      <c r="G2484" s="40"/>
      <c r="H2484" s="42"/>
      <c r="I2484" s="8"/>
      <c r="J2484" s="8"/>
      <c r="K2484" s="8"/>
      <c r="L2484" s="8"/>
      <c r="M2484" s="8"/>
      <c r="N2484" s="8"/>
      <c r="O2484" s="8"/>
      <c r="P2484" s="39"/>
    </row>
    <row r="2485" spans="3:16" x14ac:dyDescent="0.2">
      <c r="D2485" s="59"/>
      <c r="E2485" s="63" t="s">
        <v>14</v>
      </c>
      <c r="F2485" s="65"/>
      <c r="G2485" s="37">
        <v>7000</v>
      </c>
      <c r="H2485" s="16">
        <v>2150</v>
      </c>
      <c r="I2485" s="16">
        <v>2076</v>
      </c>
      <c r="J2485" s="16">
        <v>1637</v>
      </c>
      <c r="K2485" s="16">
        <v>527</v>
      </c>
      <c r="L2485" s="16">
        <v>441</v>
      </c>
      <c r="M2485" s="16">
        <v>810</v>
      </c>
      <c r="N2485" s="16">
        <v>555</v>
      </c>
      <c r="O2485" s="16">
        <v>3714</v>
      </c>
      <c r="P2485" s="57">
        <v>21</v>
      </c>
    </row>
    <row r="2486" spans="3:16" x14ac:dyDescent="0.2">
      <c r="D2486" s="54"/>
      <c r="E2486" s="52"/>
      <c r="F2486" s="60"/>
      <c r="G2486" s="11">
        <v>100</v>
      </c>
      <c r="H2486" s="2">
        <v>30.714285714286</v>
      </c>
      <c r="I2486" s="2">
        <v>29.657142857143</v>
      </c>
      <c r="J2486" s="2">
        <v>23.385714285713998</v>
      </c>
      <c r="K2486" s="2">
        <v>7.5285714285710004</v>
      </c>
      <c r="L2486" s="2">
        <v>6.3</v>
      </c>
      <c r="M2486" s="2">
        <v>11.571428571428999</v>
      </c>
      <c r="N2486" s="2">
        <v>7.9285714285709998</v>
      </c>
      <c r="O2486" s="2">
        <v>53.057142857142999</v>
      </c>
      <c r="P2486" s="18">
        <v>0.3</v>
      </c>
    </row>
    <row r="2487" spans="3:16" x14ac:dyDescent="0.2">
      <c r="D2487" s="101" t="s">
        <v>25</v>
      </c>
      <c r="E2487" s="26" t="s">
        <v>26</v>
      </c>
      <c r="F2487" s="25"/>
      <c r="G2487" s="28">
        <v>308</v>
      </c>
      <c r="H2487" s="30">
        <v>82</v>
      </c>
      <c r="I2487" s="3">
        <v>83</v>
      </c>
      <c r="J2487" s="3">
        <v>53</v>
      </c>
      <c r="K2487" s="3">
        <v>13</v>
      </c>
      <c r="L2487" s="3">
        <v>11</v>
      </c>
      <c r="M2487" s="3">
        <v>22</v>
      </c>
      <c r="N2487" s="3">
        <v>13</v>
      </c>
      <c r="O2487" s="3">
        <v>180</v>
      </c>
      <c r="P2487" s="32">
        <v>1</v>
      </c>
    </row>
    <row r="2488" spans="3:16" x14ac:dyDescent="0.2">
      <c r="D2488" s="102"/>
      <c r="E2488" s="13"/>
      <c r="F2488" s="14"/>
      <c r="G2488" s="11">
        <v>100</v>
      </c>
      <c r="H2488" s="15">
        <v>26.623376623376998</v>
      </c>
      <c r="I2488" s="2">
        <v>26.948051948052001</v>
      </c>
      <c r="J2488" s="2">
        <v>17.207792207792</v>
      </c>
      <c r="K2488" s="2">
        <v>4.2207792207789998</v>
      </c>
      <c r="L2488" s="2">
        <v>3.5714285714290002</v>
      </c>
      <c r="M2488" s="2">
        <v>7.1428571428570002</v>
      </c>
      <c r="N2488" s="2">
        <v>4.2207792207789998</v>
      </c>
      <c r="O2488" s="2">
        <v>58.441558441558001</v>
      </c>
      <c r="P2488" s="18">
        <v>0.32467532467499999</v>
      </c>
    </row>
    <row r="2489" spans="3:16" x14ac:dyDescent="0.2">
      <c r="D2489" s="102"/>
      <c r="E2489" s="5" t="s">
        <v>27</v>
      </c>
      <c r="F2489" s="6"/>
      <c r="G2489" s="7">
        <v>504</v>
      </c>
      <c r="H2489" s="10">
        <v>149</v>
      </c>
      <c r="I2489" s="1">
        <v>127</v>
      </c>
      <c r="J2489" s="1">
        <v>96</v>
      </c>
      <c r="K2489" s="1">
        <v>40</v>
      </c>
      <c r="L2489" s="1">
        <v>25</v>
      </c>
      <c r="M2489" s="1">
        <v>56</v>
      </c>
      <c r="N2489" s="1">
        <v>36</v>
      </c>
      <c r="O2489" s="1">
        <v>297</v>
      </c>
      <c r="P2489" s="17">
        <v>4</v>
      </c>
    </row>
    <row r="2490" spans="3:16" x14ac:dyDescent="0.2">
      <c r="D2490" s="102"/>
      <c r="E2490" s="13"/>
      <c r="F2490" s="14"/>
      <c r="G2490" s="11">
        <v>100</v>
      </c>
      <c r="H2490" s="15">
        <v>29.563492063491999</v>
      </c>
      <c r="I2490" s="2">
        <v>25.198412698413001</v>
      </c>
      <c r="J2490" s="2">
        <v>19.047619047619001</v>
      </c>
      <c r="K2490" s="2">
        <v>7.9365079365079998</v>
      </c>
      <c r="L2490" s="2">
        <v>4.9603174603170004</v>
      </c>
      <c r="M2490" s="2">
        <v>11.111111111111001</v>
      </c>
      <c r="N2490" s="2">
        <v>7.1428571428570002</v>
      </c>
      <c r="O2490" s="2">
        <v>58.928571428570997</v>
      </c>
      <c r="P2490" s="18">
        <v>0.793650793651</v>
      </c>
    </row>
    <row r="2491" spans="3:16" x14ac:dyDescent="0.2">
      <c r="D2491" s="102"/>
      <c r="E2491" s="5" t="s">
        <v>28</v>
      </c>
      <c r="F2491" s="6"/>
      <c r="G2491" s="7">
        <v>1554</v>
      </c>
      <c r="H2491" s="10">
        <v>496</v>
      </c>
      <c r="I2491" s="1">
        <v>468</v>
      </c>
      <c r="J2491" s="1">
        <v>391</v>
      </c>
      <c r="K2491" s="1">
        <v>135</v>
      </c>
      <c r="L2491" s="1">
        <v>119</v>
      </c>
      <c r="M2491" s="1">
        <v>215</v>
      </c>
      <c r="N2491" s="1">
        <v>136</v>
      </c>
      <c r="O2491" s="1">
        <v>793</v>
      </c>
      <c r="P2491" s="17">
        <v>5</v>
      </c>
    </row>
    <row r="2492" spans="3:16" x14ac:dyDescent="0.2">
      <c r="D2492" s="102"/>
      <c r="E2492" s="13"/>
      <c r="F2492" s="14"/>
      <c r="G2492" s="11">
        <v>100</v>
      </c>
      <c r="H2492" s="15">
        <v>31.917631917632001</v>
      </c>
      <c r="I2492" s="2">
        <v>30.115830115830001</v>
      </c>
      <c r="J2492" s="2">
        <v>25.160875160875001</v>
      </c>
      <c r="K2492" s="2">
        <v>8.6872586872589999</v>
      </c>
      <c r="L2492" s="2">
        <v>7.6576576576580004</v>
      </c>
      <c r="M2492" s="2">
        <v>13.835263835264</v>
      </c>
      <c r="N2492" s="2">
        <v>8.751608751609</v>
      </c>
      <c r="O2492" s="2">
        <v>51.029601029600997</v>
      </c>
      <c r="P2492" s="18">
        <v>0.32175032175000001</v>
      </c>
    </row>
    <row r="2493" spans="3:16" x14ac:dyDescent="0.2">
      <c r="D2493" s="102"/>
      <c r="E2493" s="5" t="s">
        <v>29</v>
      </c>
      <c r="F2493" s="6"/>
      <c r="G2493" s="7">
        <v>840</v>
      </c>
      <c r="H2493" s="10">
        <v>283</v>
      </c>
      <c r="I2493" s="1">
        <v>286</v>
      </c>
      <c r="J2493" s="1">
        <v>246</v>
      </c>
      <c r="K2493" s="1">
        <v>71</v>
      </c>
      <c r="L2493" s="1">
        <v>67</v>
      </c>
      <c r="M2493" s="1">
        <v>126</v>
      </c>
      <c r="N2493" s="1">
        <v>70</v>
      </c>
      <c r="O2493" s="1">
        <v>393</v>
      </c>
      <c r="P2493" s="17">
        <v>2</v>
      </c>
    </row>
    <row r="2494" spans="3:16" x14ac:dyDescent="0.2">
      <c r="D2494" s="102"/>
      <c r="E2494" s="13"/>
      <c r="F2494" s="14"/>
      <c r="G2494" s="11">
        <v>100</v>
      </c>
      <c r="H2494" s="15">
        <v>33.690476190475998</v>
      </c>
      <c r="I2494" s="2">
        <v>34.047619047619001</v>
      </c>
      <c r="J2494" s="2">
        <v>29.285714285714</v>
      </c>
      <c r="K2494" s="2">
        <v>8.4523809523810005</v>
      </c>
      <c r="L2494" s="2">
        <v>7.9761904761900002</v>
      </c>
      <c r="M2494" s="2">
        <v>15</v>
      </c>
      <c r="N2494" s="2">
        <v>8.333333333333</v>
      </c>
      <c r="O2494" s="2">
        <v>46.785714285714</v>
      </c>
      <c r="P2494" s="18">
        <v>0.23809523809499999</v>
      </c>
    </row>
    <row r="2495" spans="3:16" x14ac:dyDescent="0.2">
      <c r="D2495" s="102"/>
      <c r="E2495" s="5" t="s">
        <v>30</v>
      </c>
      <c r="F2495" s="6"/>
      <c r="G2495" s="7">
        <v>280</v>
      </c>
      <c r="H2495" s="10">
        <v>80</v>
      </c>
      <c r="I2495" s="1">
        <v>75</v>
      </c>
      <c r="J2495" s="1">
        <v>60</v>
      </c>
      <c r="K2495" s="1">
        <v>15</v>
      </c>
      <c r="L2495" s="1">
        <v>14</v>
      </c>
      <c r="M2495" s="1">
        <v>23</v>
      </c>
      <c r="N2495" s="1">
        <v>14</v>
      </c>
      <c r="O2495" s="1">
        <v>155</v>
      </c>
      <c r="P2495" s="17">
        <v>1</v>
      </c>
    </row>
    <row r="2496" spans="3:16" x14ac:dyDescent="0.2">
      <c r="D2496" s="102"/>
      <c r="E2496" s="13"/>
      <c r="F2496" s="14"/>
      <c r="G2496" s="11">
        <v>100</v>
      </c>
      <c r="H2496" s="15">
        <v>28.571428571428999</v>
      </c>
      <c r="I2496" s="2">
        <v>26.785714285714</v>
      </c>
      <c r="J2496" s="2">
        <v>21.428571428571001</v>
      </c>
      <c r="K2496" s="2">
        <v>5.3571428571429998</v>
      </c>
      <c r="L2496" s="2">
        <v>5</v>
      </c>
      <c r="M2496" s="2">
        <v>8.2142857142859995</v>
      </c>
      <c r="N2496" s="2">
        <v>5</v>
      </c>
      <c r="O2496" s="2">
        <v>55.357142857143003</v>
      </c>
      <c r="P2496" s="18">
        <v>0.35714285714299998</v>
      </c>
    </row>
    <row r="2497" spans="4:16" x14ac:dyDescent="0.2">
      <c r="D2497" s="102"/>
      <c r="E2497" s="5" t="s">
        <v>31</v>
      </c>
      <c r="F2497" s="6"/>
      <c r="G2497" s="7">
        <v>154</v>
      </c>
      <c r="H2497" s="10">
        <v>48</v>
      </c>
      <c r="I2497" s="1">
        <v>49</v>
      </c>
      <c r="J2497" s="1">
        <v>39</v>
      </c>
      <c r="K2497" s="1">
        <v>15</v>
      </c>
      <c r="L2497" s="1">
        <v>7</v>
      </c>
      <c r="M2497" s="1">
        <v>14</v>
      </c>
      <c r="N2497" s="1">
        <v>9</v>
      </c>
      <c r="O2497" s="1">
        <v>83</v>
      </c>
      <c r="P2497" s="17">
        <v>0</v>
      </c>
    </row>
    <row r="2498" spans="4:16" x14ac:dyDescent="0.2">
      <c r="D2498" s="102"/>
      <c r="E2498" s="13"/>
      <c r="F2498" s="14"/>
      <c r="G2498" s="11">
        <v>100</v>
      </c>
      <c r="H2498" s="15">
        <v>31.168831168831002</v>
      </c>
      <c r="I2498" s="2">
        <v>31.818181818182001</v>
      </c>
      <c r="J2498" s="2">
        <v>25.324675324674999</v>
      </c>
      <c r="K2498" s="2">
        <v>9.7402597402600009</v>
      </c>
      <c r="L2498" s="2">
        <v>4.5454545454549997</v>
      </c>
      <c r="M2498" s="2">
        <v>9.0909090909089993</v>
      </c>
      <c r="N2498" s="2">
        <v>5.844155844156</v>
      </c>
      <c r="O2498" s="2">
        <v>53.896103896104002</v>
      </c>
      <c r="P2498" s="29">
        <v>0</v>
      </c>
    </row>
    <row r="2499" spans="4:16" x14ac:dyDescent="0.2">
      <c r="D2499" s="102"/>
      <c r="E2499" s="5" t="s">
        <v>32</v>
      </c>
      <c r="F2499" s="6"/>
      <c r="G2499" s="7">
        <v>826</v>
      </c>
      <c r="H2499" s="10">
        <v>256</v>
      </c>
      <c r="I2499" s="1">
        <v>244</v>
      </c>
      <c r="J2499" s="1">
        <v>206</v>
      </c>
      <c r="K2499" s="1">
        <v>66</v>
      </c>
      <c r="L2499" s="1">
        <v>52</v>
      </c>
      <c r="M2499" s="1">
        <v>92</v>
      </c>
      <c r="N2499" s="1">
        <v>75</v>
      </c>
      <c r="O2499" s="1">
        <v>437</v>
      </c>
      <c r="P2499" s="17">
        <v>2</v>
      </c>
    </row>
    <row r="2500" spans="4:16" x14ac:dyDescent="0.2">
      <c r="D2500" s="102"/>
      <c r="E2500" s="13"/>
      <c r="F2500" s="14"/>
      <c r="G2500" s="11">
        <v>100</v>
      </c>
      <c r="H2500" s="15">
        <v>30.992736077482</v>
      </c>
      <c r="I2500" s="2">
        <v>29.539951573850001</v>
      </c>
      <c r="J2500" s="2">
        <v>24.939467312348999</v>
      </c>
      <c r="K2500" s="2">
        <v>7.990314769976</v>
      </c>
      <c r="L2500" s="2">
        <v>6.2953995157379996</v>
      </c>
      <c r="M2500" s="2">
        <v>11.138014527845</v>
      </c>
      <c r="N2500" s="2">
        <v>9.0799031476999996</v>
      </c>
      <c r="O2500" s="2">
        <v>52.905569007263999</v>
      </c>
      <c r="P2500" s="18">
        <v>0.242130750605</v>
      </c>
    </row>
    <row r="2501" spans="4:16" x14ac:dyDescent="0.2">
      <c r="D2501" s="102"/>
      <c r="E2501" s="5" t="s">
        <v>33</v>
      </c>
      <c r="F2501" s="6"/>
      <c r="G2501" s="7">
        <v>672</v>
      </c>
      <c r="H2501" s="10">
        <v>211</v>
      </c>
      <c r="I2501" s="1">
        <v>222</v>
      </c>
      <c r="J2501" s="1">
        <v>151</v>
      </c>
      <c r="K2501" s="1">
        <v>50</v>
      </c>
      <c r="L2501" s="1">
        <v>44</v>
      </c>
      <c r="M2501" s="1">
        <v>68</v>
      </c>
      <c r="N2501" s="1">
        <v>58</v>
      </c>
      <c r="O2501" s="1">
        <v>351</v>
      </c>
      <c r="P2501" s="17">
        <v>2</v>
      </c>
    </row>
    <row r="2502" spans="4:16" x14ac:dyDescent="0.2">
      <c r="D2502" s="102"/>
      <c r="E2502" s="13"/>
      <c r="F2502" s="14"/>
      <c r="G2502" s="11">
        <v>100</v>
      </c>
      <c r="H2502" s="15">
        <v>31.398809523810002</v>
      </c>
      <c r="I2502" s="2">
        <v>33.035714285714</v>
      </c>
      <c r="J2502" s="2">
        <v>22.470238095237999</v>
      </c>
      <c r="K2502" s="2">
        <v>7.4404761904759997</v>
      </c>
      <c r="L2502" s="2">
        <v>6.5476190476190004</v>
      </c>
      <c r="M2502" s="2">
        <v>10.119047619048001</v>
      </c>
      <c r="N2502" s="2">
        <v>8.6309523809519995</v>
      </c>
      <c r="O2502" s="2">
        <v>52.232142857143003</v>
      </c>
      <c r="P2502" s="18">
        <v>0.29761904761899999</v>
      </c>
    </row>
    <row r="2503" spans="4:16" x14ac:dyDescent="0.2">
      <c r="D2503" s="102"/>
      <c r="E2503" s="5" t="s">
        <v>34</v>
      </c>
      <c r="F2503" s="6"/>
      <c r="G2503" s="7">
        <v>462</v>
      </c>
      <c r="H2503" s="10">
        <v>137</v>
      </c>
      <c r="I2503" s="1">
        <v>151</v>
      </c>
      <c r="J2503" s="1">
        <v>115</v>
      </c>
      <c r="K2503" s="1">
        <v>33</v>
      </c>
      <c r="L2503" s="1">
        <v>28</v>
      </c>
      <c r="M2503" s="1">
        <v>51</v>
      </c>
      <c r="N2503" s="1">
        <v>40</v>
      </c>
      <c r="O2503" s="1">
        <v>241</v>
      </c>
      <c r="P2503" s="17">
        <v>0</v>
      </c>
    </row>
    <row r="2504" spans="4:16" x14ac:dyDescent="0.2">
      <c r="D2504" s="102"/>
      <c r="E2504" s="13"/>
      <c r="F2504" s="14"/>
      <c r="G2504" s="11">
        <v>100</v>
      </c>
      <c r="H2504" s="15">
        <v>29.653679653680001</v>
      </c>
      <c r="I2504" s="2">
        <v>32.683982683982997</v>
      </c>
      <c r="J2504" s="2">
        <v>24.891774891775</v>
      </c>
      <c r="K2504" s="2">
        <v>7.1428571428570002</v>
      </c>
      <c r="L2504" s="2">
        <v>6.0606060606060002</v>
      </c>
      <c r="M2504" s="2">
        <v>11.038961038961</v>
      </c>
      <c r="N2504" s="2">
        <v>8.6580086580090008</v>
      </c>
      <c r="O2504" s="2">
        <v>52.164502164501997</v>
      </c>
      <c r="P2504" s="29">
        <v>0</v>
      </c>
    </row>
    <row r="2505" spans="4:16" x14ac:dyDescent="0.2">
      <c r="D2505" s="102"/>
      <c r="E2505" s="5" t="s">
        <v>35</v>
      </c>
      <c r="F2505" s="6"/>
      <c r="G2505" s="7">
        <v>406</v>
      </c>
      <c r="H2505" s="10">
        <v>153</v>
      </c>
      <c r="I2505" s="1">
        <v>132</v>
      </c>
      <c r="J2505" s="1">
        <v>93</v>
      </c>
      <c r="K2505" s="1">
        <v>33</v>
      </c>
      <c r="L2505" s="1">
        <v>18</v>
      </c>
      <c r="M2505" s="1">
        <v>47</v>
      </c>
      <c r="N2505" s="1">
        <v>36</v>
      </c>
      <c r="O2505" s="1">
        <v>188</v>
      </c>
      <c r="P2505" s="17">
        <v>1</v>
      </c>
    </row>
    <row r="2506" spans="4:16" x14ac:dyDescent="0.2">
      <c r="D2506" s="102"/>
      <c r="E2506" s="13"/>
      <c r="F2506" s="14"/>
      <c r="G2506" s="11">
        <v>100</v>
      </c>
      <c r="H2506" s="15">
        <v>37.684729064038997</v>
      </c>
      <c r="I2506" s="2">
        <v>32.512315270936</v>
      </c>
      <c r="J2506" s="2">
        <v>22.906403940886999</v>
      </c>
      <c r="K2506" s="2">
        <v>8.128078817734</v>
      </c>
      <c r="L2506" s="2">
        <v>4.4334975369459997</v>
      </c>
      <c r="M2506" s="2">
        <v>11.576354679803</v>
      </c>
      <c r="N2506" s="2">
        <v>8.8669950738919994</v>
      </c>
      <c r="O2506" s="2">
        <v>46.305418719212</v>
      </c>
      <c r="P2506" s="18">
        <v>0.246305418719</v>
      </c>
    </row>
    <row r="2507" spans="4:16" x14ac:dyDescent="0.2">
      <c r="D2507" s="102"/>
      <c r="E2507" s="5" t="s">
        <v>36</v>
      </c>
      <c r="F2507" s="6"/>
      <c r="G2507" s="7">
        <v>210</v>
      </c>
      <c r="H2507" s="10">
        <v>55</v>
      </c>
      <c r="I2507" s="1">
        <v>57</v>
      </c>
      <c r="J2507" s="1">
        <v>42</v>
      </c>
      <c r="K2507" s="1">
        <v>14</v>
      </c>
      <c r="L2507" s="1">
        <v>15</v>
      </c>
      <c r="M2507" s="1">
        <v>16</v>
      </c>
      <c r="N2507" s="1">
        <v>9</v>
      </c>
      <c r="O2507" s="1">
        <v>118</v>
      </c>
      <c r="P2507" s="17">
        <v>0</v>
      </c>
    </row>
    <row r="2508" spans="4:16" x14ac:dyDescent="0.2">
      <c r="D2508" s="102"/>
      <c r="E2508" s="13"/>
      <c r="F2508" s="14"/>
      <c r="G2508" s="11">
        <v>100</v>
      </c>
      <c r="H2508" s="15">
        <v>26.190476190476002</v>
      </c>
      <c r="I2508" s="2">
        <v>27.142857142857</v>
      </c>
      <c r="J2508" s="2">
        <v>20</v>
      </c>
      <c r="K2508" s="2">
        <v>6.666666666667</v>
      </c>
      <c r="L2508" s="2">
        <v>7.1428571428570002</v>
      </c>
      <c r="M2508" s="2">
        <v>7.6190476190479997</v>
      </c>
      <c r="N2508" s="2">
        <v>4.2857142857139996</v>
      </c>
      <c r="O2508" s="2">
        <v>56.190476190475998</v>
      </c>
      <c r="P2508" s="29">
        <v>0</v>
      </c>
    </row>
    <row r="2509" spans="4:16" x14ac:dyDescent="0.2">
      <c r="D2509" s="102"/>
      <c r="E2509" s="5" t="s">
        <v>37</v>
      </c>
      <c r="F2509" s="6"/>
      <c r="G2509" s="7">
        <v>714</v>
      </c>
      <c r="H2509" s="10">
        <v>184</v>
      </c>
      <c r="I2509" s="1">
        <v>165</v>
      </c>
      <c r="J2509" s="1">
        <v>133</v>
      </c>
      <c r="K2509" s="1">
        <v>40</v>
      </c>
      <c r="L2509" s="1">
        <v>38</v>
      </c>
      <c r="M2509" s="1">
        <v>71</v>
      </c>
      <c r="N2509" s="1">
        <v>52</v>
      </c>
      <c r="O2509" s="1">
        <v>434</v>
      </c>
      <c r="P2509" s="17">
        <v>3</v>
      </c>
    </row>
    <row r="2510" spans="4:16" x14ac:dyDescent="0.2">
      <c r="D2510" s="102"/>
      <c r="E2510" s="13"/>
      <c r="F2510" s="14"/>
      <c r="G2510" s="11">
        <v>100</v>
      </c>
      <c r="H2510" s="15">
        <v>25.770308123248999</v>
      </c>
      <c r="I2510" s="2">
        <v>23.109243697478998</v>
      </c>
      <c r="J2510" s="2">
        <v>18.627450980391998</v>
      </c>
      <c r="K2510" s="2">
        <v>5.6022408963589996</v>
      </c>
      <c r="L2510" s="2">
        <v>5.3221288515409997</v>
      </c>
      <c r="M2510" s="2">
        <v>9.9439775910360009</v>
      </c>
      <c r="N2510" s="2">
        <v>7.2829131652659997</v>
      </c>
      <c r="O2510" s="2">
        <v>60.784313725490001</v>
      </c>
      <c r="P2510" s="18">
        <v>0.42016806722700001</v>
      </c>
    </row>
    <row r="2511" spans="4:16" x14ac:dyDescent="0.2">
      <c r="D2511" s="102"/>
      <c r="E2511" s="5" t="s">
        <v>38</v>
      </c>
      <c r="F2511" s="6"/>
      <c r="G2511" s="7">
        <v>70</v>
      </c>
      <c r="H2511" s="10">
        <v>16</v>
      </c>
      <c r="I2511" s="1">
        <v>17</v>
      </c>
      <c r="J2511" s="1">
        <v>12</v>
      </c>
      <c r="K2511" s="1">
        <v>2</v>
      </c>
      <c r="L2511" s="1">
        <v>3</v>
      </c>
      <c r="M2511" s="1">
        <v>9</v>
      </c>
      <c r="N2511" s="1">
        <v>7</v>
      </c>
      <c r="O2511" s="1">
        <v>44</v>
      </c>
      <c r="P2511" s="17">
        <v>0</v>
      </c>
    </row>
    <row r="2512" spans="4:16" x14ac:dyDescent="0.2">
      <c r="D2512" s="102"/>
      <c r="E2512" s="13"/>
      <c r="F2512" s="14"/>
      <c r="G2512" s="11">
        <v>100</v>
      </c>
      <c r="H2512" s="15">
        <v>22.857142857143</v>
      </c>
      <c r="I2512" s="2">
        <v>24.285714285714</v>
      </c>
      <c r="J2512" s="2">
        <v>17.142857142857</v>
      </c>
      <c r="K2512" s="2">
        <v>2.8571428571430002</v>
      </c>
      <c r="L2512" s="2">
        <v>4.2857142857139996</v>
      </c>
      <c r="M2512" s="2">
        <v>12.857142857143</v>
      </c>
      <c r="N2512" s="2">
        <v>10</v>
      </c>
      <c r="O2512" s="2">
        <v>62.857142857143003</v>
      </c>
      <c r="P2512" s="29">
        <v>0</v>
      </c>
    </row>
    <row r="2513" spans="2:16" x14ac:dyDescent="0.2">
      <c r="D2513" s="101" t="s">
        <v>39</v>
      </c>
      <c r="E2513" s="26" t="s">
        <v>40</v>
      </c>
      <c r="F2513" s="25"/>
      <c r="G2513" s="28">
        <v>2044</v>
      </c>
      <c r="H2513" s="30">
        <v>678</v>
      </c>
      <c r="I2513" s="3">
        <v>681</v>
      </c>
      <c r="J2513" s="3">
        <v>559</v>
      </c>
      <c r="K2513" s="3">
        <v>174</v>
      </c>
      <c r="L2513" s="3">
        <v>149</v>
      </c>
      <c r="M2513" s="3">
        <v>279</v>
      </c>
      <c r="N2513" s="3">
        <v>183</v>
      </c>
      <c r="O2513" s="3">
        <v>989</v>
      </c>
      <c r="P2513" s="32">
        <v>2</v>
      </c>
    </row>
    <row r="2514" spans="2:16" x14ac:dyDescent="0.2">
      <c r="D2514" s="102"/>
      <c r="E2514" s="13"/>
      <c r="F2514" s="14"/>
      <c r="G2514" s="11">
        <v>100</v>
      </c>
      <c r="H2514" s="15">
        <v>33.170254403130997</v>
      </c>
      <c r="I2514" s="2">
        <v>33.317025440313003</v>
      </c>
      <c r="J2514" s="2">
        <v>27.348336594911999</v>
      </c>
      <c r="K2514" s="2">
        <v>8.512720156556</v>
      </c>
      <c r="L2514" s="2">
        <v>7.2896281800390001</v>
      </c>
      <c r="M2514" s="2">
        <v>13.649706457925999</v>
      </c>
      <c r="N2514" s="2">
        <v>8.9530332681020006</v>
      </c>
      <c r="O2514" s="2">
        <v>48.385518590997997</v>
      </c>
      <c r="P2514" s="18">
        <v>9.7847358120999997E-2</v>
      </c>
    </row>
    <row r="2515" spans="2:16" x14ac:dyDescent="0.2">
      <c r="D2515" s="102"/>
      <c r="E2515" s="5" t="s">
        <v>41</v>
      </c>
      <c r="F2515" s="6"/>
      <c r="G2515" s="7">
        <v>2156</v>
      </c>
      <c r="H2515" s="10">
        <v>676</v>
      </c>
      <c r="I2515" s="1">
        <v>658</v>
      </c>
      <c r="J2515" s="1">
        <v>525</v>
      </c>
      <c r="K2515" s="1">
        <v>174</v>
      </c>
      <c r="L2515" s="1">
        <v>147</v>
      </c>
      <c r="M2515" s="1">
        <v>258</v>
      </c>
      <c r="N2515" s="1">
        <v>188</v>
      </c>
      <c r="O2515" s="1">
        <v>1119</v>
      </c>
      <c r="P2515" s="17">
        <v>9</v>
      </c>
    </row>
    <row r="2516" spans="2:16" x14ac:dyDescent="0.2">
      <c r="D2516" s="102"/>
      <c r="E2516" s="13"/>
      <c r="F2516" s="14"/>
      <c r="G2516" s="11">
        <v>100</v>
      </c>
      <c r="H2516" s="15">
        <v>31.354359925788</v>
      </c>
      <c r="I2516" s="2">
        <v>30.519480519481</v>
      </c>
      <c r="J2516" s="2">
        <v>24.350649350649</v>
      </c>
      <c r="K2516" s="2">
        <v>8.0705009276439998</v>
      </c>
      <c r="L2516" s="2">
        <v>6.8181818181820004</v>
      </c>
      <c r="M2516" s="2">
        <v>11.966604823748</v>
      </c>
      <c r="N2516" s="2">
        <v>8.7198515769939995</v>
      </c>
      <c r="O2516" s="2">
        <v>51.901669758813</v>
      </c>
      <c r="P2516" s="18">
        <v>0.41743970315399997</v>
      </c>
    </row>
    <row r="2517" spans="2:16" x14ac:dyDescent="0.2">
      <c r="D2517" s="102"/>
      <c r="E2517" s="5" t="s">
        <v>42</v>
      </c>
      <c r="F2517" s="6"/>
      <c r="G2517" s="7">
        <v>1680</v>
      </c>
      <c r="H2517" s="10">
        <v>487</v>
      </c>
      <c r="I2517" s="1">
        <v>451</v>
      </c>
      <c r="J2517" s="1">
        <v>344</v>
      </c>
      <c r="K2517" s="1">
        <v>106</v>
      </c>
      <c r="L2517" s="1">
        <v>92</v>
      </c>
      <c r="M2517" s="1">
        <v>162</v>
      </c>
      <c r="N2517" s="1">
        <v>107</v>
      </c>
      <c r="O2517" s="1">
        <v>938</v>
      </c>
      <c r="P2517" s="17">
        <v>4</v>
      </c>
    </row>
    <row r="2518" spans="2:16" x14ac:dyDescent="0.2">
      <c r="D2518" s="102"/>
      <c r="E2518" s="13"/>
      <c r="F2518" s="14"/>
      <c r="G2518" s="11">
        <v>100</v>
      </c>
      <c r="H2518" s="15">
        <v>28.988095238094999</v>
      </c>
      <c r="I2518" s="2">
        <v>26.845238095237999</v>
      </c>
      <c r="J2518" s="2">
        <v>20.476190476189998</v>
      </c>
      <c r="K2518" s="2">
        <v>6.3095238095240003</v>
      </c>
      <c r="L2518" s="2">
        <v>5.4761904761900002</v>
      </c>
      <c r="M2518" s="2">
        <v>9.6428571428570002</v>
      </c>
      <c r="N2518" s="2">
        <v>6.3690476190479997</v>
      </c>
      <c r="O2518" s="2">
        <v>55.833333333333002</v>
      </c>
      <c r="P2518" s="18">
        <v>0.23809523809499999</v>
      </c>
    </row>
    <row r="2519" spans="2:16" x14ac:dyDescent="0.2">
      <c r="D2519" s="102"/>
      <c r="E2519" s="5" t="s">
        <v>43</v>
      </c>
      <c r="F2519" s="6"/>
      <c r="G2519" s="7">
        <v>518</v>
      </c>
      <c r="H2519" s="10">
        <v>143</v>
      </c>
      <c r="I2519" s="1">
        <v>128</v>
      </c>
      <c r="J2519" s="1">
        <v>85</v>
      </c>
      <c r="K2519" s="1">
        <v>28</v>
      </c>
      <c r="L2519" s="1">
        <v>19</v>
      </c>
      <c r="M2519" s="1">
        <v>45</v>
      </c>
      <c r="N2519" s="1">
        <v>30</v>
      </c>
      <c r="O2519" s="1">
        <v>312</v>
      </c>
      <c r="P2519" s="17">
        <v>3</v>
      </c>
    </row>
    <row r="2520" spans="2:16" x14ac:dyDescent="0.2">
      <c r="D2520" s="102"/>
      <c r="E2520" s="13"/>
      <c r="F2520" s="14"/>
      <c r="G2520" s="11">
        <v>100</v>
      </c>
      <c r="H2520" s="15">
        <v>27.606177606178001</v>
      </c>
      <c r="I2520" s="2">
        <v>24.710424710424999</v>
      </c>
      <c r="J2520" s="2">
        <v>16.409266409265999</v>
      </c>
      <c r="K2520" s="2">
        <v>5.4054054054050003</v>
      </c>
      <c r="L2520" s="2">
        <v>3.6679536679539999</v>
      </c>
      <c r="M2520" s="2">
        <v>8.6872586872589999</v>
      </c>
      <c r="N2520" s="2">
        <v>5.7915057915060002</v>
      </c>
      <c r="O2520" s="2">
        <v>60.231660231660001</v>
      </c>
      <c r="P2520" s="18">
        <v>0.57915057915099999</v>
      </c>
    </row>
    <row r="2521" spans="2:16" x14ac:dyDescent="0.2">
      <c r="D2521" s="102"/>
      <c r="E2521" s="5" t="s">
        <v>44</v>
      </c>
      <c r="F2521" s="6"/>
      <c r="G2521" s="7">
        <v>602</v>
      </c>
      <c r="H2521" s="10">
        <v>166</v>
      </c>
      <c r="I2521" s="1">
        <v>158</v>
      </c>
      <c r="J2521" s="1">
        <v>124</v>
      </c>
      <c r="K2521" s="1">
        <v>45</v>
      </c>
      <c r="L2521" s="1">
        <v>34</v>
      </c>
      <c r="M2521" s="1">
        <v>66</v>
      </c>
      <c r="N2521" s="1">
        <v>47</v>
      </c>
      <c r="O2521" s="1">
        <v>356</v>
      </c>
      <c r="P2521" s="17">
        <v>3</v>
      </c>
    </row>
    <row r="2522" spans="2:16" x14ac:dyDescent="0.2">
      <c r="D2522" s="103"/>
      <c r="E2522" s="54"/>
      <c r="F2522" s="52"/>
      <c r="G2522" s="61">
        <v>100</v>
      </c>
      <c r="H2522" s="66">
        <v>27.574750830565002</v>
      </c>
      <c r="I2522" s="24">
        <v>26.245847176080002</v>
      </c>
      <c r="J2522" s="24">
        <v>20.598006644518001</v>
      </c>
      <c r="K2522" s="24">
        <v>7.4750830564779998</v>
      </c>
      <c r="L2522" s="24">
        <v>5.6478405315610001</v>
      </c>
      <c r="M2522" s="24">
        <v>10.963455149502</v>
      </c>
      <c r="N2522" s="24">
        <v>7.8073089701000002</v>
      </c>
      <c r="O2522" s="24">
        <v>59.136212624584999</v>
      </c>
      <c r="P2522" s="69">
        <v>0.49833887043199998</v>
      </c>
    </row>
    <row r="2524" spans="2:16" x14ac:dyDescent="0.2">
      <c r="B2524" s="34" t="str">
        <f xml:space="preserve"> HYPERLINK("#'目次'!B63", "[57]")</f>
        <v>[57]</v>
      </c>
      <c r="C2524" s="27" t="s">
        <v>555</v>
      </c>
    </row>
    <row r="2527" spans="2:16" x14ac:dyDescent="0.2">
      <c r="C2527" s="27" t="s">
        <v>13</v>
      </c>
    </row>
    <row r="2528" spans="2:16" ht="36" x14ac:dyDescent="0.2">
      <c r="D2528" s="97"/>
      <c r="E2528" s="98"/>
      <c r="F2528" s="98"/>
      <c r="G2528" s="38" t="s">
        <v>14</v>
      </c>
      <c r="H2528" s="36" t="s">
        <v>462</v>
      </c>
      <c r="I2528" s="4" t="s">
        <v>463</v>
      </c>
      <c r="J2528" s="4" t="s">
        <v>464</v>
      </c>
      <c r="K2528" s="35" t="s">
        <v>24</v>
      </c>
    </row>
    <row r="2529" spans="4:11" x14ac:dyDescent="0.2">
      <c r="D2529" s="99"/>
      <c r="E2529" s="100"/>
      <c r="F2529" s="100"/>
      <c r="G2529" s="40"/>
      <c r="H2529" s="42"/>
      <c r="I2529" s="8"/>
      <c r="J2529" s="8"/>
      <c r="K2529" s="39"/>
    </row>
    <row r="2530" spans="4:11" x14ac:dyDescent="0.2">
      <c r="D2530" s="59"/>
      <c r="E2530" s="63" t="s">
        <v>14</v>
      </c>
      <c r="F2530" s="65"/>
      <c r="G2530" s="37">
        <v>7000</v>
      </c>
      <c r="H2530" s="16">
        <v>707</v>
      </c>
      <c r="I2530" s="16">
        <v>302</v>
      </c>
      <c r="J2530" s="16">
        <v>5941</v>
      </c>
      <c r="K2530" s="57">
        <v>50</v>
      </c>
    </row>
    <row r="2531" spans="4:11" x14ac:dyDescent="0.2">
      <c r="D2531" s="54"/>
      <c r="E2531" s="52"/>
      <c r="F2531" s="60"/>
      <c r="G2531" s="11">
        <v>100</v>
      </c>
      <c r="H2531" s="2">
        <v>10.1</v>
      </c>
      <c r="I2531" s="2">
        <v>4.3142857142860001</v>
      </c>
      <c r="J2531" s="2">
        <v>84.871428571429007</v>
      </c>
      <c r="K2531" s="18">
        <v>0.71428571428599996</v>
      </c>
    </row>
    <row r="2532" spans="4:11" x14ac:dyDescent="0.2">
      <c r="D2532" s="101" t="s">
        <v>25</v>
      </c>
      <c r="E2532" s="26" t="s">
        <v>26</v>
      </c>
      <c r="F2532" s="25"/>
      <c r="G2532" s="28">
        <v>308</v>
      </c>
      <c r="H2532" s="30">
        <v>10</v>
      </c>
      <c r="I2532" s="3">
        <v>9</v>
      </c>
      <c r="J2532" s="3">
        <v>287</v>
      </c>
      <c r="K2532" s="32">
        <v>2</v>
      </c>
    </row>
    <row r="2533" spans="4:11" x14ac:dyDescent="0.2">
      <c r="D2533" s="102"/>
      <c r="E2533" s="13"/>
      <c r="F2533" s="14"/>
      <c r="G2533" s="11">
        <v>100</v>
      </c>
      <c r="H2533" s="15">
        <v>3.2467532467529998</v>
      </c>
      <c r="I2533" s="2">
        <v>2.922077922078</v>
      </c>
      <c r="J2533" s="2">
        <v>93.181818181818002</v>
      </c>
      <c r="K2533" s="18">
        <v>0.64935064935099995</v>
      </c>
    </row>
    <row r="2534" spans="4:11" x14ac:dyDescent="0.2">
      <c r="D2534" s="102"/>
      <c r="E2534" s="5" t="s">
        <v>27</v>
      </c>
      <c r="F2534" s="6"/>
      <c r="G2534" s="7">
        <v>504</v>
      </c>
      <c r="H2534" s="10">
        <v>45</v>
      </c>
      <c r="I2534" s="1">
        <v>18</v>
      </c>
      <c r="J2534" s="1">
        <v>438</v>
      </c>
      <c r="K2534" s="17">
        <v>3</v>
      </c>
    </row>
    <row r="2535" spans="4:11" x14ac:dyDescent="0.2">
      <c r="D2535" s="102"/>
      <c r="E2535" s="13"/>
      <c r="F2535" s="14"/>
      <c r="G2535" s="11">
        <v>100</v>
      </c>
      <c r="H2535" s="15">
        <v>8.9285714285710007</v>
      </c>
      <c r="I2535" s="2">
        <v>3.5714285714290002</v>
      </c>
      <c r="J2535" s="2">
        <v>86.904761904761997</v>
      </c>
      <c r="K2535" s="18">
        <v>0.59523809523799998</v>
      </c>
    </row>
    <row r="2536" spans="4:11" x14ac:dyDescent="0.2">
      <c r="D2536" s="102"/>
      <c r="E2536" s="5" t="s">
        <v>28</v>
      </c>
      <c r="F2536" s="6"/>
      <c r="G2536" s="7">
        <v>1554</v>
      </c>
      <c r="H2536" s="10">
        <v>181</v>
      </c>
      <c r="I2536" s="1">
        <v>64</v>
      </c>
      <c r="J2536" s="1">
        <v>1296</v>
      </c>
      <c r="K2536" s="17">
        <v>13</v>
      </c>
    </row>
    <row r="2537" spans="4:11" x14ac:dyDescent="0.2">
      <c r="D2537" s="102"/>
      <c r="E2537" s="13"/>
      <c r="F2537" s="14"/>
      <c r="G2537" s="11">
        <v>100</v>
      </c>
      <c r="H2537" s="15">
        <v>11.647361647362001</v>
      </c>
      <c r="I2537" s="2">
        <v>4.1184041184040003</v>
      </c>
      <c r="J2537" s="2">
        <v>83.397683397682997</v>
      </c>
      <c r="K2537" s="18">
        <v>0.83655083655100004</v>
      </c>
    </row>
    <row r="2538" spans="4:11" x14ac:dyDescent="0.2">
      <c r="D2538" s="102"/>
      <c r="E2538" s="5" t="s">
        <v>29</v>
      </c>
      <c r="F2538" s="6"/>
      <c r="G2538" s="7">
        <v>840</v>
      </c>
      <c r="H2538" s="10">
        <v>99</v>
      </c>
      <c r="I2538" s="1">
        <v>33</v>
      </c>
      <c r="J2538" s="1">
        <v>702</v>
      </c>
      <c r="K2538" s="17">
        <v>6</v>
      </c>
    </row>
    <row r="2539" spans="4:11" x14ac:dyDescent="0.2">
      <c r="D2539" s="102"/>
      <c r="E2539" s="13"/>
      <c r="F2539" s="14"/>
      <c r="G2539" s="11">
        <v>100</v>
      </c>
      <c r="H2539" s="15">
        <v>11.785714285714</v>
      </c>
      <c r="I2539" s="2">
        <v>3.9285714285709998</v>
      </c>
      <c r="J2539" s="2">
        <v>83.571428571428996</v>
      </c>
      <c r="K2539" s="18">
        <v>0.71428571428599996</v>
      </c>
    </row>
    <row r="2540" spans="4:11" x14ac:dyDescent="0.2">
      <c r="D2540" s="102"/>
      <c r="E2540" s="5" t="s">
        <v>30</v>
      </c>
      <c r="F2540" s="6"/>
      <c r="G2540" s="7">
        <v>280</v>
      </c>
      <c r="H2540" s="10">
        <v>20</v>
      </c>
      <c r="I2540" s="1">
        <v>9</v>
      </c>
      <c r="J2540" s="1">
        <v>246</v>
      </c>
      <c r="K2540" s="17">
        <v>5</v>
      </c>
    </row>
    <row r="2541" spans="4:11" x14ac:dyDescent="0.2">
      <c r="D2541" s="102"/>
      <c r="E2541" s="13"/>
      <c r="F2541" s="14"/>
      <c r="G2541" s="11">
        <v>100</v>
      </c>
      <c r="H2541" s="15">
        <v>7.1428571428570002</v>
      </c>
      <c r="I2541" s="2">
        <v>3.214285714286</v>
      </c>
      <c r="J2541" s="2">
        <v>87.857142857143003</v>
      </c>
      <c r="K2541" s="18">
        <v>1.785714285714</v>
      </c>
    </row>
    <row r="2542" spans="4:11" x14ac:dyDescent="0.2">
      <c r="D2542" s="102"/>
      <c r="E2542" s="5" t="s">
        <v>31</v>
      </c>
      <c r="F2542" s="6"/>
      <c r="G2542" s="7">
        <v>154</v>
      </c>
      <c r="H2542" s="10">
        <v>21</v>
      </c>
      <c r="I2542" s="1">
        <v>6</v>
      </c>
      <c r="J2542" s="1">
        <v>126</v>
      </c>
      <c r="K2542" s="17">
        <v>1</v>
      </c>
    </row>
    <row r="2543" spans="4:11" x14ac:dyDescent="0.2">
      <c r="D2543" s="102"/>
      <c r="E2543" s="13"/>
      <c r="F2543" s="14"/>
      <c r="G2543" s="11">
        <v>100</v>
      </c>
      <c r="H2543" s="15">
        <v>13.636363636364001</v>
      </c>
      <c r="I2543" s="2">
        <v>3.896103896104</v>
      </c>
      <c r="J2543" s="2">
        <v>81.818181818181998</v>
      </c>
      <c r="K2543" s="18">
        <v>0.64935064935099995</v>
      </c>
    </row>
    <row r="2544" spans="4:11" x14ac:dyDescent="0.2">
      <c r="D2544" s="102"/>
      <c r="E2544" s="5" t="s">
        <v>32</v>
      </c>
      <c r="F2544" s="6"/>
      <c r="G2544" s="7">
        <v>826</v>
      </c>
      <c r="H2544" s="10">
        <v>78</v>
      </c>
      <c r="I2544" s="1">
        <v>35</v>
      </c>
      <c r="J2544" s="1">
        <v>708</v>
      </c>
      <c r="K2544" s="17">
        <v>5</v>
      </c>
    </row>
    <row r="2545" spans="4:11" x14ac:dyDescent="0.2">
      <c r="D2545" s="102"/>
      <c r="E2545" s="13"/>
      <c r="F2545" s="14"/>
      <c r="G2545" s="11">
        <v>100</v>
      </c>
      <c r="H2545" s="15">
        <v>9.4430992736080004</v>
      </c>
      <c r="I2545" s="2">
        <v>4.2372881355930003</v>
      </c>
      <c r="J2545" s="2">
        <v>85.714285714286007</v>
      </c>
      <c r="K2545" s="18">
        <v>0.60532687651299999</v>
      </c>
    </row>
    <row r="2546" spans="4:11" x14ac:dyDescent="0.2">
      <c r="D2546" s="102"/>
      <c r="E2546" s="5" t="s">
        <v>33</v>
      </c>
      <c r="F2546" s="6"/>
      <c r="G2546" s="7">
        <v>672</v>
      </c>
      <c r="H2546" s="10">
        <v>69</v>
      </c>
      <c r="I2546" s="1">
        <v>38</v>
      </c>
      <c r="J2546" s="1">
        <v>561</v>
      </c>
      <c r="K2546" s="17">
        <v>4</v>
      </c>
    </row>
    <row r="2547" spans="4:11" x14ac:dyDescent="0.2">
      <c r="D2547" s="102"/>
      <c r="E2547" s="13"/>
      <c r="F2547" s="14"/>
      <c r="G2547" s="11">
        <v>100</v>
      </c>
      <c r="H2547" s="15">
        <v>10.267857142857</v>
      </c>
      <c r="I2547" s="2">
        <v>5.6547619047620001</v>
      </c>
      <c r="J2547" s="2">
        <v>83.482142857143003</v>
      </c>
      <c r="K2547" s="18">
        <v>0.59523809523799998</v>
      </c>
    </row>
    <row r="2548" spans="4:11" x14ac:dyDescent="0.2">
      <c r="D2548" s="102"/>
      <c r="E2548" s="5" t="s">
        <v>34</v>
      </c>
      <c r="F2548" s="6"/>
      <c r="G2548" s="7">
        <v>462</v>
      </c>
      <c r="H2548" s="10">
        <v>56</v>
      </c>
      <c r="I2548" s="1">
        <v>24</v>
      </c>
      <c r="J2548" s="1">
        <v>381</v>
      </c>
      <c r="K2548" s="17">
        <v>1</v>
      </c>
    </row>
    <row r="2549" spans="4:11" x14ac:dyDescent="0.2">
      <c r="D2549" s="102"/>
      <c r="E2549" s="13"/>
      <c r="F2549" s="14"/>
      <c r="G2549" s="11">
        <v>100</v>
      </c>
      <c r="H2549" s="15">
        <v>12.121212121212</v>
      </c>
      <c r="I2549" s="2">
        <v>5.1948051948050002</v>
      </c>
      <c r="J2549" s="2">
        <v>82.467532467531996</v>
      </c>
      <c r="K2549" s="18">
        <v>0.21645021645000001</v>
      </c>
    </row>
    <row r="2550" spans="4:11" x14ac:dyDescent="0.2">
      <c r="D2550" s="102"/>
      <c r="E2550" s="5" t="s">
        <v>35</v>
      </c>
      <c r="F2550" s="6"/>
      <c r="G2550" s="7">
        <v>406</v>
      </c>
      <c r="H2550" s="10">
        <v>45</v>
      </c>
      <c r="I2550" s="1">
        <v>27</v>
      </c>
      <c r="J2550" s="1">
        <v>330</v>
      </c>
      <c r="K2550" s="17">
        <v>4</v>
      </c>
    </row>
    <row r="2551" spans="4:11" x14ac:dyDescent="0.2">
      <c r="D2551" s="102"/>
      <c r="E2551" s="13"/>
      <c r="F2551" s="14"/>
      <c r="G2551" s="11">
        <v>100</v>
      </c>
      <c r="H2551" s="15">
        <v>11.083743842364999</v>
      </c>
      <c r="I2551" s="2">
        <v>6.6502463054190004</v>
      </c>
      <c r="J2551" s="2">
        <v>81.28078817734</v>
      </c>
      <c r="K2551" s="18">
        <v>0.98522167487699996</v>
      </c>
    </row>
    <row r="2552" spans="4:11" x14ac:dyDescent="0.2">
      <c r="D2552" s="102"/>
      <c r="E2552" s="5" t="s">
        <v>36</v>
      </c>
      <c r="F2552" s="6"/>
      <c r="G2552" s="7">
        <v>210</v>
      </c>
      <c r="H2552" s="10">
        <v>25</v>
      </c>
      <c r="I2552" s="1">
        <v>11</v>
      </c>
      <c r="J2552" s="1">
        <v>170</v>
      </c>
      <c r="K2552" s="17">
        <v>4</v>
      </c>
    </row>
    <row r="2553" spans="4:11" x14ac:dyDescent="0.2">
      <c r="D2553" s="102"/>
      <c r="E2553" s="13"/>
      <c r="F2553" s="14"/>
      <c r="G2553" s="11">
        <v>100</v>
      </c>
      <c r="H2553" s="15">
        <v>11.904761904761999</v>
      </c>
      <c r="I2553" s="2">
        <v>5.2380952380950001</v>
      </c>
      <c r="J2553" s="2">
        <v>80.952380952381006</v>
      </c>
      <c r="K2553" s="18">
        <v>1.9047619047619999</v>
      </c>
    </row>
    <row r="2554" spans="4:11" x14ac:dyDescent="0.2">
      <c r="D2554" s="102"/>
      <c r="E2554" s="5" t="s">
        <v>37</v>
      </c>
      <c r="F2554" s="6"/>
      <c r="G2554" s="7">
        <v>714</v>
      </c>
      <c r="H2554" s="10">
        <v>54</v>
      </c>
      <c r="I2554" s="1">
        <v>26</v>
      </c>
      <c r="J2554" s="1">
        <v>633</v>
      </c>
      <c r="K2554" s="17">
        <v>1</v>
      </c>
    </row>
    <row r="2555" spans="4:11" x14ac:dyDescent="0.2">
      <c r="D2555" s="102"/>
      <c r="E2555" s="13"/>
      <c r="F2555" s="14"/>
      <c r="G2555" s="11">
        <v>100</v>
      </c>
      <c r="H2555" s="15">
        <v>7.5630252100839996</v>
      </c>
      <c r="I2555" s="2">
        <v>3.6414565826329999</v>
      </c>
      <c r="J2555" s="2">
        <v>88.655462184873997</v>
      </c>
      <c r="K2555" s="18">
        <v>0.140056022409</v>
      </c>
    </row>
    <row r="2556" spans="4:11" x14ac:dyDescent="0.2">
      <c r="D2556" s="102"/>
      <c r="E2556" s="5" t="s">
        <v>38</v>
      </c>
      <c r="F2556" s="6"/>
      <c r="G2556" s="7">
        <v>70</v>
      </c>
      <c r="H2556" s="10">
        <v>4</v>
      </c>
      <c r="I2556" s="1">
        <v>2</v>
      </c>
      <c r="J2556" s="1">
        <v>63</v>
      </c>
      <c r="K2556" s="17">
        <v>1</v>
      </c>
    </row>
    <row r="2557" spans="4:11" x14ac:dyDescent="0.2">
      <c r="D2557" s="102"/>
      <c r="E2557" s="13"/>
      <c r="F2557" s="14"/>
      <c r="G2557" s="11">
        <v>100</v>
      </c>
      <c r="H2557" s="15">
        <v>5.7142857142860004</v>
      </c>
      <c r="I2557" s="2">
        <v>2.8571428571430002</v>
      </c>
      <c r="J2557" s="2">
        <v>90</v>
      </c>
      <c r="K2557" s="18">
        <v>1.4285714285710001</v>
      </c>
    </row>
    <row r="2558" spans="4:11" x14ac:dyDescent="0.2">
      <c r="D2558" s="101" t="s">
        <v>39</v>
      </c>
      <c r="E2558" s="26" t="s">
        <v>40</v>
      </c>
      <c r="F2558" s="25"/>
      <c r="G2558" s="28">
        <v>2044</v>
      </c>
      <c r="H2558" s="30">
        <v>244</v>
      </c>
      <c r="I2558" s="3">
        <v>87</v>
      </c>
      <c r="J2558" s="3">
        <v>1694</v>
      </c>
      <c r="K2558" s="32">
        <v>19</v>
      </c>
    </row>
    <row r="2559" spans="4:11" x14ac:dyDescent="0.2">
      <c r="D2559" s="102"/>
      <c r="E2559" s="13"/>
      <c r="F2559" s="14"/>
      <c r="G2559" s="11">
        <v>100</v>
      </c>
      <c r="H2559" s="15">
        <v>11.937377690802</v>
      </c>
      <c r="I2559" s="2">
        <v>4.256360078278</v>
      </c>
      <c r="J2559" s="2">
        <v>82.876712328766999</v>
      </c>
      <c r="K2559" s="18">
        <v>0.92954990215300004</v>
      </c>
    </row>
    <row r="2560" spans="4:11" x14ac:dyDescent="0.2">
      <c r="D2560" s="102"/>
      <c r="E2560" s="5" t="s">
        <v>41</v>
      </c>
      <c r="F2560" s="6"/>
      <c r="G2560" s="7">
        <v>2156</v>
      </c>
      <c r="H2560" s="10">
        <v>221</v>
      </c>
      <c r="I2560" s="1">
        <v>99</v>
      </c>
      <c r="J2560" s="1">
        <v>1822</v>
      </c>
      <c r="K2560" s="17">
        <v>14</v>
      </c>
    </row>
    <row r="2561" spans="2:16" x14ac:dyDescent="0.2">
      <c r="D2561" s="102"/>
      <c r="E2561" s="13"/>
      <c r="F2561" s="14"/>
      <c r="G2561" s="11">
        <v>100</v>
      </c>
      <c r="H2561" s="15">
        <v>10.250463821892</v>
      </c>
      <c r="I2561" s="2">
        <v>4.5918367346939997</v>
      </c>
      <c r="J2561" s="2">
        <v>84.508348794062996</v>
      </c>
      <c r="K2561" s="18">
        <v>0.64935064935099995</v>
      </c>
    </row>
    <row r="2562" spans="2:16" x14ac:dyDescent="0.2">
      <c r="D2562" s="102"/>
      <c r="E2562" s="5" t="s">
        <v>42</v>
      </c>
      <c r="F2562" s="6"/>
      <c r="G2562" s="7">
        <v>1680</v>
      </c>
      <c r="H2562" s="10">
        <v>147</v>
      </c>
      <c r="I2562" s="1">
        <v>71</v>
      </c>
      <c r="J2562" s="1">
        <v>1451</v>
      </c>
      <c r="K2562" s="17">
        <v>11</v>
      </c>
    </row>
    <row r="2563" spans="2:16" x14ac:dyDescent="0.2">
      <c r="D2563" s="102"/>
      <c r="E2563" s="13"/>
      <c r="F2563" s="14"/>
      <c r="G2563" s="11">
        <v>100</v>
      </c>
      <c r="H2563" s="15">
        <v>8.75</v>
      </c>
      <c r="I2563" s="2">
        <v>4.2261904761900002</v>
      </c>
      <c r="J2563" s="2">
        <v>86.369047619048004</v>
      </c>
      <c r="K2563" s="18">
        <v>0.65476190476200002</v>
      </c>
    </row>
    <row r="2564" spans="2:16" x14ac:dyDescent="0.2">
      <c r="D2564" s="102"/>
      <c r="E2564" s="5" t="s">
        <v>43</v>
      </c>
      <c r="F2564" s="6"/>
      <c r="G2564" s="7">
        <v>518</v>
      </c>
      <c r="H2564" s="10">
        <v>38</v>
      </c>
      <c r="I2564" s="1">
        <v>28</v>
      </c>
      <c r="J2564" s="1">
        <v>450</v>
      </c>
      <c r="K2564" s="17">
        <v>2</v>
      </c>
    </row>
    <row r="2565" spans="2:16" x14ac:dyDescent="0.2">
      <c r="D2565" s="102"/>
      <c r="E2565" s="13"/>
      <c r="F2565" s="14"/>
      <c r="G2565" s="11">
        <v>100</v>
      </c>
      <c r="H2565" s="15">
        <v>7.3359073359069997</v>
      </c>
      <c r="I2565" s="2">
        <v>5.4054054054050003</v>
      </c>
      <c r="J2565" s="2">
        <v>86.872586872586993</v>
      </c>
      <c r="K2565" s="18">
        <v>0.38610038610000003</v>
      </c>
    </row>
    <row r="2566" spans="2:16" x14ac:dyDescent="0.2">
      <c r="D2566" s="102"/>
      <c r="E2566" s="5" t="s">
        <v>44</v>
      </c>
      <c r="F2566" s="6"/>
      <c r="G2566" s="7">
        <v>602</v>
      </c>
      <c r="H2566" s="10">
        <v>57</v>
      </c>
      <c r="I2566" s="1">
        <v>17</v>
      </c>
      <c r="J2566" s="1">
        <v>524</v>
      </c>
      <c r="K2566" s="17">
        <v>4</v>
      </c>
    </row>
    <row r="2567" spans="2:16" x14ac:dyDescent="0.2">
      <c r="D2567" s="103"/>
      <c r="E2567" s="54"/>
      <c r="F2567" s="52"/>
      <c r="G2567" s="61">
        <v>100</v>
      </c>
      <c r="H2567" s="66">
        <v>9.4684385382059997</v>
      </c>
      <c r="I2567" s="24">
        <v>2.8239202657810001</v>
      </c>
      <c r="J2567" s="24">
        <v>87.043189368770996</v>
      </c>
      <c r="K2567" s="69">
        <v>0.664451827243</v>
      </c>
    </row>
    <row r="2569" spans="2:16" x14ac:dyDescent="0.2">
      <c r="B2569" s="34" t="str">
        <f xml:space="preserve"> HYPERLINK("#'目次'!B64", "[58]")</f>
        <v>[58]</v>
      </c>
      <c r="C2569" s="27" t="s">
        <v>558</v>
      </c>
    </row>
    <row r="2570" spans="2:16" x14ac:dyDescent="0.2">
      <c r="C2570" s="84" t="s">
        <v>559</v>
      </c>
    </row>
    <row r="2572" spans="2:16" x14ac:dyDescent="0.2">
      <c r="C2572" s="27" t="s">
        <v>13</v>
      </c>
    </row>
    <row r="2573" spans="2:16" ht="24" x14ac:dyDescent="0.2">
      <c r="D2573" s="97"/>
      <c r="E2573" s="98"/>
      <c r="F2573" s="98"/>
      <c r="G2573" s="38" t="s">
        <v>14</v>
      </c>
      <c r="H2573" s="36" t="s">
        <v>469</v>
      </c>
      <c r="I2573" s="4" t="s">
        <v>470</v>
      </c>
      <c r="J2573" s="4" t="s">
        <v>471</v>
      </c>
      <c r="K2573" s="4" t="s">
        <v>560</v>
      </c>
      <c r="L2573" s="4" t="s">
        <v>561</v>
      </c>
      <c r="M2573" s="4" t="s">
        <v>479</v>
      </c>
      <c r="N2573" s="4" t="s">
        <v>24</v>
      </c>
      <c r="O2573" s="4" t="s">
        <v>61</v>
      </c>
      <c r="P2573" s="35" t="s">
        <v>62</v>
      </c>
    </row>
    <row r="2574" spans="2:16" x14ac:dyDescent="0.2">
      <c r="D2574" s="99"/>
      <c r="E2574" s="100"/>
      <c r="F2574" s="100"/>
      <c r="G2574" s="40"/>
      <c r="H2574" s="42"/>
      <c r="I2574" s="8"/>
      <c r="J2574" s="8"/>
      <c r="K2574" s="8"/>
      <c r="L2574" s="8"/>
      <c r="M2574" s="8"/>
      <c r="N2574" s="8"/>
      <c r="O2574" s="8"/>
      <c r="P2574" s="39"/>
    </row>
    <row r="2575" spans="2:16" x14ac:dyDescent="0.2">
      <c r="D2575" s="59"/>
      <c r="E2575" s="63" t="s">
        <v>14</v>
      </c>
      <c r="F2575" s="65"/>
      <c r="G2575" s="37">
        <v>707</v>
      </c>
      <c r="H2575" s="16">
        <v>250</v>
      </c>
      <c r="I2575" s="16">
        <v>145</v>
      </c>
      <c r="J2575" s="16">
        <v>85</v>
      </c>
      <c r="K2575" s="16">
        <v>71</v>
      </c>
      <c r="L2575" s="16">
        <v>50</v>
      </c>
      <c r="M2575" s="16">
        <v>9</v>
      </c>
      <c r="N2575" s="16">
        <v>97</v>
      </c>
      <c r="O2575" s="78" t="s">
        <v>72</v>
      </c>
      <c r="P2575" s="80" t="s">
        <v>72</v>
      </c>
    </row>
    <row r="2576" spans="2:16" x14ac:dyDescent="0.2">
      <c r="D2576" s="54"/>
      <c r="E2576" s="52"/>
      <c r="F2576" s="60"/>
      <c r="G2576" s="11">
        <v>100</v>
      </c>
      <c r="H2576" s="2">
        <v>35.360678925035003</v>
      </c>
      <c r="I2576" s="2">
        <v>20.509193776520998</v>
      </c>
      <c r="J2576" s="2">
        <v>12.022630834512</v>
      </c>
      <c r="K2576" s="2">
        <v>10.042432814710001</v>
      </c>
      <c r="L2576" s="2">
        <v>7.0721357850070001</v>
      </c>
      <c r="M2576" s="2">
        <v>1.2729844413010001</v>
      </c>
      <c r="N2576" s="2">
        <v>13.719943422914</v>
      </c>
      <c r="O2576" s="2">
        <v>2.7065573770490001</v>
      </c>
      <c r="P2576" s="18">
        <v>2.5781152635760001</v>
      </c>
    </row>
    <row r="2577" spans="4:16" x14ac:dyDescent="0.2">
      <c r="D2577" s="101" t="s">
        <v>25</v>
      </c>
      <c r="E2577" s="26" t="s">
        <v>26</v>
      </c>
      <c r="F2577" s="25"/>
      <c r="G2577" s="28">
        <v>10</v>
      </c>
      <c r="H2577" s="30">
        <v>3</v>
      </c>
      <c r="I2577" s="3">
        <v>3</v>
      </c>
      <c r="J2577" s="3">
        <v>0</v>
      </c>
      <c r="K2577" s="3">
        <v>3</v>
      </c>
      <c r="L2577" s="3">
        <v>0</v>
      </c>
      <c r="M2577" s="3">
        <v>0</v>
      </c>
      <c r="N2577" s="3">
        <v>1</v>
      </c>
      <c r="O2577" s="74" t="s">
        <v>72</v>
      </c>
      <c r="P2577" s="75" t="s">
        <v>72</v>
      </c>
    </row>
    <row r="2578" spans="4:16" x14ac:dyDescent="0.2">
      <c r="D2578" s="102"/>
      <c r="E2578" s="13"/>
      <c r="F2578" s="14"/>
      <c r="G2578" s="11">
        <v>100</v>
      </c>
      <c r="H2578" s="15">
        <v>30</v>
      </c>
      <c r="I2578" s="2">
        <v>30</v>
      </c>
      <c r="J2578" s="9">
        <v>0</v>
      </c>
      <c r="K2578" s="2">
        <v>30</v>
      </c>
      <c r="L2578" s="9">
        <v>0</v>
      </c>
      <c r="M2578" s="9">
        <v>0</v>
      </c>
      <c r="N2578" s="2">
        <v>10</v>
      </c>
      <c r="O2578" s="2">
        <v>2.666666666667</v>
      </c>
      <c r="P2578" s="18">
        <v>1.699673171198</v>
      </c>
    </row>
    <row r="2579" spans="4:16" x14ac:dyDescent="0.2">
      <c r="D2579" s="102"/>
      <c r="E2579" s="5" t="s">
        <v>27</v>
      </c>
      <c r="F2579" s="6"/>
      <c r="G2579" s="7">
        <v>45</v>
      </c>
      <c r="H2579" s="10">
        <v>16</v>
      </c>
      <c r="I2579" s="1">
        <v>9</v>
      </c>
      <c r="J2579" s="1">
        <v>3</v>
      </c>
      <c r="K2579" s="1">
        <v>7</v>
      </c>
      <c r="L2579" s="1">
        <v>4</v>
      </c>
      <c r="M2579" s="1">
        <v>0</v>
      </c>
      <c r="N2579" s="1">
        <v>6</v>
      </c>
      <c r="O2579" s="33" t="s">
        <v>72</v>
      </c>
      <c r="P2579" s="41" t="s">
        <v>72</v>
      </c>
    </row>
    <row r="2580" spans="4:16" x14ac:dyDescent="0.2">
      <c r="D2580" s="102"/>
      <c r="E2580" s="13"/>
      <c r="F2580" s="14"/>
      <c r="G2580" s="11">
        <v>100</v>
      </c>
      <c r="H2580" s="15">
        <v>35.555555555555998</v>
      </c>
      <c r="I2580" s="2">
        <v>20</v>
      </c>
      <c r="J2580" s="2">
        <v>6.666666666667</v>
      </c>
      <c r="K2580" s="2">
        <v>15.555555555555999</v>
      </c>
      <c r="L2580" s="2">
        <v>8.8888888888889994</v>
      </c>
      <c r="M2580" s="9">
        <v>0</v>
      </c>
      <c r="N2580" s="2">
        <v>13.333333333333</v>
      </c>
      <c r="O2580" s="2">
        <v>2.6410256410259998</v>
      </c>
      <c r="P2580" s="18">
        <v>2.0442186079989999</v>
      </c>
    </row>
    <row r="2581" spans="4:16" x14ac:dyDescent="0.2">
      <c r="D2581" s="102"/>
      <c r="E2581" s="5" t="s">
        <v>28</v>
      </c>
      <c r="F2581" s="6"/>
      <c r="G2581" s="7">
        <v>181</v>
      </c>
      <c r="H2581" s="10">
        <v>57</v>
      </c>
      <c r="I2581" s="1">
        <v>39</v>
      </c>
      <c r="J2581" s="1">
        <v>19</v>
      </c>
      <c r="K2581" s="1">
        <v>20</v>
      </c>
      <c r="L2581" s="1">
        <v>14</v>
      </c>
      <c r="M2581" s="1">
        <v>0</v>
      </c>
      <c r="N2581" s="1">
        <v>32</v>
      </c>
      <c r="O2581" s="33" t="s">
        <v>72</v>
      </c>
      <c r="P2581" s="41" t="s">
        <v>72</v>
      </c>
    </row>
    <row r="2582" spans="4:16" x14ac:dyDescent="0.2">
      <c r="D2582" s="102"/>
      <c r="E2582" s="13"/>
      <c r="F2582" s="14"/>
      <c r="G2582" s="11">
        <v>100</v>
      </c>
      <c r="H2582" s="15">
        <v>31.491712707182</v>
      </c>
      <c r="I2582" s="2">
        <v>21.546961325967001</v>
      </c>
      <c r="J2582" s="2">
        <v>10.497237569060999</v>
      </c>
      <c r="K2582" s="2">
        <v>11.049723756905999</v>
      </c>
      <c r="L2582" s="2">
        <v>7.7348066298339999</v>
      </c>
      <c r="M2582" s="9">
        <v>0</v>
      </c>
      <c r="N2582" s="2">
        <v>17.679558011049998</v>
      </c>
      <c r="O2582" s="2">
        <v>2.6644295302010002</v>
      </c>
      <c r="P2582" s="18">
        <v>2.227379169148</v>
      </c>
    </row>
    <row r="2583" spans="4:16" x14ac:dyDescent="0.2">
      <c r="D2583" s="102"/>
      <c r="E2583" s="5" t="s">
        <v>29</v>
      </c>
      <c r="F2583" s="6"/>
      <c r="G2583" s="7">
        <v>99</v>
      </c>
      <c r="H2583" s="10">
        <v>44</v>
      </c>
      <c r="I2583" s="1">
        <v>23</v>
      </c>
      <c r="J2583" s="1">
        <v>9</v>
      </c>
      <c r="K2583" s="1">
        <v>10</v>
      </c>
      <c r="L2583" s="1">
        <v>5</v>
      </c>
      <c r="M2583" s="1">
        <v>1</v>
      </c>
      <c r="N2583" s="1">
        <v>7</v>
      </c>
      <c r="O2583" s="33" t="s">
        <v>72</v>
      </c>
      <c r="P2583" s="41" t="s">
        <v>72</v>
      </c>
    </row>
    <row r="2584" spans="4:16" x14ac:dyDescent="0.2">
      <c r="D2584" s="102"/>
      <c r="E2584" s="13"/>
      <c r="F2584" s="14"/>
      <c r="G2584" s="11">
        <v>100</v>
      </c>
      <c r="H2584" s="15">
        <v>44.444444444444002</v>
      </c>
      <c r="I2584" s="2">
        <v>23.232323232323001</v>
      </c>
      <c r="J2584" s="2">
        <v>9.0909090909089993</v>
      </c>
      <c r="K2584" s="2">
        <v>10.101010101010001</v>
      </c>
      <c r="L2584" s="2">
        <v>5.0505050505050004</v>
      </c>
      <c r="M2584" s="2">
        <v>1.010101010101</v>
      </c>
      <c r="N2584" s="2">
        <v>7.0707070707069999</v>
      </c>
      <c r="O2584" s="2">
        <v>2.3586956521740001</v>
      </c>
      <c r="P2584" s="18">
        <v>2.4829046880579999</v>
      </c>
    </row>
    <row r="2585" spans="4:16" x14ac:dyDescent="0.2">
      <c r="D2585" s="102"/>
      <c r="E2585" s="5" t="s">
        <v>30</v>
      </c>
      <c r="F2585" s="6"/>
      <c r="G2585" s="7">
        <v>20</v>
      </c>
      <c r="H2585" s="10">
        <v>9</v>
      </c>
      <c r="I2585" s="1">
        <v>2</v>
      </c>
      <c r="J2585" s="1">
        <v>3</v>
      </c>
      <c r="K2585" s="1">
        <v>1</v>
      </c>
      <c r="L2585" s="1">
        <v>1</v>
      </c>
      <c r="M2585" s="1">
        <v>1</v>
      </c>
      <c r="N2585" s="1">
        <v>3</v>
      </c>
      <c r="O2585" s="33" t="s">
        <v>72</v>
      </c>
      <c r="P2585" s="41" t="s">
        <v>72</v>
      </c>
    </row>
    <row r="2586" spans="4:16" x14ac:dyDescent="0.2">
      <c r="D2586" s="102"/>
      <c r="E2586" s="13"/>
      <c r="F2586" s="14"/>
      <c r="G2586" s="11">
        <v>100</v>
      </c>
      <c r="H2586" s="15">
        <v>45</v>
      </c>
      <c r="I2586" s="2">
        <v>10</v>
      </c>
      <c r="J2586" s="2">
        <v>15</v>
      </c>
      <c r="K2586" s="2">
        <v>5</v>
      </c>
      <c r="L2586" s="2">
        <v>5</v>
      </c>
      <c r="M2586" s="2">
        <v>5</v>
      </c>
      <c r="N2586" s="2">
        <v>15</v>
      </c>
      <c r="O2586" s="2">
        <v>2.7647058823530002</v>
      </c>
      <c r="P2586" s="18">
        <v>2.9411764705880001</v>
      </c>
    </row>
    <row r="2587" spans="4:16" x14ac:dyDescent="0.2">
      <c r="D2587" s="102"/>
      <c r="E2587" s="5" t="s">
        <v>31</v>
      </c>
      <c r="F2587" s="6"/>
      <c r="G2587" s="7">
        <v>21</v>
      </c>
      <c r="H2587" s="10">
        <v>6</v>
      </c>
      <c r="I2587" s="1">
        <v>5</v>
      </c>
      <c r="J2587" s="1">
        <v>2</v>
      </c>
      <c r="K2587" s="1">
        <v>1</v>
      </c>
      <c r="L2587" s="1">
        <v>2</v>
      </c>
      <c r="M2587" s="1">
        <v>1</v>
      </c>
      <c r="N2587" s="1">
        <v>4</v>
      </c>
      <c r="O2587" s="33" t="s">
        <v>72</v>
      </c>
      <c r="P2587" s="41" t="s">
        <v>72</v>
      </c>
    </row>
    <row r="2588" spans="4:16" x14ac:dyDescent="0.2">
      <c r="D2588" s="102"/>
      <c r="E2588" s="13"/>
      <c r="F2588" s="14"/>
      <c r="G2588" s="11">
        <v>100</v>
      </c>
      <c r="H2588" s="15">
        <v>28.571428571428999</v>
      </c>
      <c r="I2588" s="2">
        <v>23.809523809523998</v>
      </c>
      <c r="J2588" s="2">
        <v>9.5238095238099998</v>
      </c>
      <c r="K2588" s="2">
        <v>4.7619047619049999</v>
      </c>
      <c r="L2588" s="2">
        <v>9.5238095238099998</v>
      </c>
      <c r="M2588" s="2">
        <v>4.7619047619049999</v>
      </c>
      <c r="N2588" s="2">
        <v>19.047619047619001</v>
      </c>
      <c r="O2588" s="2">
        <v>3.352941176471</v>
      </c>
      <c r="P2588" s="18">
        <v>3.6127417724200002</v>
      </c>
    </row>
    <row r="2589" spans="4:16" x14ac:dyDescent="0.2">
      <c r="D2589" s="102"/>
      <c r="E2589" s="5" t="s">
        <v>32</v>
      </c>
      <c r="F2589" s="6"/>
      <c r="G2589" s="7">
        <v>78</v>
      </c>
      <c r="H2589" s="10">
        <v>31</v>
      </c>
      <c r="I2589" s="1">
        <v>13</v>
      </c>
      <c r="J2589" s="1">
        <v>10</v>
      </c>
      <c r="K2589" s="1">
        <v>5</v>
      </c>
      <c r="L2589" s="1">
        <v>8</v>
      </c>
      <c r="M2589" s="1">
        <v>1</v>
      </c>
      <c r="N2589" s="1">
        <v>10</v>
      </c>
      <c r="O2589" s="33" t="s">
        <v>72</v>
      </c>
      <c r="P2589" s="41" t="s">
        <v>72</v>
      </c>
    </row>
    <row r="2590" spans="4:16" x14ac:dyDescent="0.2">
      <c r="D2590" s="102"/>
      <c r="E2590" s="13"/>
      <c r="F2590" s="14"/>
      <c r="G2590" s="11">
        <v>100</v>
      </c>
      <c r="H2590" s="15">
        <v>39.74358974359</v>
      </c>
      <c r="I2590" s="2">
        <v>16.666666666666998</v>
      </c>
      <c r="J2590" s="2">
        <v>12.820512820513001</v>
      </c>
      <c r="K2590" s="2">
        <v>6.4102564102560002</v>
      </c>
      <c r="L2590" s="2">
        <v>10.25641025641</v>
      </c>
      <c r="M2590" s="2">
        <v>1.2820512820509999</v>
      </c>
      <c r="N2590" s="2">
        <v>12.820512820513001</v>
      </c>
      <c r="O2590" s="2">
        <v>2.7941176470590001</v>
      </c>
      <c r="P2590" s="18">
        <v>3.0271264938370002</v>
      </c>
    </row>
    <row r="2591" spans="4:16" x14ac:dyDescent="0.2">
      <c r="D2591" s="102"/>
      <c r="E2591" s="5" t="s">
        <v>33</v>
      </c>
      <c r="F2591" s="6"/>
      <c r="G2591" s="7">
        <v>69</v>
      </c>
      <c r="H2591" s="10">
        <v>19</v>
      </c>
      <c r="I2591" s="1">
        <v>19</v>
      </c>
      <c r="J2591" s="1">
        <v>14</v>
      </c>
      <c r="K2591" s="1">
        <v>6</v>
      </c>
      <c r="L2591" s="1">
        <v>5</v>
      </c>
      <c r="M2591" s="1">
        <v>1</v>
      </c>
      <c r="N2591" s="1">
        <v>5</v>
      </c>
      <c r="O2591" s="33" t="s">
        <v>72</v>
      </c>
      <c r="P2591" s="41" t="s">
        <v>72</v>
      </c>
    </row>
    <row r="2592" spans="4:16" x14ac:dyDescent="0.2">
      <c r="D2592" s="102"/>
      <c r="E2592" s="13"/>
      <c r="F2592" s="14"/>
      <c r="G2592" s="11">
        <v>100</v>
      </c>
      <c r="H2592" s="15">
        <v>27.536231884058001</v>
      </c>
      <c r="I2592" s="2">
        <v>27.536231884058001</v>
      </c>
      <c r="J2592" s="2">
        <v>20.289855072464</v>
      </c>
      <c r="K2592" s="2">
        <v>8.6956521739130004</v>
      </c>
      <c r="L2592" s="2">
        <v>7.2463768115939997</v>
      </c>
      <c r="M2592" s="2">
        <v>1.449275362319</v>
      </c>
      <c r="N2592" s="2">
        <v>7.2463768115939997</v>
      </c>
      <c r="O2592" s="2">
        <v>2.875</v>
      </c>
      <c r="P2592" s="18">
        <v>2.484325864294</v>
      </c>
    </row>
    <row r="2593" spans="4:16" x14ac:dyDescent="0.2">
      <c r="D2593" s="102"/>
      <c r="E2593" s="5" t="s">
        <v>34</v>
      </c>
      <c r="F2593" s="6"/>
      <c r="G2593" s="7">
        <v>56</v>
      </c>
      <c r="H2593" s="10">
        <v>21</v>
      </c>
      <c r="I2593" s="1">
        <v>9</v>
      </c>
      <c r="J2593" s="1">
        <v>9</v>
      </c>
      <c r="K2593" s="1">
        <v>6</v>
      </c>
      <c r="L2593" s="1">
        <v>4</v>
      </c>
      <c r="M2593" s="1">
        <v>1</v>
      </c>
      <c r="N2593" s="1">
        <v>6</v>
      </c>
      <c r="O2593" s="33" t="s">
        <v>72</v>
      </c>
      <c r="P2593" s="41" t="s">
        <v>72</v>
      </c>
    </row>
    <row r="2594" spans="4:16" x14ac:dyDescent="0.2">
      <c r="D2594" s="102"/>
      <c r="E2594" s="13"/>
      <c r="F2594" s="14"/>
      <c r="G2594" s="11">
        <v>100</v>
      </c>
      <c r="H2594" s="15">
        <v>37.5</v>
      </c>
      <c r="I2594" s="2">
        <v>16.071428571428999</v>
      </c>
      <c r="J2594" s="2">
        <v>16.071428571428999</v>
      </c>
      <c r="K2594" s="2">
        <v>10.714285714286</v>
      </c>
      <c r="L2594" s="2">
        <v>7.1428571428570002</v>
      </c>
      <c r="M2594" s="2">
        <v>1.785714285714</v>
      </c>
      <c r="N2594" s="2">
        <v>10.714285714286</v>
      </c>
      <c r="O2594" s="2">
        <v>2.8</v>
      </c>
      <c r="P2594" s="18">
        <v>2.653299832284</v>
      </c>
    </row>
    <row r="2595" spans="4:16" x14ac:dyDescent="0.2">
      <c r="D2595" s="102"/>
      <c r="E2595" s="5" t="s">
        <v>35</v>
      </c>
      <c r="F2595" s="6"/>
      <c r="G2595" s="7">
        <v>45</v>
      </c>
      <c r="H2595" s="10">
        <v>15</v>
      </c>
      <c r="I2595" s="1">
        <v>10</v>
      </c>
      <c r="J2595" s="1">
        <v>11</v>
      </c>
      <c r="K2595" s="1">
        <v>1</v>
      </c>
      <c r="L2595" s="1">
        <v>3</v>
      </c>
      <c r="M2595" s="1">
        <v>1</v>
      </c>
      <c r="N2595" s="1">
        <v>4</v>
      </c>
      <c r="O2595" s="33" t="s">
        <v>72</v>
      </c>
      <c r="P2595" s="41" t="s">
        <v>72</v>
      </c>
    </row>
    <row r="2596" spans="4:16" x14ac:dyDescent="0.2">
      <c r="D2596" s="102"/>
      <c r="E2596" s="13"/>
      <c r="F2596" s="14"/>
      <c r="G2596" s="11">
        <v>100</v>
      </c>
      <c r="H2596" s="15">
        <v>33.333333333333002</v>
      </c>
      <c r="I2596" s="2">
        <v>22.222222222222001</v>
      </c>
      <c r="J2596" s="2">
        <v>24.444444444443999</v>
      </c>
      <c r="K2596" s="2">
        <v>2.2222222222219998</v>
      </c>
      <c r="L2596" s="2">
        <v>6.666666666667</v>
      </c>
      <c r="M2596" s="2">
        <v>2.2222222222219998</v>
      </c>
      <c r="N2596" s="2">
        <v>8.8888888888889994</v>
      </c>
      <c r="O2596" s="2">
        <v>2.634146341463</v>
      </c>
      <c r="P2596" s="18">
        <v>2.2497273283119998</v>
      </c>
    </row>
    <row r="2597" spans="4:16" x14ac:dyDescent="0.2">
      <c r="D2597" s="102"/>
      <c r="E2597" s="5" t="s">
        <v>36</v>
      </c>
      <c r="F2597" s="6"/>
      <c r="G2597" s="7">
        <v>25</v>
      </c>
      <c r="H2597" s="10">
        <v>5</v>
      </c>
      <c r="I2597" s="1">
        <v>4</v>
      </c>
      <c r="J2597" s="1">
        <v>0</v>
      </c>
      <c r="K2597" s="1">
        <v>3</v>
      </c>
      <c r="L2597" s="1">
        <v>2</v>
      </c>
      <c r="M2597" s="1">
        <v>0</v>
      </c>
      <c r="N2597" s="1">
        <v>11</v>
      </c>
      <c r="O2597" s="33" t="s">
        <v>72</v>
      </c>
      <c r="P2597" s="41" t="s">
        <v>72</v>
      </c>
    </row>
    <row r="2598" spans="4:16" x14ac:dyDescent="0.2">
      <c r="D2598" s="102"/>
      <c r="E2598" s="13"/>
      <c r="F2598" s="14"/>
      <c r="G2598" s="11">
        <v>100</v>
      </c>
      <c r="H2598" s="15">
        <v>20</v>
      </c>
      <c r="I2598" s="2">
        <v>16</v>
      </c>
      <c r="J2598" s="9">
        <v>0</v>
      </c>
      <c r="K2598" s="2">
        <v>12</v>
      </c>
      <c r="L2598" s="2">
        <v>8</v>
      </c>
      <c r="M2598" s="9">
        <v>0</v>
      </c>
      <c r="N2598" s="2">
        <v>44</v>
      </c>
      <c r="O2598" s="2">
        <v>2.9285714285709998</v>
      </c>
      <c r="P2598" s="18">
        <v>2.344119868775</v>
      </c>
    </row>
    <row r="2599" spans="4:16" x14ac:dyDescent="0.2">
      <c r="D2599" s="102"/>
      <c r="E2599" s="5" t="s">
        <v>37</v>
      </c>
      <c r="F2599" s="6"/>
      <c r="G2599" s="7">
        <v>54</v>
      </c>
      <c r="H2599" s="10">
        <v>22</v>
      </c>
      <c r="I2599" s="1">
        <v>8</v>
      </c>
      <c r="J2599" s="1">
        <v>5</v>
      </c>
      <c r="K2599" s="1">
        <v>8</v>
      </c>
      <c r="L2599" s="1">
        <v>2</v>
      </c>
      <c r="M2599" s="1">
        <v>2</v>
      </c>
      <c r="N2599" s="1">
        <v>7</v>
      </c>
      <c r="O2599" s="33" t="s">
        <v>72</v>
      </c>
      <c r="P2599" s="41" t="s">
        <v>72</v>
      </c>
    </row>
    <row r="2600" spans="4:16" x14ac:dyDescent="0.2">
      <c r="D2600" s="102"/>
      <c r="E2600" s="13"/>
      <c r="F2600" s="14"/>
      <c r="G2600" s="11">
        <v>100</v>
      </c>
      <c r="H2600" s="15">
        <v>40.740740740741003</v>
      </c>
      <c r="I2600" s="2">
        <v>14.814814814815</v>
      </c>
      <c r="J2600" s="2">
        <v>9.2592592592590002</v>
      </c>
      <c r="K2600" s="2">
        <v>14.814814814815</v>
      </c>
      <c r="L2600" s="2">
        <v>3.7037037037039999</v>
      </c>
      <c r="M2600" s="2">
        <v>3.7037037037039999</v>
      </c>
      <c r="N2600" s="2">
        <v>12.962962962962999</v>
      </c>
      <c r="O2600" s="2">
        <v>2.9574468085109999</v>
      </c>
      <c r="P2600" s="18">
        <v>3.2743844431000002</v>
      </c>
    </row>
    <row r="2601" spans="4:16" x14ac:dyDescent="0.2">
      <c r="D2601" s="102"/>
      <c r="E2601" s="5" t="s">
        <v>38</v>
      </c>
      <c r="F2601" s="6"/>
      <c r="G2601" s="7">
        <v>4</v>
      </c>
      <c r="H2601" s="10">
        <v>2</v>
      </c>
      <c r="I2601" s="1">
        <v>1</v>
      </c>
      <c r="J2601" s="1">
        <v>0</v>
      </c>
      <c r="K2601" s="1">
        <v>0</v>
      </c>
      <c r="L2601" s="1">
        <v>0</v>
      </c>
      <c r="M2601" s="1">
        <v>0</v>
      </c>
      <c r="N2601" s="1">
        <v>1</v>
      </c>
      <c r="O2601" s="33" t="s">
        <v>72</v>
      </c>
      <c r="P2601" s="41" t="s">
        <v>72</v>
      </c>
    </row>
    <row r="2602" spans="4:16" x14ac:dyDescent="0.2">
      <c r="D2602" s="102"/>
      <c r="E2602" s="13"/>
      <c r="F2602" s="14"/>
      <c r="G2602" s="11">
        <v>100</v>
      </c>
      <c r="H2602" s="15">
        <v>50</v>
      </c>
      <c r="I2602" s="2">
        <v>25</v>
      </c>
      <c r="J2602" s="9">
        <v>0</v>
      </c>
      <c r="K2602" s="9">
        <v>0</v>
      </c>
      <c r="L2602" s="9">
        <v>0</v>
      </c>
      <c r="M2602" s="9">
        <v>0</v>
      </c>
      <c r="N2602" s="2">
        <v>25</v>
      </c>
      <c r="O2602" s="2">
        <v>1.333333333333</v>
      </c>
      <c r="P2602" s="18">
        <v>0.47140452079099998</v>
      </c>
    </row>
    <row r="2603" spans="4:16" x14ac:dyDescent="0.2">
      <c r="D2603" s="101" t="s">
        <v>39</v>
      </c>
      <c r="E2603" s="26" t="s">
        <v>40</v>
      </c>
      <c r="F2603" s="25"/>
      <c r="G2603" s="28">
        <v>244</v>
      </c>
      <c r="H2603" s="30">
        <v>98</v>
      </c>
      <c r="I2603" s="3">
        <v>53</v>
      </c>
      <c r="J2603" s="3">
        <v>28</v>
      </c>
      <c r="K2603" s="3">
        <v>22</v>
      </c>
      <c r="L2603" s="3">
        <v>14</v>
      </c>
      <c r="M2603" s="3">
        <v>6</v>
      </c>
      <c r="N2603" s="3">
        <v>23</v>
      </c>
      <c r="O2603" s="74" t="s">
        <v>72</v>
      </c>
      <c r="P2603" s="75" t="s">
        <v>72</v>
      </c>
    </row>
    <row r="2604" spans="4:16" x14ac:dyDescent="0.2">
      <c r="D2604" s="102"/>
      <c r="E2604" s="13"/>
      <c r="F2604" s="14"/>
      <c r="G2604" s="11">
        <v>100</v>
      </c>
      <c r="H2604" s="15">
        <v>40.16393442623</v>
      </c>
      <c r="I2604" s="2">
        <v>21.721311475410001</v>
      </c>
      <c r="J2604" s="2">
        <v>11.475409836066</v>
      </c>
      <c r="K2604" s="2">
        <v>9.0163934426230004</v>
      </c>
      <c r="L2604" s="2">
        <v>5.7377049180329998</v>
      </c>
      <c r="M2604" s="2">
        <v>2.459016393443</v>
      </c>
      <c r="N2604" s="2">
        <v>9.4262295081970002</v>
      </c>
      <c r="O2604" s="2">
        <v>2.6425339366520002</v>
      </c>
      <c r="P2604" s="18">
        <v>2.8592630928910001</v>
      </c>
    </row>
    <row r="2605" spans="4:16" x14ac:dyDescent="0.2">
      <c r="D2605" s="102"/>
      <c r="E2605" s="5" t="s">
        <v>41</v>
      </c>
      <c r="F2605" s="6"/>
      <c r="G2605" s="7">
        <v>221</v>
      </c>
      <c r="H2605" s="10">
        <v>67</v>
      </c>
      <c r="I2605" s="1">
        <v>51</v>
      </c>
      <c r="J2605" s="1">
        <v>23</v>
      </c>
      <c r="K2605" s="1">
        <v>26</v>
      </c>
      <c r="L2605" s="1">
        <v>19</v>
      </c>
      <c r="M2605" s="1">
        <v>1</v>
      </c>
      <c r="N2605" s="1">
        <v>34</v>
      </c>
      <c r="O2605" s="33" t="s">
        <v>72</v>
      </c>
      <c r="P2605" s="41" t="s">
        <v>72</v>
      </c>
    </row>
    <row r="2606" spans="4:16" x14ac:dyDescent="0.2">
      <c r="D2606" s="102"/>
      <c r="E2606" s="13"/>
      <c r="F2606" s="14"/>
      <c r="G2606" s="11">
        <v>100</v>
      </c>
      <c r="H2606" s="15">
        <v>30.316742081448002</v>
      </c>
      <c r="I2606" s="2">
        <v>23.076923076922998</v>
      </c>
      <c r="J2606" s="2">
        <v>10.407239819005</v>
      </c>
      <c r="K2606" s="2">
        <v>11.764705882353001</v>
      </c>
      <c r="L2606" s="2">
        <v>8.5972850678730008</v>
      </c>
      <c r="M2606" s="2">
        <v>0.452488687783</v>
      </c>
      <c r="N2606" s="2">
        <v>15.384615384615</v>
      </c>
      <c r="O2606" s="2">
        <v>2.8021390374330002</v>
      </c>
      <c r="P2606" s="18">
        <v>2.3556498750050001</v>
      </c>
    </row>
    <row r="2607" spans="4:16" x14ac:dyDescent="0.2">
      <c r="D2607" s="102"/>
      <c r="E2607" s="5" t="s">
        <v>42</v>
      </c>
      <c r="F2607" s="6"/>
      <c r="G2607" s="7">
        <v>147</v>
      </c>
      <c r="H2607" s="10">
        <v>52</v>
      </c>
      <c r="I2607" s="1">
        <v>27</v>
      </c>
      <c r="J2607" s="1">
        <v>21</v>
      </c>
      <c r="K2607" s="1">
        <v>11</v>
      </c>
      <c r="L2607" s="1">
        <v>9</v>
      </c>
      <c r="M2607" s="1">
        <v>2</v>
      </c>
      <c r="N2607" s="1">
        <v>25</v>
      </c>
      <c r="O2607" s="33" t="s">
        <v>72</v>
      </c>
      <c r="P2607" s="41" t="s">
        <v>72</v>
      </c>
    </row>
    <row r="2608" spans="4:16" x14ac:dyDescent="0.2">
      <c r="D2608" s="102"/>
      <c r="E2608" s="13"/>
      <c r="F2608" s="14"/>
      <c r="G2608" s="11">
        <v>100</v>
      </c>
      <c r="H2608" s="15">
        <v>35.374149659864003</v>
      </c>
      <c r="I2608" s="2">
        <v>18.367346938775999</v>
      </c>
      <c r="J2608" s="2">
        <v>14.285714285714</v>
      </c>
      <c r="K2608" s="2">
        <v>7.4829931972789998</v>
      </c>
      <c r="L2608" s="2">
        <v>6.1224489795919999</v>
      </c>
      <c r="M2608" s="2">
        <v>1.360544217687</v>
      </c>
      <c r="N2608" s="2">
        <v>17.006802721088</v>
      </c>
      <c r="O2608" s="2">
        <v>2.6393442622949999</v>
      </c>
      <c r="P2608" s="18">
        <v>2.5384439979370002</v>
      </c>
    </row>
    <row r="2609" spans="2:16" x14ac:dyDescent="0.2">
      <c r="D2609" s="102"/>
      <c r="E2609" s="5" t="s">
        <v>43</v>
      </c>
      <c r="F2609" s="6"/>
      <c r="G2609" s="7">
        <v>38</v>
      </c>
      <c r="H2609" s="10">
        <v>14</v>
      </c>
      <c r="I2609" s="1">
        <v>7</v>
      </c>
      <c r="J2609" s="1">
        <v>4</v>
      </c>
      <c r="K2609" s="1">
        <v>5</v>
      </c>
      <c r="L2609" s="1">
        <v>3</v>
      </c>
      <c r="M2609" s="1">
        <v>0</v>
      </c>
      <c r="N2609" s="1">
        <v>5</v>
      </c>
      <c r="O2609" s="33" t="s">
        <v>72</v>
      </c>
      <c r="P2609" s="41" t="s">
        <v>72</v>
      </c>
    </row>
    <row r="2610" spans="2:16" x14ac:dyDescent="0.2">
      <c r="D2610" s="102"/>
      <c r="E2610" s="13"/>
      <c r="F2610" s="14"/>
      <c r="G2610" s="11">
        <v>100</v>
      </c>
      <c r="H2610" s="15">
        <v>36.842105263157997</v>
      </c>
      <c r="I2610" s="2">
        <v>18.421052631578998</v>
      </c>
      <c r="J2610" s="2">
        <v>10.526315789473999</v>
      </c>
      <c r="K2610" s="2">
        <v>13.157894736842</v>
      </c>
      <c r="L2610" s="2">
        <v>7.8947368421049999</v>
      </c>
      <c r="M2610" s="9">
        <v>0</v>
      </c>
      <c r="N2610" s="2">
        <v>13.157894736842</v>
      </c>
      <c r="O2610" s="2">
        <v>2.636363636364</v>
      </c>
      <c r="P2610" s="18">
        <v>2.1716936808690002</v>
      </c>
    </row>
    <row r="2611" spans="2:16" x14ac:dyDescent="0.2">
      <c r="D2611" s="102"/>
      <c r="E2611" s="5" t="s">
        <v>44</v>
      </c>
      <c r="F2611" s="6"/>
      <c r="G2611" s="7">
        <v>57</v>
      </c>
      <c r="H2611" s="10">
        <v>19</v>
      </c>
      <c r="I2611" s="1">
        <v>7</v>
      </c>
      <c r="J2611" s="1">
        <v>9</v>
      </c>
      <c r="K2611" s="1">
        <v>7</v>
      </c>
      <c r="L2611" s="1">
        <v>5</v>
      </c>
      <c r="M2611" s="1">
        <v>0</v>
      </c>
      <c r="N2611" s="1">
        <v>10</v>
      </c>
      <c r="O2611" s="33" t="s">
        <v>72</v>
      </c>
      <c r="P2611" s="41" t="s">
        <v>72</v>
      </c>
    </row>
    <row r="2612" spans="2:16" x14ac:dyDescent="0.2">
      <c r="D2612" s="103"/>
      <c r="E2612" s="54"/>
      <c r="F2612" s="52"/>
      <c r="G2612" s="61">
        <v>100</v>
      </c>
      <c r="H2612" s="66">
        <v>33.333333333333002</v>
      </c>
      <c r="I2612" s="24">
        <v>12.280701754386</v>
      </c>
      <c r="J2612" s="24">
        <v>15.789473684211</v>
      </c>
      <c r="K2612" s="24">
        <v>12.280701754386</v>
      </c>
      <c r="L2612" s="24">
        <v>8.7719298245609991</v>
      </c>
      <c r="M2612" s="72">
        <v>0</v>
      </c>
      <c r="N2612" s="24">
        <v>17.543859649123</v>
      </c>
      <c r="O2612" s="24">
        <v>2.8510638297869999</v>
      </c>
      <c r="P2612" s="69">
        <v>2.369834570079</v>
      </c>
    </row>
    <row r="2614" spans="2:16" x14ac:dyDescent="0.2">
      <c r="B2614" s="34" t="str">
        <f xml:space="preserve"> HYPERLINK("#'目次'!B65", "[59]")</f>
        <v>[59]</v>
      </c>
      <c r="C2614" s="27" t="s">
        <v>565</v>
      </c>
    </row>
    <row r="2615" spans="2:16" x14ac:dyDescent="0.2">
      <c r="C2615" s="84" t="s">
        <v>566</v>
      </c>
    </row>
    <row r="2617" spans="2:16" x14ac:dyDescent="0.2">
      <c r="C2617" s="27" t="s">
        <v>13</v>
      </c>
    </row>
    <row r="2618" spans="2:16" ht="60" x14ac:dyDescent="0.2">
      <c r="D2618" s="97"/>
      <c r="E2618" s="98"/>
      <c r="F2618" s="98"/>
      <c r="G2618" s="38" t="s">
        <v>14</v>
      </c>
      <c r="H2618" s="36" t="s">
        <v>567</v>
      </c>
      <c r="I2618" s="4" t="s">
        <v>568</v>
      </c>
      <c r="J2618" s="4" t="s">
        <v>569</v>
      </c>
      <c r="K2618" s="4" t="s">
        <v>570</v>
      </c>
      <c r="L2618" s="4" t="s">
        <v>571</v>
      </c>
      <c r="M2618" s="4" t="s">
        <v>22</v>
      </c>
      <c r="N2618" s="35" t="s">
        <v>24</v>
      </c>
    </row>
    <row r="2619" spans="2:16" x14ac:dyDescent="0.2">
      <c r="D2619" s="99"/>
      <c r="E2619" s="100"/>
      <c r="F2619" s="100"/>
      <c r="G2619" s="40"/>
      <c r="H2619" s="42"/>
      <c r="I2619" s="8"/>
      <c r="J2619" s="8"/>
      <c r="K2619" s="8"/>
      <c r="L2619" s="8"/>
      <c r="M2619" s="8"/>
      <c r="N2619" s="39"/>
    </row>
    <row r="2620" spans="2:16" x14ac:dyDescent="0.2">
      <c r="D2620" s="59"/>
      <c r="E2620" s="63" t="s">
        <v>14</v>
      </c>
      <c r="F2620" s="65"/>
      <c r="G2620" s="37">
        <v>1009</v>
      </c>
      <c r="H2620" s="16">
        <v>320</v>
      </c>
      <c r="I2620" s="16">
        <v>208</v>
      </c>
      <c r="J2620" s="16">
        <v>441</v>
      </c>
      <c r="K2620" s="16">
        <v>100</v>
      </c>
      <c r="L2620" s="16">
        <v>79</v>
      </c>
      <c r="M2620" s="16">
        <v>27</v>
      </c>
      <c r="N2620" s="57">
        <v>7</v>
      </c>
    </row>
    <row r="2621" spans="2:16" x14ac:dyDescent="0.2">
      <c r="D2621" s="54"/>
      <c r="E2621" s="52"/>
      <c r="F2621" s="60"/>
      <c r="G2621" s="11">
        <v>100</v>
      </c>
      <c r="H2621" s="2">
        <v>31.714568880079</v>
      </c>
      <c r="I2621" s="2">
        <v>20.614469772052001</v>
      </c>
      <c r="J2621" s="2">
        <v>43.706640237858998</v>
      </c>
      <c r="K2621" s="2">
        <v>9.9108027750249992</v>
      </c>
      <c r="L2621" s="2">
        <v>7.8295341922699997</v>
      </c>
      <c r="M2621" s="2">
        <v>2.675916749257</v>
      </c>
      <c r="N2621" s="18">
        <v>0.69375619425199997</v>
      </c>
    </row>
    <row r="2622" spans="2:16" x14ac:dyDescent="0.2">
      <c r="D2622" s="101" t="s">
        <v>25</v>
      </c>
      <c r="E2622" s="26" t="s">
        <v>26</v>
      </c>
      <c r="F2622" s="25"/>
      <c r="G2622" s="28">
        <v>19</v>
      </c>
      <c r="H2622" s="30">
        <v>8</v>
      </c>
      <c r="I2622" s="3">
        <v>2</v>
      </c>
      <c r="J2622" s="3">
        <v>8</v>
      </c>
      <c r="K2622" s="3">
        <v>1</v>
      </c>
      <c r="L2622" s="3">
        <v>2</v>
      </c>
      <c r="M2622" s="3">
        <v>0</v>
      </c>
      <c r="N2622" s="32">
        <v>0</v>
      </c>
    </row>
    <row r="2623" spans="2:16" x14ac:dyDescent="0.2">
      <c r="D2623" s="102"/>
      <c r="E2623" s="13"/>
      <c r="F2623" s="14"/>
      <c r="G2623" s="11">
        <v>100</v>
      </c>
      <c r="H2623" s="15">
        <v>42.105263157895003</v>
      </c>
      <c r="I2623" s="2">
        <v>10.526315789473999</v>
      </c>
      <c r="J2623" s="2">
        <v>42.105263157895003</v>
      </c>
      <c r="K2623" s="2">
        <v>5.2631578947369997</v>
      </c>
      <c r="L2623" s="2">
        <v>10.526315789473999</v>
      </c>
      <c r="M2623" s="9">
        <v>0</v>
      </c>
      <c r="N2623" s="29">
        <v>0</v>
      </c>
    </row>
    <row r="2624" spans="2:16" x14ac:dyDescent="0.2">
      <c r="D2624" s="102"/>
      <c r="E2624" s="5" t="s">
        <v>27</v>
      </c>
      <c r="F2624" s="6"/>
      <c r="G2624" s="7">
        <v>63</v>
      </c>
      <c r="H2624" s="10">
        <v>17</v>
      </c>
      <c r="I2624" s="1">
        <v>12</v>
      </c>
      <c r="J2624" s="1">
        <v>40</v>
      </c>
      <c r="K2624" s="1">
        <v>5</v>
      </c>
      <c r="L2624" s="1">
        <v>2</v>
      </c>
      <c r="M2624" s="1">
        <v>0</v>
      </c>
      <c r="N2624" s="17">
        <v>0</v>
      </c>
    </row>
    <row r="2625" spans="4:14" x14ac:dyDescent="0.2">
      <c r="D2625" s="102"/>
      <c r="E2625" s="13"/>
      <c r="F2625" s="14"/>
      <c r="G2625" s="11">
        <v>100</v>
      </c>
      <c r="H2625" s="15">
        <v>26.984126984126998</v>
      </c>
      <c r="I2625" s="2">
        <v>19.047619047619001</v>
      </c>
      <c r="J2625" s="2">
        <v>63.492063492062996</v>
      </c>
      <c r="K2625" s="2">
        <v>7.9365079365079998</v>
      </c>
      <c r="L2625" s="2">
        <v>3.1746031746029999</v>
      </c>
      <c r="M2625" s="9">
        <v>0</v>
      </c>
      <c r="N2625" s="29">
        <v>0</v>
      </c>
    </row>
    <row r="2626" spans="4:14" x14ac:dyDescent="0.2">
      <c r="D2626" s="102"/>
      <c r="E2626" s="5" t="s">
        <v>28</v>
      </c>
      <c r="F2626" s="6"/>
      <c r="G2626" s="7">
        <v>245</v>
      </c>
      <c r="H2626" s="10">
        <v>67</v>
      </c>
      <c r="I2626" s="1">
        <v>48</v>
      </c>
      <c r="J2626" s="1">
        <v>107</v>
      </c>
      <c r="K2626" s="1">
        <v>27</v>
      </c>
      <c r="L2626" s="1">
        <v>25</v>
      </c>
      <c r="M2626" s="1">
        <v>5</v>
      </c>
      <c r="N2626" s="17">
        <v>3</v>
      </c>
    </row>
    <row r="2627" spans="4:14" x14ac:dyDescent="0.2">
      <c r="D2627" s="102"/>
      <c r="E2627" s="13"/>
      <c r="F2627" s="14"/>
      <c r="G2627" s="11">
        <v>100</v>
      </c>
      <c r="H2627" s="15">
        <v>27.346938775510001</v>
      </c>
      <c r="I2627" s="2">
        <v>19.591836734693999</v>
      </c>
      <c r="J2627" s="2">
        <v>43.673469387754999</v>
      </c>
      <c r="K2627" s="2">
        <v>11.020408163265</v>
      </c>
      <c r="L2627" s="2">
        <v>10.204081632653001</v>
      </c>
      <c r="M2627" s="2">
        <v>2.040816326531</v>
      </c>
      <c r="N2627" s="18">
        <v>1.2244897959179999</v>
      </c>
    </row>
    <row r="2628" spans="4:14" x14ac:dyDescent="0.2">
      <c r="D2628" s="102"/>
      <c r="E2628" s="5" t="s">
        <v>29</v>
      </c>
      <c r="F2628" s="6"/>
      <c r="G2628" s="7">
        <v>132</v>
      </c>
      <c r="H2628" s="10">
        <v>50</v>
      </c>
      <c r="I2628" s="1">
        <v>48</v>
      </c>
      <c r="J2628" s="1">
        <v>39</v>
      </c>
      <c r="K2628" s="1">
        <v>13</v>
      </c>
      <c r="L2628" s="1">
        <v>9</v>
      </c>
      <c r="M2628" s="1">
        <v>5</v>
      </c>
      <c r="N2628" s="17">
        <v>0</v>
      </c>
    </row>
    <row r="2629" spans="4:14" x14ac:dyDescent="0.2">
      <c r="D2629" s="102"/>
      <c r="E2629" s="13"/>
      <c r="F2629" s="14"/>
      <c r="G2629" s="11">
        <v>100</v>
      </c>
      <c r="H2629" s="15">
        <v>37.878787878788003</v>
      </c>
      <c r="I2629" s="2">
        <v>36.363636363635997</v>
      </c>
      <c r="J2629" s="2">
        <v>29.545454545455001</v>
      </c>
      <c r="K2629" s="2">
        <v>9.8484848484850005</v>
      </c>
      <c r="L2629" s="2">
        <v>6.8181818181820004</v>
      </c>
      <c r="M2629" s="2">
        <v>3.7878787878789999</v>
      </c>
      <c r="N2629" s="29">
        <v>0</v>
      </c>
    </row>
    <row r="2630" spans="4:14" x14ac:dyDescent="0.2">
      <c r="D2630" s="102"/>
      <c r="E2630" s="5" t="s">
        <v>30</v>
      </c>
      <c r="F2630" s="6"/>
      <c r="G2630" s="7">
        <v>29</v>
      </c>
      <c r="H2630" s="10">
        <v>6</v>
      </c>
      <c r="I2630" s="1">
        <v>3</v>
      </c>
      <c r="J2630" s="1">
        <v>15</v>
      </c>
      <c r="K2630" s="1">
        <v>4</v>
      </c>
      <c r="L2630" s="1">
        <v>3</v>
      </c>
      <c r="M2630" s="1">
        <v>1</v>
      </c>
      <c r="N2630" s="17">
        <v>0</v>
      </c>
    </row>
    <row r="2631" spans="4:14" x14ac:dyDescent="0.2">
      <c r="D2631" s="102"/>
      <c r="E2631" s="13"/>
      <c r="F2631" s="14"/>
      <c r="G2631" s="11">
        <v>100</v>
      </c>
      <c r="H2631" s="15">
        <v>20.689655172414</v>
      </c>
      <c r="I2631" s="2">
        <v>10.344827586207</v>
      </c>
      <c r="J2631" s="2">
        <v>51.724137931034001</v>
      </c>
      <c r="K2631" s="2">
        <v>13.793103448276</v>
      </c>
      <c r="L2631" s="2">
        <v>10.344827586207</v>
      </c>
      <c r="M2631" s="2">
        <v>3.4482758620689999</v>
      </c>
      <c r="N2631" s="29">
        <v>0</v>
      </c>
    </row>
    <row r="2632" spans="4:14" x14ac:dyDescent="0.2">
      <c r="D2632" s="102"/>
      <c r="E2632" s="5" t="s">
        <v>31</v>
      </c>
      <c r="F2632" s="6"/>
      <c r="G2632" s="7">
        <v>27</v>
      </c>
      <c r="H2632" s="10">
        <v>12</v>
      </c>
      <c r="I2632" s="1">
        <v>7</v>
      </c>
      <c r="J2632" s="1">
        <v>13</v>
      </c>
      <c r="K2632" s="1">
        <v>2</v>
      </c>
      <c r="L2632" s="1">
        <v>0</v>
      </c>
      <c r="M2632" s="1">
        <v>0</v>
      </c>
      <c r="N2632" s="17">
        <v>0</v>
      </c>
    </row>
    <row r="2633" spans="4:14" x14ac:dyDescent="0.2">
      <c r="D2633" s="102"/>
      <c r="E2633" s="13"/>
      <c r="F2633" s="14"/>
      <c r="G2633" s="11">
        <v>100</v>
      </c>
      <c r="H2633" s="15">
        <v>44.444444444444002</v>
      </c>
      <c r="I2633" s="2">
        <v>25.925925925925998</v>
      </c>
      <c r="J2633" s="2">
        <v>48.148148148148003</v>
      </c>
      <c r="K2633" s="2">
        <v>7.4074074074069998</v>
      </c>
      <c r="L2633" s="9">
        <v>0</v>
      </c>
      <c r="M2633" s="9">
        <v>0</v>
      </c>
      <c r="N2633" s="29">
        <v>0</v>
      </c>
    </row>
    <row r="2634" spans="4:14" x14ac:dyDescent="0.2">
      <c r="D2634" s="102"/>
      <c r="E2634" s="5" t="s">
        <v>32</v>
      </c>
      <c r="F2634" s="6"/>
      <c r="G2634" s="7">
        <v>113</v>
      </c>
      <c r="H2634" s="10">
        <v>40</v>
      </c>
      <c r="I2634" s="1">
        <v>22</v>
      </c>
      <c r="J2634" s="1">
        <v>43</v>
      </c>
      <c r="K2634" s="1">
        <v>9</v>
      </c>
      <c r="L2634" s="1">
        <v>10</v>
      </c>
      <c r="M2634" s="1">
        <v>7</v>
      </c>
      <c r="N2634" s="17">
        <v>2</v>
      </c>
    </row>
    <row r="2635" spans="4:14" x14ac:dyDescent="0.2">
      <c r="D2635" s="102"/>
      <c r="E2635" s="13"/>
      <c r="F2635" s="14"/>
      <c r="G2635" s="11">
        <v>100</v>
      </c>
      <c r="H2635" s="15">
        <v>35.398230088496</v>
      </c>
      <c r="I2635" s="2">
        <v>19.469026548673</v>
      </c>
      <c r="J2635" s="2">
        <v>38.053097345132997</v>
      </c>
      <c r="K2635" s="2">
        <v>7.964601769912</v>
      </c>
      <c r="L2635" s="2">
        <v>8.8495575221239999</v>
      </c>
      <c r="M2635" s="2">
        <v>6.194690265487</v>
      </c>
      <c r="N2635" s="18">
        <v>1.769911504425</v>
      </c>
    </row>
    <row r="2636" spans="4:14" x14ac:dyDescent="0.2">
      <c r="D2636" s="102"/>
      <c r="E2636" s="5" t="s">
        <v>33</v>
      </c>
      <c r="F2636" s="6"/>
      <c r="G2636" s="7">
        <v>107</v>
      </c>
      <c r="H2636" s="10">
        <v>39</v>
      </c>
      <c r="I2636" s="1">
        <v>11</v>
      </c>
      <c r="J2636" s="1">
        <v>60</v>
      </c>
      <c r="K2636" s="1">
        <v>9</v>
      </c>
      <c r="L2636" s="1">
        <v>8</v>
      </c>
      <c r="M2636" s="1">
        <v>1</v>
      </c>
      <c r="N2636" s="17">
        <v>1</v>
      </c>
    </row>
    <row r="2637" spans="4:14" x14ac:dyDescent="0.2">
      <c r="D2637" s="102"/>
      <c r="E2637" s="13"/>
      <c r="F2637" s="14"/>
      <c r="G2637" s="11">
        <v>100</v>
      </c>
      <c r="H2637" s="15">
        <v>36.448598130840999</v>
      </c>
      <c r="I2637" s="2">
        <v>10.280373831776</v>
      </c>
      <c r="J2637" s="2">
        <v>56.07476635514</v>
      </c>
      <c r="K2637" s="2">
        <v>8.4112149532709992</v>
      </c>
      <c r="L2637" s="2">
        <v>7.4766355140189997</v>
      </c>
      <c r="M2637" s="2">
        <v>0.93457943925200004</v>
      </c>
      <c r="N2637" s="18">
        <v>0.93457943925200004</v>
      </c>
    </row>
    <row r="2638" spans="4:14" x14ac:dyDescent="0.2">
      <c r="D2638" s="102"/>
      <c r="E2638" s="5" t="s">
        <v>34</v>
      </c>
      <c r="F2638" s="6"/>
      <c r="G2638" s="7">
        <v>80</v>
      </c>
      <c r="H2638" s="10">
        <v>24</v>
      </c>
      <c r="I2638" s="1">
        <v>19</v>
      </c>
      <c r="J2638" s="1">
        <v>35</v>
      </c>
      <c r="K2638" s="1">
        <v>8</v>
      </c>
      <c r="L2638" s="1">
        <v>6</v>
      </c>
      <c r="M2638" s="1">
        <v>2</v>
      </c>
      <c r="N2638" s="17">
        <v>0</v>
      </c>
    </row>
    <row r="2639" spans="4:14" x14ac:dyDescent="0.2">
      <c r="D2639" s="102"/>
      <c r="E2639" s="13"/>
      <c r="F2639" s="14"/>
      <c r="G2639" s="11">
        <v>100</v>
      </c>
      <c r="H2639" s="15">
        <v>30</v>
      </c>
      <c r="I2639" s="2">
        <v>23.75</v>
      </c>
      <c r="J2639" s="2">
        <v>43.75</v>
      </c>
      <c r="K2639" s="2">
        <v>10</v>
      </c>
      <c r="L2639" s="2">
        <v>7.5</v>
      </c>
      <c r="M2639" s="2">
        <v>2.5</v>
      </c>
      <c r="N2639" s="29">
        <v>0</v>
      </c>
    </row>
    <row r="2640" spans="4:14" x14ac:dyDescent="0.2">
      <c r="D2640" s="102"/>
      <c r="E2640" s="5" t="s">
        <v>35</v>
      </c>
      <c r="F2640" s="6"/>
      <c r="G2640" s="7">
        <v>72</v>
      </c>
      <c r="H2640" s="10">
        <v>23</v>
      </c>
      <c r="I2640" s="1">
        <v>11</v>
      </c>
      <c r="J2640" s="1">
        <v>36</v>
      </c>
      <c r="K2640" s="1">
        <v>4</v>
      </c>
      <c r="L2640" s="1">
        <v>1</v>
      </c>
      <c r="M2640" s="1">
        <v>3</v>
      </c>
      <c r="N2640" s="17">
        <v>0</v>
      </c>
    </row>
    <row r="2641" spans="4:14" x14ac:dyDescent="0.2">
      <c r="D2641" s="102"/>
      <c r="E2641" s="13"/>
      <c r="F2641" s="14"/>
      <c r="G2641" s="11">
        <v>100</v>
      </c>
      <c r="H2641" s="15">
        <v>31.944444444443999</v>
      </c>
      <c r="I2641" s="2">
        <v>15.277777777778001</v>
      </c>
      <c r="J2641" s="2">
        <v>50</v>
      </c>
      <c r="K2641" s="2">
        <v>5.5555555555560003</v>
      </c>
      <c r="L2641" s="2">
        <v>1.3888888888890001</v>
      </c>
      <c r="M2641" s="2">
        <v>4.166666666667</v>
      </c>
      <c r="N2641" s="29">
        <v>0</v>
      </c>
    </row>
    <row r="2642" spans="4:14" x14ac:dyDescent="0.2">
      <c r="D2642" s="102"/>
      <c r="E2642" s="5" t="s">
        <v>36</v>
      </c>
      <c r="F2642" s="6"/>
      <c r="G2642" s="7">
        <v>36</v>
      </c>
      <c r="H2642" s="10">
        <v>11</v>
      </c>
      <c r="I2642" s="1">
        <v>7</v>
      </c>
      <c r="J2642" s="1">
        <v>14</v>
      </c>
      <c r="K2642" s="1">
        <v>5</v>
      </c>
      <c r="L2642" s="1">
        <v>2</v>
      </c>
      <c r="M2642" s="1">
        <v>1</v>
      </c>
      <c r="N2642" s="17">
        <v>0</v>
      </c>
    </row>
    <row r="2643" spans="4:14" x14ac:dyDescent="0.2">
      <c r="D2643" s="102"/>
      <c r="E2643" s="13"/>
      <c r="F2643" s="14"/>
      <c r="G2643" s="11">
        <v>100</v>
      </c>
      <c r="H2643" s="15">
        <v>30.555555555556001</v>
      </c>
      <c r="I2643" s="2">
        <v>19.444444444443999</v>
      </c>
      <c r="J2643" s="2">
        <v>38.888888888888999</v>
      </c>
      <c r="K2643" s="2">
        <v>13.888888888888999</v>
      </c>
      <c r="L2643" s="2">
        <v>5.5555555555560003</v>
      </c>
      <c r="M2643" s="2">
        <v>2.7777777777780002</v>
      </c>
      <c r="N2643" s="29">
        <v>0</v>
      </c>
    </row>
    <row r="2644" spans="4:14" x14ac:dyDescent="0.2">
      <c r="D2644" s="102"/>
      <c r="E2644" s="5" t="s">
        <v>37</v>
      </c>
      <c r="F2644" s="6"/>
      <c r="G2644" s="7">
        <v>80</v>
      </c>
      <c r="H2644" s="10">
        <v>21</v>
      </c>
      <c r="I2644" s="1">
        <v>17</v>
      </c>
      <c r="J2644" s="1">
        <v>29</v>
      </c>
      <c r="K2644" s="1">
        <v>13</v>
      </c>
      <c r="L2644" s="1">
        <v>9</v>
      </c>
      <c r="M2644" s="1">
        <v>2</v>
      </c>
      <c r="N2644" s="17">
        <v>1</v>
      </c>
    </row>
    <row r="2645" spans="4:14" x14ac:dyDescent="0.2">
      <c r="D2645" s="102"/>
      <c r="E2645" s="13"/>
      <c r="F2645" s="14"/>
      <c r="G2645" s="11">
        <v>100</v>
      </c>
      <c r="H2645" s="15">
        <v>26.25</v>
      </c>
      <c r="I2645" s="2">
        <v>21.25</v>
      </c>
      <c r="J2645" s="2">
        <v>36.25</v>
      </c>
      <c r="K2645" s="2">
        <v>16.25</v>
      </c>
      <c r="L2645" s="2">
        <v>11.25</v>
      </c>
      <c r="M2645" s="2">
        <v>2.5</v>
      </c>
      <c r="N2645" s="18">
        <v>1.25</v>
      </c>
    </row>
    <row r="2646" spans="4:14" x14ac:dyDescent="0.2">
      <c r="D2646" s="102"/>
      <c r="E2646" s="5" t="s">
        <v>38</v>
      </c>
      <c r="F2646" s="6"/>
      <c r="G2646" s="7">
        <v>6</v>
      </c>
      <c r="H2646" s="10">
        <v>2</v>
      </c>
      <c r="I2646" s="1">
        <v>1</v>
      </c>
      <c r="J2646" s="1">
        <v>2</v>
      </c>
      <c r="K2646" s="1">
        <v>0</v>
      </c>
      <c r="L2646" s="1">
        <v>2</v>
      </c>
      <c r="M2646" s="1">
        <v>0</v>
      </c>
      <c r="N2646" s="17">
        <v>0</v>
      </c>
    </row>
    <row r="2647" spans="4:14" x14ac:dyDescent="0.2">
      <c r="D2647" s="102"/>
      <c r="E2647" s="13"/>
      <c r="F2647" s="14"/>
      <c r="G2647" s="11">
        <v>100</v>
      </c>
      <c r="H2647" s="15">
        <v>33.333333333333002</v>
      </c>
      <c r="I2647" s="2">
        <v>16.666666666666998</v>
      </c>
      <c r="J2647" s="2">
        <v>33.333333333333002</v>
      </c>
      <c r="K2647" s="9">
        <v>0</v>
      </c>
      <c r="L2647" s="2">
        <v>33.333333333333002</v>
      </c>
      <c r="M2647" s="9">
        <v>0</v>
      </c>
      <c r="N2647" s="29">
        <v>0</v>
      </c>
    </row>
    <row r="2648" spans="4:14" x14ac:dyDescent="0.2">
      <c r="D2648" s="101" t="s">
        <v>39</v>
      </c>
      <c r="E2648" s="26" t="s">
        <v>40</v>
      </c>
      <c r="F2648" s="25"/>
      <c r="G2648" s="28">
        <v>331</v>
      </c>
      <c r="H2648" s="30">
        <v>102</v>
      </c>
      <c r="I2648" s="3">
        <v>86</v>
      </c>
      <c r="J2648" s="3">
        <v>129</v>
      </c>
      <c r="K2648" s="3">
        <v>41</v>
      </c>
      <c r="L2648" s="3">
        <v>28</v>
      </c>
      <c r="M2648" s="3">
        <v>10</v>
      </c>
      <c r="N2648" s="32">
        <v>0</v>
      </c>
    </row>
    <row r="2649" spans="4:14" x14ac:dyDescent="0.2">
      <c r="D2649" s="102"/>
      <c r="E2649" s="13"/>
      <c r="F2649" s="14"/>
      <c r="G2649" s="11">
        <v>100</v>
      </c>
      <c r="H2649" s="15">
        <v>30.815709969789001</v>
      </c>
      <c r="I2649" s="2">
        <v>25.981873111782001</v>
      </c>
      <c r="J2649" s="2">
        <v>38.972809667673999</v>
      </c>
      <c r="K2649" s="2">
        <v>12.386706948640001</v>
      </c>
      <c r="L2649" s="2">
        <v>8.4592145015109992</v>
      </c>
      <c r="M2649" s="2">
        <v>3.021148036254</v>
      </c>
      <c r="N2649" s="29">
        <v>0</v>
      </c>
    </row>
    <row r="2650" spans="4:14" x14ac:dyDescent="0.2">
      <c r="D2650" s="102"/>
      <c r="E2650" s="5" t="s">
        <v>41</v>
      </c>
      <c r="F2650" s="6"/>
      <c r="G2650" s="7">
        <v>320</v>
      </c>
      <c r="H2650" s="10">
        <v>101</v>
      </c>
      <c r="I2650" s="1">
        <v>57</v>
      </c>
      <c r="J2650" s="1">
        <v>144</v>
      </c>
      <c r="K2650" s="1">
        <v>28</v>
      </c>
      <c r="L2650" s="1">
        <v>27</v>
      </c>
      <c r="M2650" s="1">
        <v>11</v>
      </c>
      <c r="N2650" s="17">
        <v>2</v>
      </c>
    </row>
    <row r="2651" spans="4:14" x14ac:dyDescent="0.2">
      <c r="D2651" s="102"/>
      <c r="E2651" s="13"/>
      <c r="F2651" s="14"/>
      <c r="G2651" s="11">
        <v>100</v>
      </c>
      <c r="H2651" s="15">
        <v>31.5625</v>
      </c>
      <c r="I2651" s="2">
        <v>17.8125</v>
      </c>
      <c r="J2651" s="2">
        <v>45</v>
      </c>
      <c r="K2651" s="2">
        <v>8.75</v>
      </c>
      <c r="L2651" s="2">
        <v>8.4375</v>
      </c>
      <c r="M2651" s="2">
        <v>3.4375</v>
      </c>
      <c r="N2651" s="18">
        <v>0.625</v>
      </c>
    </row>
    <row r="2652" spans="4:14" x14ac:dyDescent="0.2">
      <c r="D2652" s="102"/>
      <c r="E2652" s="5" t="s">
        <v>42</v>
      </c>
      <c r="F2652" s="6"/>
      <c r="G2652" s="7">
        <v>218</v>
      </c>
      <c r="H2652" s="10">
        <v>73</v>
      </c>
      <c r="I2652" s="1">
        <v>42</v>
      </c>
      <c r="J2652" s="1">
        <v>93</v>
      </c>
      <c r="K2652" s="1">
        <v>22</v>
      </c>
      <c r="L2652" s="1">
        <v>14</v>
      </c>
      <c r="M2652" s="1">
        <v>6</v>
      </c>
      <c r="N2652" s="17">
        <v>4</v>
      </c>
    </row>
    <row r="2653" spans="4:14" x14ac:dyDescent="0.2">
      <c r="D2653" s="102"/>
      <c r="E2653" s="13"/>
      <c r="F2653" s="14"/>
      <c r="G2653" s="11">
        <v>100</v>
      </c>
      <c r="H2653" s="15">
        <v>33.486238532110001</v>
      </c>
      <c r="I2653" s="2">
        <v>19.266055045872001</v>
      </c>
      <c r="J2653" s="2">
        <v>42.660550458716003</v>
      </c>
      <c r="K2653" s="2">
        <v>10.091743119266001</v>
      </c>
      <c r="L2653" s="2">
        <v>6.4220183486240003</v>
      </c>
      <c r="M2653" s="2">
        <v>2.7522935779819999</v>
      </c>
      <c r="N2653" s="18">
        <v>1.834862385321</v>
      </c>
    </row>
    <row r="2654" spans="4:14" x14ac:dyDescent="0.2">
      <c r="D2654" s="102"/>
      <c r="E2654" s="5" t="s">
        <v>43</v>
      </c>
      <c r="F2654" s="6"/>
      <c r="G2654" s="7">
        <v>66</v>
      </c>
      <c r="H2654" s="10">
        <v>20</v>
      </c>
      <c r="I2654" s="1">
        <v>7</v>
      </c>
      <c r="J2654" s="1">
        <v>41</v>
      </c>
      <c r="K2654" s="1">
        <v>3</v>
      </c>
      <c r="L2654" s="1">
        <v>5</v>
      </c>
      <c r="M2654" s="1">
        <v>0</v>
      </c>
      <c r="N2654" s="17">
        <v>0</v>
      </c>
    </row>
    <row r="2655" spans="4:14" x14ac:dyDescent="0.2">
      <c r="D2655" s="102"/>
      <c r="E2655" s="13"/>
      <c r="F2655" s="14"/>
      <c r="G2655" s="11">
        <v>100</v>
      </c>
      <c r="H2655" s="15">
        <v>30.303030303029999</v>
      </c>
      <c r="I2655" s="2">
        <v>10.606060606061</v>
      </c>
      <c r="J2655" s="2">
        <v>62.121212121211997</v>
      </c>
      <c r="K2655" s="2">
        <v>4.5454545454549997</v>
      </c>
      <c r="L2655" s="2">
        <v>7.5757575757579998</v>
      </c>
      <c r="M2655" s="9">
        <v>0</v>
      </c>
      <c r="N2655" s="29">
        <v>0</v>
      </c>
    </row>
    <row r="2656" spans="4:14" x14ac:dyDescent="0.2">
      <c r="D2656" s="102"/>
      <c r="E2656" s="5" t="s">
        <v>44</v>
      </c>
      <c r="F2656" s="6"/>
      <c r="G2656" s="7">
        <v>74</v>
      </c>
      <c r="H2656" s="10">
        <v>24</v>
      </c>
      <c r="I2656" s="1">
        <v>16</v>
      </c>
      <c r="J2656" s="1">
        <v>34</v>
      </c>
      <c r="K2656" s="1">
        <v>6</v>
      </c>
      <c r="L2656" s="1">
        <v>5</v>
      </c>
      <c r="M2656" s="1">
        <v>0</v>
      </c>
      <c r="N2656" s="17">
        <v>1</v>
      </c>
    </row>
    <row r="2657" spans="2:18" x14ac:dyDescent="0.2">
      <c r="D2657" s="103"/>
      <c r="E2657" s="54"/>
      <c r="F2657" s="52"/>
      <c r="G2657" s="61">
        <v>100</v>
      </c>
      <c r="H2657" s="66">
        <v>32.432432432432002</v>
      </c>
      <c r="I2657" s="24">
        <v>21.621621621622001</v>
      </c>
      <c r="J2657" s="24">
        <v>45.945945945946001</v>
      </c>
      <c r="K2657" s="24">
        <v>8.1081081081080004</v>
      </c>
      <c r="L2657" s="24">
        <v>6.7567567567570004</v>
      </c>
      <c r="M2657" s="72">
        <v>0</v>
      </c>
      <c r="N2657" s="69">
        <v>1.351351351351</v>
      </c>
    </row>
    <row r="2659" spans="2:18" x14ac:dyDescent="0.2">
      <c r="B2659" s="34" t="str">
        <f xml:space="preserve"> HYPERLINK("#'目次'!B66", "[60]")</f>
        <v>[60]</v>
      </c>
      <c r="C2659" s="27" t="s">
        <v>575</v>
      </c>
    </row>
    <row r="2660" spans="2:18" x14ac:dyDescent="0.2">
      <c r="C2660" s="84" t="s">
        <v>566</v>
      </c>
    </row>
    <row r="2662" spans="2:18" x14ac:dyDescent="0.2">
      <c r="C2662" s="27" t="s">
        <v>13</v>
      </c>
    </row>
    <row r="2663" spans="2:18" ht="36" x14ac:dyDescent="0.2">
      <c r="D2663" s="97"/>
      <c r="E2663" s="98"/>
      <c r="F2663" s="98"/>
      <c r="G2663" s="38" t="s">
        <v>14</v>
      </c>
      <c r="H2663" s="36" t="s">
        <v>576</v>
      </c>
      <c r="I2663" s="4" t="s">
        <v>577</v>
      </c>
      <c r="J2663" s="4" t="s">
        <v>578</v>
      </c>
      <c r="K2663" s="4" t="s">
        <v>579</v>
      </c>
      <c r="L2663" s="4" t="s">
        <v>580</v>
      </c>
      <c r="M2663" s="4" t="s">
        <v>581</v>
      </c>
      <c r="N2663" s="4" t="s">
        <v>582</v>
      </c>
      <c r="O2663" s="4" t="s">
        <v>583</v>
      </c>
      <c r="P2663" s="4" t="s">
        <v>22</v>
      </c>
      <c r="Q2663" s="4" t="s">
        <v>584</v>
      </c>
      <c r="R2663" s="35" t="s">
        <v>24</v>
      </c>
    </row>
    <row r="2664" spans="2:18" x14ac:dyDescent="0.2">
      <c r="D2664" s="99"/>
      <c r="E2664" s="100"/>
      <c r="F2664" s="100"/>
      <c r="G2664" s="40"/>
      <c r="H2664" s="42"/>
      <c r="I2664" s="8"/>
      <c r="J2664" s="8"/>
      <c r="K2664" s="8"/>
      <c r="L2664" s="8"/>
      <c r="M2664" s="8"/>
      <c r="N2664" s="8"/>
      <c r="O2664" s="8"/>
      <c r="P2664" s="8"/>
      <c r="Q2664" s="8"/>
      <c r="R2664" s="39"/>
    </row>
    <row r="2665" spans="2:18" x14ac:dyDescent="0.2">
      <c r="D2665" s="59"/>
      <c r="E2665" s="63" t="s">
        <v>14</v>
      </c>
      <c r="F2665" s="65"/>
      <c r="G2665" s="37">
        <v>1009</v>
      </c>
      <c r="H2665" s="16">
        <v>542</v>
      </c>
      <c r="I2665" s="16">
        <v>652</v>
      </c>
      <c r="J2665" s="16">
        <v>321</v>
      </c>
      <c r="K2665" s="16">
        <v>205</v>
      </c>
      <c r="L2665" s="16">
        <v>102</v>
      </c>
      <c r="M2665" s="16">
        <v>230</v>
      </c>
      <c r="N2665" s="16">
        <v>105</v>
      </c>
      <c r="O2665" s="16">
        <v>89</v>
      </c>
      <c r="P2665" s="16">
        <v>11</v>
      </c>
      <c r="Q2665" s="16">
        <v>63</v>
      </c>
      <c r="R2665" s="57">
        <v>6</v>
      </c>
    </row>
    <row r="2666" spans="2:18" x14ac:dyDescent="0.2">
      <c r="D2666" s="54"/>
      <c r="E2666" s="52"/>
      <c r="F2666" s="60"/>
      <c r="G2666" s="11">
        <v>100</v>
      </c>
      <c r="H2666" s="2">
        <v>53.716551040634002</v>
      </c>
      <c r="I2666" s="2">
        <v>64.618434093161994</v>
      </c>
      <c r="J2666" s="2">
        <v>31.813676907830001</v>
      </c>
      <c r="K2666" s="2">
        <v>20.317145688800998</v>
      </c>
      <c r="L2666" s="2">
        <v>10.109018830525001</v>
      </c>
      <c r="M2666" s="2">
        <v>22.794846382557001</v>
      </c>
      <c r="N2666" s="2">
        <v>10.406342913775999</v>
      </c>
      <c r="O2666" s="2">
        <v>8.8206144697719999</v>
      </c>
      <c r="P2666" s="2">
        <v>1.0901883052529999</v>
      </c>
      <c r="Q2666" s="2">
        <v>6.2438057482660003</v>
      </c>
      <c r="R2666" s="18">
        <v>0.59464816650100005</v>
      </c>
    </row>
    <row r="2667" spans="2:18" x14ac:dyDescent="0.2">
      <c r="D2667" s="101" t="s">
        <v>25</v>
      </c>
      <c r="E2667" s="26" t="s">
        <v>26</v>
      </c>
      <c r="F2667" s="25"/>
      <c r="G2667" s="28">
        <v>19</v>
      </c>
      <c r="H2667" s="30">
        <v>8</v>
      </c>
      <c r="I2667" s="3">
        <v>16</v>
      </c>
      <c r="J2667" s="3">
        <v>9</v>
      </c>
      <c r="K2667" s="3">
        <v>2</v>
      </c>
      <c r="L2667" s="3">
        <v>1</v>
      </c>
      <c r="M2667" s="3">
        <v>7</v>
      </c>
      <c r="N2667" s="3">
        <v>1</v>
      </c>
      <c r="O2667" s="3">
        <v>1</v>
      </c>
      <c r="P2667" s="3">
        <v>0</v>
      </c>
      <c r="Q2667" s="3">
        <v>1</v>
      </c>
      <c r="R2667" s="32">
        <v>0</v>
      </c>
    </row>
    <row r="2668" spans="2:18" x14ac:dyDescent="0.2">
      <c r="D2668" s="102"/>
      <c r="E2668" s="13"/>
      <c r="F2668" s="14"/>
      <c r="G2668" s="11">
        <v>100</v>
      </c>
      <c r="H2668" s="15">
        <v>42.105263157895003</v>
      </c>
      <c r="I2668" s="2">
        <v>84.210526315788996</v>
      </c>
      <c r="J2668" s="2">
        <v>47.368421052632002</v>
      </c>
      <c r="K2668" s="2">
        <v>10.526315789473999</v>
      </c>
      <c r="L2668" s="2">
        <v>5.2631578947369997</v>
      </c>
      <c r="M2668" s="2">
        <v>36.842105263157997</v>
      </c>
      <c r="N2668" s="2">
        <v>5.2631578947369997</v>
      </c>
      <c r="O2668" s="2">
        <v>5.2631578947369997</v>
      </c>
      <c r="P2668" s="9">
        <v>0</v>
      </c>
      <c r="Q2668" s="2">
        <v>5.2631578947369997</v>
      </c>
      <c r="R2668" s="29">
        <v>0</v>
      </c>
    </row>
    <row r="2669" spans="2:18" x14ac:dyDescent="0.2">
      <c r="D2669" s="102"/>
      <c r="E2669" s="5" t="s">
        <v>27</v>
      </c>
      <c r="F2669" s="6"/>
      <c r="G2669" s="7">
        <v>63</v>
      </c>
      <c r="H2669" s="10">
        <v>37</v>
      </c>
      <c r="I2669" s="1">
        <v>48</v>
      </c>
      <c r="J2669" s="1">
        <v>18</v>
      </c>
      <c r="K2669" s="1">
        <v>12</v>
      </c>
      <c r="L2669" s="1">
        <v>7</v>
      </c>
      <c r="M2669" s="1">
        <v>11</v>
      </c>
      <c r="N2669" s="1">
        <v>8</v>
      </c>
      <c r="O2669" s="1">
        <v>5</v>
      </c>
      <c r="P2669" s="1">
        <v>0</v>
      </c>
      <c r="Q2669" s="1">
        <v>0</v>
      </c>
      <c r="R2669" s="17">
        <v>1</v>
      </c>
    </row>
    <row r="2670" spans="2:18" x14ac:dyDescent="0.2">
      <c r="D2670" s="102"/>
      <c r="E2670" s="13"/>
      <c r="F2670" s="14"/>
      <c r="G2670" s="11">
        <v>100</v>
      </c>
      <c r="H2670" s="15">
        <v>58.730158730158998</v>
      </c>
      <c r="I2670" s="2">
        <v>76.190476190476005</v>
      </c>
      <c r="J2670" s="2">
        <v>28.571428571428999</v>
      </c>
      <c r="K2670" s="2">
        <v>19.047619047619001</v>
      </c>
      <c r="L2670" s="2">
        <v>11.111111111111001</v>
      </c>
      <c r="M2670" s="2">
        <v>17.460317460317</v>
      </c>
      <c r="N2670" s="2">
        <v>12.698412698413</v>
      </c>
      <c r="O2670" s="2">
        <v>7.9365079365079998</v>
      </c>
      <c r="P2670" s="9">
        <v>0</v>
      </c>
      <c r="Q2670" s="9">
        <v>0</v>
      </c>
      <c r="R2670" s="18">
        <v>1.587301587302</v>
      </c>
    </row>
    <row r="2671" spans="2:18" x14ac:dyDescent="0.2">
      <c r="D2671" s="102"/>
      <c r="E2671" s="5" t="s">
        <v>28</v>
      </c>
      <c r="F2671" s="6"/>
      <c r="G2671" s="7">
        <v>245</v>
      </c>
      <c r="H2671" s="10">
        <v>124</v>
      </c>
      <c r="I2671" s="1">
        <v>157</v>
      </c>
      <c r="J2671" s="1">
        <v>76</v>
      </c>
      <c r="K2671" s="1">
        <v>52</v>
      </c>
      <c r="L2671" s="1">
        <v>25</v>
      </c>
      <c r="M2671" s="1">
        <v>57</v>
      </c>
      <c r="N2671" s="1">
        <v>24</v>
      </c>
      <c r="O2671" s="1">
        <v>18</v>
      </c>
      <c r="P2671" s="1">
        <v>2</v>
      </c>
      <c r="Q2671" s="1">
        <v>13</v>
      </c>
      <c r="R2671" s="17">
        <v>1</v>
      </c>
    </row>
    <row r="2672" spans="2:18" x14ac:dyDescent="0.2">
      <c r="D2672" s="102"/>
      <c r="E2672" s="13"/>
      <c r="F2672" s="14"/>
      <c r="G2672" s="11">
        <v>100</v>
      </c>
      <c r="H2672" s="15">
        <v>50.612244897959002</v>
      </c>
      <c r="I2672" s="2">
        <v>64.081632653061007</v>
      </c>
      <c r="J2672" s="2">
        <v>31.020408163265</v>
      </c>
      <c r="K2672" s="2">
        <v>21.224489795918</v>
      </c>
      <c r="L2672" s="2">
        <v>10.204081632653001</v>
      </c>
      <c r="M2672" s="2">
        <v>23.265306122449001</v>
      </c>
      <c r="N2672" s="2">
        <v>9.7959183673469994</v>
      </c>
      <c r="O2672" s="2">
        <v>7.34693877551</v>
      </c>
      <c r="P2672" s="2">
        <v>0.816326530612</v>
      </c>
      <c r="Q2672" s="2">
        <v>5.3061224489800001</v>
      </c>
      <c r="R2672" s="18">
        <v>0.408163265306</v>
      </c>
    </row>
    <row r="2673" spans="4:18" x14ac:dyDescent="0.2">
      <c r="D2673" s="102"/>
      <c r="E2673" s="5" t="s">
        <v>29</v>
      </c>
      <c r="F2673" s="6"/>
      <c r="G2673" s="7">
        <v>132</v>
      </c>
      <c r="H2673" s="10">
        <v>64</v>
      </c>
      <c r="I2673" s="1">
        <v>82</v>
      </c>
      <c r="J2673" s="1">
        <v>48</v>
      </c>
      <c r="K2673" s="1">
        <v>34</v>
      </c>
      <c r="L2673" s="1">
        <v>22</v>
      </c>
      <c r="M2673" s="1">
        <v>40</v>
      </c>
      <c r="N2673" s="1">
        <v>19</v>
      </c>
      <c r="O2673" s="1">
        <v>15</v>
      </c>
      <c r="P2673" s="1">
        <v>1</v>
      </c>
      <c r="Q2673" s="1">
        <v>10</v>
      </c>
      <c r="R2673" s="17">
        <v>0</v>
      </c>
    </row>
    <row r="2674" spans="4:18" x14ac:dyDescent="0.2">
      <c r="D2674" s="102"/>
      <c r="E2674" s="13"/>
      <c r="F2674" s="14"/>
      <c r="G2674" s="11">
        <v>100</v>
      </c>
      <c r="H2674" s="15">
        <v>48.484848484848001</v>
      </c>
      <c r="I2674" s="2">
        <v>62.121212121211997</v>
      </c>
      <c r="J2674" s="2">
        <v>36.363636363635997</v>
      </c>
      <c r="K2674" s="2">
        <v>25.757575757575999</v>
      </c>
      <c r="L2674" s="2">
        <v>16.666666666666998</v>
      </c>
      <c r="M2674" s="2">
        <v>30.303030303029999</v>
      </c>
      <c r="N2674" s="2">
        <v>14.393939393939</v>
      </c>
      <c r="O2674" s="2">
        <v>11.363636363635999</v>
      </c>
      <c r="P2674" s="2">
        <v>0.75757575757600004</v>
      </c>
      <c r="Q2674" s="2">
        <v>7.5757575757579998</v>
      </c>
      <c r="R2674" s="29">
        <v>0</v>
      </c>
    </row>
    <row r="2675" spans="4:18" x14ac:dyDescent="0.2">
      <c r="D2675" s="102"/>
      <c r="E2675" s="5" t="s">
        <v>30</v>
      </c>
      <c r="F2675" s="6"/>
      <c r="G2675" s="7">
        <v>29</v>
      </c>
      <c r="H2675" s="10">
        <v>15</v>
      </c>
      <c r="I2675" s="1">
        <v>16</v>
      </c>
      <c r="J2675" s="1">
        <v>13</v>
      </c>
      <c r="K2675" s="1">
        <v>5</v>
      </c>
      <c r="L2675" s="1">
        <v>3</v>
      </c>
      <c r="M2675" s="1">
        <v>8</v>
      </c>
      <c r="N2675" s="1">
        <v>6</v>
      </c>
      <c r="O2675" s="1">
        <v>2</v>
      </c>
      <c r="P2675" s="1">
        <v>0</v>
      </c>
      <c r="Q2675" s="1">
        <v>2</v>
      </c>
      <c r="R2675" s="17">
        <v>2</v>
      </c>
    </row>
    <row r="2676" spans="4:18" x14ac:dyDescent="0.2">
      <c r="D2676" s="102"/>
      <c r="E2676" s="13"/>
      <c r="F2676" s="14"/>
      <c r="G2676" s="11">
        <v>100</v>
      </c>
      <c r="H2676" s="15">
        <v>51.724137931034001</v>
      </c>
      <c r="I2676" s="2">
        <v>55.172413793102997</v>
      </c>
      <c r="J2676" s="2">
        <v>44.827586206897003</v>
      </c>
      <c r="K2676" s="2">
        <v>17.241379310345</v>
      </c>
      <c r="L2676" s="2">
        <v>10.344827586207</v>
      </c>
      <c r="M2676" s="2">
        <v>27.586206896552</v>
      </c>
      <c r="N2676" s="2">
        <v>20.689655172414</v>
      </c>
      <c r="O2676" s="2">
        <v>6.8965517241379999</v>
      </c>
      <c r="P2676" s="9">
        <v>0</v>
      </c>
      <c r="Q2676" s="2">
        <v>6.8965517241379999</v>
      </c>
      <c r="R2676" s="18">
        <v>6.8965517241379999</v>
      </c>
    </row>
    <row r="2677" spans="4:18" x14ac:dyDescent="0.2">
      <c r="D2677" s="102"/>
      <c r="E2677" s="5" t="s">
        <v>31</v>
      </c>
      <c r="F2677" s="6"/>
      <c r="G2677" s="7">
        <v>27</v>
      </c>
      <c r="H2677" s="10">
        <v>16</v>
      </c>
      <c r="I2677" s="1">
        <v>19</v>
      </c>
      <c r="J2677" s="1">
        <v>6</v>
      </c>
      <c r="K2677" s="1">
        <v>6</v>
      </c>
      <c r="L2677" s="1">
        <v>2</v>
      </c>
      <c r="M2677" s="1">
        <v>3</v>
      </c>
      <c r="N2677" s="1">
        <v>2</v>
      </c>
      <c r="O2677" s="1">
        <v>1</v>
      </c>
      <c r="P2677" s="1">
        <v>0</v>
      </c>
      <c r="Q2677" s="1">
        <v>2</v>
      </c>
      <c r="R2677" s="17">
        <v>0</v>
      </c>
    </row>
    <row r="2678" spans="4:18" x14ac:dyDescent="0.2">
      <c r="D2678" s="102"/>
      <c r="E2678" s="13"/>
      <c r="F2678" s="14"/>
      <c r="G2678" s="11">
        <v>100</v>
      </c>
      <c r="H2678" s="15">
        <v>59.259259259258997</v>
      </c>
      <c r="I2678" s="2">
        <v>70.370370370369997</v>
      </c>
      <c r="J2678" s="2">
        <v>22.222222222222001</v>
      </c>
      <c r="K2678" s="2">
        <v>22.222222222222001</v>
      </c>
      <c r="L2678" s="2">
        <v>7.4074074074069998</v>
      </c>
      <c r="M2678" s="2">
        <v>11.111111111111001</v>
      </c>
      <c r="N2678" s="2">
        <v>7.4074074074069998</v>
      </c>
      <c r="O2678" s="2">
        <v>3.7037037037039999</v>
      </c>
      <c r="P2678" s="9">
        <v>0</v>
      </c>
      <c r="Q2678" s="2">
        <v>7.4074074074069998</v>
      </c>
      <c r="R2678" s="29">
        <v>0</v>
      </c>
    </row>
    <row r="2679" spans="4:18" x14ac:dyDescent="0.2">
      <c r="D2679" s="102"/>
      <c r="E2679" s="5" t="s">
        <v>32</v>
      </c>
      <c r="F2679" s="6"/>
      <c r="G2679" s="7">
        <v>113</v>
      </c>
      <c r="H2679" s="10">
        <v>62</v>
      </c>
      <c r="I2679" s="1">
        <v>75</v>
      </c>
      <c r="J2679" s="1">
        <v>32</v>
      </c>
      <c r="K2679" s="1">
        <v>21</v>
      </c>
      <c r="L2679" s="1">
        <v>8</v>
      </c>
      <c r="M2679" s="1">
        <v>23</v>
      </c>
      <c r="N2679" s="1">
        <v>12</v>
      </c>
      <c r="O2679" s="1">
        <v>10</v>
      </c>
      <c r="P2679" s="1">
        <v>3</v>
      </c>
      <c r="Q2679" s="1">
        <v>8</v>
      </c>
      <c r="R2679" s="17">
        <v>0</v>
      </c>
    </row>
    <row r="2680" spans="4:18" x14ac:dyDescent="0.2">
      <c r="D2680" s="102"/>
      <c r="E2680" s="13"/>
      <c r="F2680" s="14"/>
      <c r="G2680" s="11">
        <v>100</v>
      </c>
      <c r="H2680" s="15">
        <v>54.867256637167998</v>
      </c>
      <c r="I2680" s="2">
        <v>66.371681415929004</v>
      </c>
      <c r="J2680" s="2">
        <v>28.318584070796</v>
      </c>
      <c r="K2680" s="2">
        <v>18.584070796460001</v>
      </c>
      <c r="L2680" s="2">
        <v>7.0796460176989999</v>
      </c>
      <c r="M2680" s="2">
        <v>20.353982300885001</v>
      </c>
      <c r="N2680" s="2">
        <v>10.619469026549</v>
      </c>
      <c r="O2680" s="2">
        <v>8.8495575221239999</v>
      </c>
      <c r="P2680" s="2">
        <v>2.654867256637</v>
      </c>
      <c r="Q2680" s="2">
        <v>7.0796460176989999</v>
      </c>
      <c r="R2680" s="29">
        <v>0</v>
      </c>
    </row>
    <row r="2681" spans="4:18" x14ac:dyDescent="0.2">
      <c r="D2681" s="102"/>
      <c r="E2681" s="5" t="s">
        <v>33</v>
      </c>
      <c r="F2681" s="6"/>
      <c r="G2681" s="7">
        <v>107</v>
      </c>
      <c r="H2681" s="10">
        <v>67</v>
      </c>
      <c r="I2681" s="1">
        <v>75</v>
      </c>
      <c r="J2681" s="1">
        <v>36</v>
      </c>
      <c r="K2681" s="1">
        <v>19</v>
      </c>
      <c r="L2681" s="1">
        <v>10</v>
      </c>
      <c r="M2681" s="1">
        <v>22</v>
      </c>
      <c r="N2681" s="1">
        <v>11</v>
      </c>
      <c r="O2681" s="1">
        <v>9</v>
      </c>
      <c r="P2681" s="1">
        <v>1</v>
      </c>
      <c r="Q2681" s="1">
        <v>7</v>
      </c>
      <c r="R2681" s="17">
        <v>0</v>
      </c>
    </row>
    <row r="2682" spans="4:18" x14ac:dyDescent="0.2">
      <c r="D2682" s="102"/>
      <c r="E2682" s="13"/>
      <c r="F2682" s="14"/>
      <c r="G2682" s="11">
        <v>100</v>
      </c>
      <c r="H2682" s="15">
        <v>62.616822429907003</v>
      </c>
      <c r="I2682" s="2">
        <v>70.093457943925003</v>
      </c>
      <c r="J2682" s="2">
        <v>33.644859813083997</v>
      </c>
      <c r="K2682" s="2">
        <v>17.757009345794</v>
      </c>
      <c r="L2682" s="2">
        <v>9.3457943925230005</v>
      </c>
      <c r="M2682" s="2">
        <v>20.560747663550998</v>
      </c>
      <c r="N2682" s="2">
        <v>10.280373831776</v>
      </c>
      <c r="O2682" s="2">
        <v>8.4112149532709992</v>
      </c>
      <c r="P2682" s="2">
        <v>0.93457943925200004</v>
      </c>
      <c r="Q2682" s="2">
        <v>6.5420560747660002</v>
      </c>
      <c r="R2682" s="29">
        <v>0</v>
      </c>
    </row>
    <row r="2683" spans="4:18" x14ac:dyDescent="0.2">
      <c r="D2683" s="102"/>
      <c r="E2683" s="5" t="s">
        <v>34</v>
      </c>
      <c r="F2683" s="6"/>
      <c r="G2683" s="7">
        <v>80</v>
      </c>
      <c r="H2683" s="10">
        <v>47</v>
      </c>
      <c r="I2683" s="1">
        <v>56</v>
      </c>
      <c r="J2683" s="1">
        <v>24</v>
      </c>
      <c r="K2683" s="1">
        <v>12</v>
      </c>
      <c r="L2683" s="1">
        <v>9</v>
      </c>
      <c r="M2683" s="1">
        <v>20</v>
      </c>
      <c r="N2683" s="1">
        <v>12</v>
      </c>
      <c r="O2683" s="1">
        <v>7</v>
      </c>
      <c r="P2683" s="1">
        <v>0</v>
      </c>
      <c r="Q2683" s="1">
        <v>4</v>
      </c>
      <c r="R2683" s="17">
        <v>0</v>
      </c>
    </row>
    <row r="2684" spans="4:18" x14ac:dyDescent="0.2">
      <c r="D2684" s="102"/>
      <c r="E2684" s="13"/>
      <c r="F2684" s="14"/>
      <c r="G2684" s="11">
        <v>100</v>
      </c>
      <c r="H2684" s="15">
        <v>58.75</v>
      </c>
      <c r="I2684" s="2">
        <v>70</v>
      </c>
      <c r="J2684" s="2">
        <v>30</v>
      </c>
      <c r="K2684" s="2">
        <v>15</v>
      </c>
      <c r="L2684" s="2">
        <v>11.25</v>
      </c>
      <c r="M2684" s="2">
        <v>25</v>
      </c>
      <c r="N2684" s="2">
        <v>15</v>
      </c>
      <c r="O2684" s="2">
        <v>8.75</v>
      </c>
      <c r="P2684" s="9">
        <v>0</v>
      </c>
      <c r="Q2684" s="2">
        <v>5</v>
      </c>
      <c r="R2684" s="29">
        <v>0</v>
      </c>
    </row>
    <row r="2685" spans="4:18" x14ac:dyDescent="0.2">
      <c r="D2685" s="102"/>
      <c r="E2685" s="5" t="s">
        <v>35</v>
      </c>
      <c r="F2685" s="6"/>
      <c r="G2685" s="7">
        <v>72</v>
      </c>
      <c r="H2685" s="10">
        <v>35</v>
      </c>
      <c r="I2685" s="1">
        <v>44</v>
      </c>
      <c r="J2685" s="1">
        <v>23</v>
      </c>
      <c r="K2685" s="1">
        <v>12</v>
      </c>
      <c r="L2685" s="1">
        <v>2</v>
      </c>
      <c r="M2685" s="1">
        <v>12</v>
      </c>
      <c r="N2685" s="1">
        <v>4</v>
      </c>
      <c r="O2685" s="1">
        <v>6</v>
      </c>
      <c r="P2685" s="1">
        <v>1</v>
      </c>
      <c r="Q2685" s="1">
        <v>7</v>
      </c>
      <c r="R2685" s="17">
        <v>1</v>
      </c>
    </row>
    <row r="2686" spans="4:18" x14ac:dyDescent="0.2">
      <c r="D2686" s="102"/>
      <c r="E2686" s="13"/>
      <c r="F2686" s="14"/>
      <c r="G2686" s="11">
        <v>100</v>
      </c>
      <c r="H2686" s="15">
        <v>48.611111111111001</v>
      </c>
      <c r="I2686" s="2">
        <v>61.111111111111001</v>
      </c>
      <c r="J2686" s="2">
        <v>31.944444444443999</v>
      </c>
      <c r="K2686" s="2">
        <v>16.666666666666998</v>
      </c>
      <c r="L2686" s="2">
        <v>2.7777777777780002</v>
      </c>
      <c r="M2686" s="2">
        <v>16.666666666666998</v>
      </c>
      <c r="N2686" s="2">
        <v>5.5555555555560003</v>
      </c>
      <c r="O2686" s="2">
        <v>8.333333333333</v>
      </c>
      <c r="P2686" s="2">
        <v>1.3888888888890001</v>
      </c>
      <c r="Q2686" s="2">
        <v>9.7222222222219994</v>
      </c>
      <c r="R2686" s="18">
        <v>1.3888888888890001</v>
      </c>
    </row>
    <row r="2687" spans="4:18" x14ac:dyDescent="0.2">
      <c r="D2687" s="102"/>
      <c r="E2687" s="5" t="s">
        <v>36</v>
      </c>
      <c r="F2687" s="6"/>
      <c r="G2687" s="7">
        <v>36</v>
      </c>
      <c r="H2687" s="10">
        <v>20</v>
      </c>
      <c r="I2687" s="1">
        <v>15</v>
      </c>
      <c r="J2687" s="1">
        <v>9</v>
      </c>
      <c r="K2687" s="1">
        <v>8</v>
      </c>
      <c r="L2687" s="1">
        <v>6</v>
      </c>
      <c r="M2687" s="1">
        <v>8</v>
      </c>
      <c r="N2687" s="1">
        <v>3</v>
      </c>
      <c r="O2687" s="1">
        <v>3</v>
      </c>
      <c r="P2687" s="1">
        <v>1</v>
      </c>
      <c r="Q2687" s="1">
        <v>1</v>
      </c>
      <c r="R2687" s="17">
        <v>1</v>
      </c>
    </row>
    <row r="2688" spans="4:18" x14ac:dyDescent="0.2">
      <c r="D2688" s="102"/>
      <c r="E2688" s="13"/>
      <c r="F2688" s="14"/>
      <c r="G2688" s="11">
        <v>100</v>
      </c>
      <c r="H2688" s="15">
        <v>55.555555555555998</v>
      </c>
      <c r="I2688" s="2">
        <v>41.666666666666998</v>
      </c>
      <c r="J2688" s="2">
        <v>25</v>
      </c>
      <c r="K2688" s="2">
        <v>22.222222222222001</v>
      </c>
      <c r="L2688" s="2">
        <v>16.666666666666998</v>
      </c>
      <c r="M2688" s="2">
        <v>22.222222222222001</v>
      </c>
      <c r="N2688" s="2">
        <v>8.333333333333</v>
      </c>
      <c r="O2688" s="2">
        <v>8.333333333333</v>
      </c>
      <c r="P2688" s="2">
        <v>2.7777777777780002</v>
      </c>
      <c r="Q2688" s="2">
        <v>2.7777777777780002</v>
      </c>
      <c r="R2688" s="18">
        <v>2.7777777777780002</v>
      </c>
    </row>
    <row r="2689" spans="2:18" x14ac:dyDescent="0.2">
      <c r="D2689" s="102"/>
      <c r="E2689" s="5" t="s">
        <v>37</v>
      </c>
      <c r="F2689" s="6"/>
      <c r="G2689" s="7">
        <v>80</v>
      </c>
      <c r="H2689" s="10">
        <v>44</v>
      </c>
      <c r="I2689" s="1">
        <v>45</v>
      </c>
      <c r="J2689" s="1">
        <v>24</v>
      </c>
      <c r="K2689" s="1">
        <v>20</v>
      </c>
      <c r="L2689" s="1">
        <v>6</v>
      </c>
      <c r="M2689" s="1">
        <v>18</v>
      </c>
      <c r="N2689" s="1">
        <v>3</v>
      </c>
      <c r="O2689" s="1">
        <v>11</v>
      </c>
      <c r="P2689" s="1">
        <v>2</v>
      </c>
      <c r="Q2689" s="1">
        <v>8</v>
      </c>
      <c r="R2689" s="17">
        <v>0</v>
      </c>
    </row>
    <row r="2690" spans="2:18" x14ac:dyDescent="0.2">
      <c r="D2690" s="102"/>
      <c r="E2690" s="13"/>
      <c r="F2690" s="14"/>
      <c r="G2690" s="11">
        <v>100</v>
      </c>
      <c r="H2690" s="15">
        <v>55</v>
      </c>
      <c r="I2690" s="2">
        <v>56.25</v>
      </c>
      <c r="J2690" s="2">
        <v>30</v>
      </c>
      <c r="K2690" s="2">
        <v>25</v>
      </c>
      <c r="L2690" s="2">
        <v>7.5</v>
      </c>
      <c r="M2690" s="2">
        <v>22.5</v>
      </c>
      <c r="N2690" s="2">
        <v>3.75</v>
      </c>
      <c r="O2690" s="2">
        <v>13.75</v>
      </c>
      <c r="P2690" s="2">
        <v>2.5</v>
      </c>
      <c r="Q2690" s="2">
        <v>10</v>
      </c>
      <c r="R2690" s="29">
        <v>0</v>
      </c>
    </row>
    <row r="2691" spans="2:18" x14ac:dyDescent="0.2">
      <c r="D2691" s="102"/>
      <c r="E2691" s="5" t="s">
        <v>38</v>
      </c>
      <c r="F2691" s="6"/>
      <c r="G2691" s="7">
        <v>6</v>
      </c>
      <c r="H2691" s="10">
        <v>3</v>
      </c>
      <c r="I2691" s="1">
        <v>4</v>
      </c>
      <c r="J2691" s="1">
        <v>3</v>
      </c>
      <c r="K2691" s="1">
        <v>2</v>
      </c>
      <c r="L2691" s="1">
        <v>1</v>
      </c>
      <c r="M2691" s="1">
        <v>1</v>
      </c>
      <c r="N2691" s="1">
        <v>0</v>
      </c>
      <c r="O2691" s="1">
        <v>1</v>
      </c>
      <c r="P2691" s="1">
        <v>0</v>
      </c>
      <c r="Q2691" s="1">
        <v>0</v>
      </c>
      <c r="R2691" s="17">
        <v>0</v>
      </c>
    </row>
    <row r="2692" spans="2:18" x14ac:dyDescent="0.2">
      <c r="D2692" s="102"/>
      <c r="E2692" s="13"/>
      <c r="F2692" s="14"/>
      <c r="G2692" s="11">
        <v>100</v>
      </c>
      <c r="H2692" s="15">
        <v>50</v>
      </c>
      <c r="I2692" s="2">
        <v>66.666666666666998</v>
      </c>
      <c r="J2692" s="2">
        <v>50</v>
      </c>
      <c r="K2692" s="2">
        <v>33.333333333333002</v>
      </c>
      <c r="L2692" s="2">
        <v>16.666666666666998</v>
      </c>
      <c r="M2692" s="2">
        <v>16.666666666666998</v>
      </c>
      <c r="N2692" s="9">
        <v>0</v>
      </c>
      <c r="O2692" s="2">
        <v>16.666666666666998</v>
      </c>
      <c r="P2692" s="9">
        <v>0</v>
      </c>
      <c r="Q2692" s="9">
        <v>0</v>
      </c>
      <c r="R2692" s="29">
        <v>0</v>
      </c>
    </row>
    <row r="2693" spans="2:18" x14ac:dyDescent="0.2">
      <c r="D2693" s="101" t="s">
        <v>39</v>
      </c>
      <c r="E2693" s="26" t="s">
        <v>40</v>
      </c>
      <c r="F2693" s="25"/>
      <c r="G2693" s="28">
        <v>331</v>
      </c>
      <c r="H2693" s="30">
        <v>165</v>
      </c>
      <c r="I2693" s="3">
        <v>208</v>
      </c>
      <c r="J2693" s="3">
        <v>106</v>
      </c>
      <c r="K2693" s="3">
        <v>71</v>
      </c>
      <c r="L2693" s="3">
        <v>41</v>
      </c>
      <c r="M2693" s="3">
        <v>91</v>
      </c>
      <c r="N2693" s="3">
        <v>36</v>
      </c>
      <c r="O2693" s="3">
        <v>31</v>
      </c>
      <c r="P2693" s="3">
        <v>1</v>
      </c>
      <c r="Q2693" s="3">
        <v>23</v>
      </c>
      <c r="R2693" s="32">
        <v>0</v>
      </c>
    </row>
    <row r="2694" spans="2:18" x14ac:dyDescent="0.2">
      <c r="D2694" s="102"/>
      <c r="E2694" s="13"/>
      <c r="F2694" s="14"/>
      <c r="G2694" s="11">
        <v>100</v>
      </c>
      <c r="H2694" s="15">
        <v>49.848942598187001</v>
      </c>
      <c r="I2694" s="2">
        <v>62.839879154079</v>
      </c>
      <c r="J2694" s="2">
        <v>32.024169184290002</v>
      </c>
      <c r="K2694" s="2">
        <v>21.450151057402</v>
      </c>
      <c r="L2694" s="2">
        <v>12.386706948640001</v>
      </c>
      <c r="M2694" s="2">
        <v>27.492447129908999</v>
      </c>
      <c r="N2694" s="2">
        <v>10.876132930514</v>
      </c>
      <c r="O2694" s="2">
        <v>9.3655589123869998</v>
      </c>
      <c r="P2694" s="2">
        <v>0.30211480362499998</v>
      </c>
      <c r="Q2694" s="2">
        <v>6.9486404833839996</v>
      </c>
      <c r="R2694" s="29">
        <v>0</v>
      </c>
    </row>
    <row r="2695" spans="2:18" x14ac:dyDescent="0.2">
      <c r="D2695" s="102"/>
      <c r="E2695" s="5" t="s">
        <v>41</v>
      </c>
      <c r="F2695" s="6"/>
      <c r="G2695" s="7">
        <v>320</v>
      </c>
      <c r="H2695" s="10">
        <v>181</v>
      </c>
      <c r="I2695" s="1">
        <v>207</v>
      </c>
      <c r="J2695" s="1">
        <v>93</v>
      </c>
      <c r="K2695" s="1">
        <v>56</v>
      </c>
      <c r="L2695" s="1">
        <v>27</v>
      </c>
      <c r="M2695" s="1">
        <v>74</v>
      </c>
      <c r="N2695" s="1">
        <v>32</v>
      </c>
      <c r="O2695" s="1">
        <v>28</v>
      </c>
      <c r="P2695" s="1">
        <v>5</v>
      </c>
      <c r="Q2695" s="1">
        <v>19</v>
      </c>
      <c r="R2695" s="17">
        <v>4</v>
      </c>
    </row>
    <row r="2696" spans="2:18" x14ac:dyDescent="0.2">
      <c r="D2696" s="102"/>
      <c r="E2696" s="13"/>
      <c r="F2696" s="14"/>
      <c r="G2696" s="11">
        <v>100</v>
      </c>
      <c r="H2696" s="15">
        <v>56.5625</v>
      </c>
      <c r="I2696" s="2">
        <v>64.6875</v>
      </c>
      <c r="J2696" s="2">
        <v>29.0625</v>
      </c>
      <c r="K2696" s="2">
        <v>17.5</v>
      </c>
      <c r="L2696" s="2">
        <v>8.4375</v>
      </c>
      <c r="M2696" s="2">
        <v>23.125</v>
      </c>
      <c r="N2696" s="2">
        <v>10</v>
      </c>
      <c r="O2696" s="2">
        <v>8.75</v>
      </c>
      <c r="P2696" s="2">
        <v>1.5625</v>
      </c>
      <c r="Q2696" s="2">
        <v>5.9375</v>
      </c>
      <c r="R2696" s="18">
        <v>1.25</v>
      </c>
    </row>
    <row r="2697" spans="2:18" x14ac:dyDescent="0.2">
      <c r="D2697" s="102"/>
      <c r="E2697" s="5" t="s">
        <v>42</v>
      </c>
      <c r="F2697" s="6"/>
      <c r="G2697" s="7">
        <v>218</v>
      </c>
      <c r="H2697" s="10">
        <v>127</v>
      </c>
      <c r="I2697" s="1">
        <v>142</v>
      </c>
      <c r="J2697" s="1">
        <v>75</v>
      </c>
      <c r="K2697" s="1">
        <v>51</v>
      </c>
      <c r="L2697" s="1">
        <v>25</v>
      </c>
      <c r="M2697" s="1">
        <v>48</v>
      </c>
      <c r="N2697" s="1">
        <v>20</v>
      </c>
      <c r="O2697" s="1">
        <v>22</v>
      </c>
      <c r="P2697" s="1">
        <v>3</v>
      </c>
      <c r="Q2697" s="1">
        <v>11</v>
      </c>
      <c r="R2697" s="17">
        <v>2</v>
      </c>
    </row>
    <row r="2698" spans="2:18" x14ac:dyDescent="0.2">
      <c r="D2698" s="102"/>
      <c r="E2698" s="13"/>
      <c r="F2698" s="14"/>
      <c r="G2698" s="11">
        <v>100</v>
      </c>
      <c r="H2698" s="15">
        <v>58.256880733945003</v>
      </c>
      <c r="I2698" s="2">
        <v>65.137614678898998</v>
      </c>
      <c r="J2698" s="2">
        <v>34.403669724770999</v>
      </c>
      <c r="K2698" s="2">
        <v>23.394495412844002</v>
      </c>
      <c r="L2698" s="2">
        <v>11.467889908257</v>
      </c>
      <c r="M2698" s="2">
        <v>22.018348623853001</v>
      </c>
      <c r="N2698" s="2">
        <v>9.1743119266060003</v>
      </c>
      <c r="O2698" s="2">
        <v>10.091743119266001</v>
      </c>
      <c r="P2698" s="2">
        <v>1.376146788991</v>
      </c>
      <c r="Q2698" s="2">
        <v>5.0458715596330004</v>
      </c>
      <c r="R2698" s="18">
        <v>0.91743119266100004</v>
      </c>
    </row>
    <row r="2699" spans="2:18" x14ac:dyDescent="0.2">
      <c r="D2699" s="102"/>
      <c r="E2699" s="5" t="s">
        <v>43</v>
      </c>
      <c r="F2699" s="6"/>
      <c r="G2699" s="7">
        <v>66</v>
      </c>
      <c r="H2699" s="10">
        <v>33</v>
      </c>
      <c r="I2699" s="1">
        <v>45</v>
      </c>
      <c r="J2699" s="1">
        <v>15</v>
      </c>
      <c r="K2699" s="1">
        <v>10</v>
      </c>
      <c r="L2699" s="1">
        <v>5</v>
      </c>
      <c r="M2699" s="1">
        <v>9</v>
      </c>
      <c r="N2699" s="1">
        <v>10</v>
      </c>
      <c r="O2699" s="1">
        <v>5</v>
      </c>
      <c r="P2699" s="1">
        <v>1</v>
      </c>
      <c r="Q2699" s="1">
        <v>7</v>
      </c>
      <c r="R2699" s="17">
        <v>0</v>
      </c>
    </row>
    <row r="2700" spans="2:18" x14ac:dyDescent="0.2">
      <c r="D2700" s="102"/>
      <c r="E2700" s="13"/>
      <c r="F2700" s="14"/>
      <c r="G2700" s="11">
        <v>100</v>
      </c>
      <c r="H2700" s="15">
        <v>50</v>
      </c>
      <c r="I2700" s="2">
        <v>68.181818181818002</v>
      </c>
      <c r="J2700" s="2">
        <v>22.727272727273</v>
      </c>
      <c r="K2700" s="2">
        <v>15.151515151515</v>
      </c>
      <c r="L2700" s="2">
        <v>7.5757575757579998</v>
      </c>
      <c r="M2700" s="2">
        <v>13.636363636364001</v>
      </c>
      <c r="N2700" s="2">
        <v>15.151515151515</v>
      </c>
      <c r="O2700" s="2">
        <v>7.5757575757579998</v>
      </c>
      <c r="P2700" s="2">
        <v>1.5151515151520001</v>
      </c>
      <c r="Q2700" s="2">
        <v>10.606060606061</v>
      </c>
      <c r="R2700" s="29">
        <v>0</v>
      </c>
    </row>
    <row r="2701" spans="2:18" x14ac:dyDescent="0.2">
      <c r="D2701" s="102"/>
      <c r="E2701" s="5" t="s">
        <v>44</v>
      </c>
      <c r="F2701" s="6"/>
      <c r="G2701" s="7">
        <v>74</v>
      </c>
      <c r="H2701" s="10">
        <v>36</v>
      </c>
      <c r="I2701" s="1">
        <v>50</v>
      </c>
      <c r="J2701" s="1">
        <v>32</v>
      </c>
      <c r="K2701" s="1">
        <v>17</v>
      </c>
      <c r="L2701" s="1">
        <v>4</v>
      </c>
      <c r="M2701" s="1">
        <v>8</v>
      </c>
      <c r="N2701" s="1">
        <v>7</v>
      </c>
      <c r="O2701" s="1">
        <v>3</v>
      </c>
      <c r="P2701" s="1">
        <v>1</v>
      </c>
      <c r="Q2701" s="1">
        <v>3</v>
      </c>
      <c r="R2701" s="17">
        <v>0</v>
      </c>
    </row>
    <row r="2702" spans="2:18" x14ac:dyDescent="0.2">
      <c r="D2702" s="103"/>
      <c r="E2702" s="54"/>
      <c r="F2702" s="52"/>
      <c r="G2702" s="61">
        <v>100</v>
      </c>
      <c r="H2702" s="66">
        <v>48.648648648649001</v>
      </c>
      <c r="I2702" s="24">
        <v>67.567567567568005</v>
      </c>
      <c r="J2702" s="24">
        <v>43.243243243243001</v>
      </c>
      <c r="K2702" s="24">
        <v>22.972972972973</v>
      </c>
      <c r="L2702" s="24">
        <v>5.4054054054050003</v>
      </c>
      <c r="M2702" s="24">
        <v>10.810810810811001</v>
      </c>
      <c r="N2702" s="24">
        <v>9.4594594594589996</v>
      </c>
      <c r="O2702" s="24">
        <v>4.0540540540540002</v>
      </c>
      <c r="P2702" s="24">
        <v>1.351351351351</v>
      </c>
      <c r="Q2702" s="24">
        <v>4.0540540540540002</v>
      </c>
      <c r="R2702" s="79">
        <v>0</v>
      </c>
    </row>
    <row r="2704" spans="2:18" x14ac:dyDescent="0.2">
      <c r="B2704" s="34" t="str">
        <f xml:space="preserve"> HYPERLINK("#'目次'!B67", "[61]")</f>
        <v>[61]</v>
      </c>
      <c r="C2704" s="27" t="s">
        <v>587</v>
      </c>
    </row>
    <row r="2705" spans="3:21" x14ac:dyDescent="0.2">
      <c r="C2705" s="84" t="s">
        <v>566</v>
      </c>
    </row>
    <row r="2707" spans="3:21" x14ac:dyDescent="0.2">
      <c r="C2707" s="27" t="s">
        <v>13</v>
      </c>
    </row>
    <row r="2708" spans="3:21" ht="48" x14ac:dyDescent="0.2">
      <c r="D2708" s="97"/>
      <c r="E2708" s="98"/>
      <c r="F2708" s="98"/>
      <c r="G2708" s="38" t="s">
        <v>14</v>
      </c>
      <c r="H2708" s="36" t="s">
        <v>588</v>
      </c>
      <c r="I2708" s="4" t="s">
        <v>589</v>
      </c>
      <c r="J2708" s="4" t="s">
        <v>590</v>
      </c>
      <c r="K2708" s="4" t="s">
        <v>591</v>
      </c>
      <c r="L2708" s="4" t="s">
        <v>592</v>
      </c>
      <c r="M2708" s="4" t="s">
        <v>593</v>
      </c>
      <c r="N2708" s="4" t="s">
        <v>594</v>
      </c>
      <c r="O2708" s="4" t="s">
        <v>595</v>
      </c>
      <c r="P2708" s="4" t="s">
        <v>596</v>
      </c>
      <c r="Q2708" s="4" t="s">
        <v>597</v>
      </c>
      <c r="R2708" s="4" t="s">
        <v>598</v>
      </c>
      <c r="S2708" s="4" t="s">
        <v>599</v>
      </c>
      <c r="T2708" s="4" t="s">
        <v>22</v>
      </c>
      <c r="U2708" s="35" t="s">
        <v>24</v>
      </c>
    </row>
    <row r="2709" spans="3:21" x14ac:dyDescent="0.2">
      <c r="D2709" s="99"/>
      <c r="E2709" s="100"/>
      <c r="F2709" s="100"/>
      <c r="G2709" s="40"/>
      <c r="H2709" s="42"/>
      <c r="I2709" s="8"/>
      <c r="J2709" s="8"/>
      <c r="K2709" s="8"/>
      <c r="L2709" s="8"/>
      <c r="M2709" s="8"/>
      <c r="N2709" s="8"/>
      <c r="O2709" s="8"/>
      <c r="P2709" s="8"/>
      <c r="Q2709" s="8"/>
      <c r="R2709" s="8"/>
      <c r="S2709" s="8"/>
      <c r="T2709" s="8"/>
      <c r="U2709" s="39"/>
    </row>
    <row r="2710" spans="3:21" x14ac:dyDescent="0.2">
      <c r="D2710" s="59"/>
      <c r="E2710" s="63" t="s">
        <v>14</v>
      </c>
      <c r="F2710" s="65"/>
      <c r="G2710" s="37">
        <v>1009</v>
      </c>
      <c r="H2710" s="16">
        <v>167</v>
      </c>
      <c r="I2710" s="16">
        <v>545</v>
      </c>
      <c r="J2710" s="16">
        <v>329</v>
      </c>
      <c r="K2710" s="16">
        <v>213</v>
      </c>
      <c r="L2710" s="16">
        <v>312</v>
      </c>
      <c r="M2710" s="16">
        <v>209</v>
      </c>
      <c r="N2710" s="16">
        <v>22</v>
      </c>
      <c r="O2710" s="16">
        <v>95</v>
      </c>
      <c r="P2710" s="16">
        <v>57</v>
      </c>
      <c r="Q2710" s="16">
        <v>157</v>
      </c>
      <c r="R2710" s="16">
        <v>147</v>
      </c>
      <c r="S2710" s="16">
        <v>38</v>
      </c>
      <c r="T2710" s="16">
        <v>67</v>
      </c>
      <c r="U2710" s="57">
        <v>7</v>
      </c>
    </row>
    <row r="2711" spans="3:21" x14ac:dyDescent="0.2">
      <c r="D2711" s="54"/>
      <c r="E2711" s="52"/>
      <c r="F2711" s="60"/>
      <c r="G2711" s="11">
        <v>100</v>
      </c>
      <c r="H2711" s="2">
        <v>16.551040634290999</v>
      </c>
      <c r="I2711" s="2">
        <v>54.013875123885001</v>
      </c>
      <c r="J2711" s="2">
        <v>32.606541129832003</v>
      </c>
      <c r="K2711" s="2">
        <v>21.110009910803001</v>
      </c>
      <c r="L2711" s="2">
        <v>30.921704658077001</v>
      </c>
      <c r="M2711" s="2">
        <v>20.713577799802</v>
      </c>
      <c r="N2711" s="2">
        <v>2.1803766105050002</v>
      </c>
      <c r="O2711" s="2">
        <v>9.4152626362740008</v>
      </c>
      <c r="P2711" s="2">
        <v>5.6491575817640003</v>
      </c>
      <c r="Q2711" s="2">
        <v>15.559960356789</v>
      </c>
      <c r="R2711" s="2">
        <v>14.568880079286</v>
      </c>
      <c r="S2711" s="2">
        <v>3.766105054509</v>
      </c>
      <c r="T2711" s="2">
        <v>6.6402378592669997</v>
      </c>
      <c r="U2711" s="18">
        <v>0.69375619425199997</v>
      </c>
    </row>
    <row r="2712" spans="3:21" x14ac:dyDescent="0.2">
      <c r="D2712" s="101" t="s">
        <v>25</v>
      </c>
      <c r="E2712" s="26" t="s">
        <v>26</v>
      </c>
      <c r="F2712" s="25"/>
      <c r="G2712" s="28">
        <v>19</v>
      </c>
      <c r="H2712" s="30">
        <v>2</v>
      </c>
      <c r="I2712" s="3">
        <v>15</v>
      </c>
      <c r="J2712" s="3">
        <v>7</v>
      </c>
      <c r="K2712" s="3">
        <v>3</v>
      </c>
      <c r="L2712" s="3">
        <v>4</v>
      </c>
      <c r="M2712" s="3">
        <v>5</v>
      </c>
      <c r="N2712" s="3">
        <v>0</v>
      </c>
      <c r="O2712" s="3">
        <v>2</v>
      </c>
      <c r="P2712" s="3">
        <v>0</v>
      </c>
      <c r="Q2712" s="3">
        <v>7</v>
      </c>
      <c r="R2712" s="3">
        <v>3</v>
      </c>
      <c r="S2712" s="3">
        <v>2</v>
      </c>
      <c r="T2712" s="3">
        <v>1</v>
      </c>
      <c r="U2712" s="32">
        <v>0</v>
      </c>
    </row>
    <row r="2713" spans="3:21" x14ac:dyDescent="0.2">
      <c r="D2713" s="102"/>
      <c r="E2713" s="13"/>
      <c r="F2713" s="14"/>
      <c r="G2713" s="11">
        <v>100</v>
      </c>
      <c r="H2713" s="15">
        <v>10.526315789473999</v>
      </c>
      <c r="I2713" s="2">
        <v>78.947368421053</v>
      </c>
      <c r="J2713" s="2">
        <v>36.842105263157997</v>
      </c>
      <c r="K2713" s="2">
        <v>15.789473684211</v>
      </c>
      <c r="L2713" s="2">
        <v>21.052631578947</v>
      </c>
      <c r="M2713" s="2">
        <v>26.315789473683999</v>
      </c>
      <c r="N2713" s="9">
        <v>0</v>
      </c>
      <c r="O2713" s="2">
        <v>10.526315789473999</v>
      </c>
      <c r="P2713" s="9">
        <v>0</v>
      </c>
      <c r="Q2713" s="2">
        <v>36.842105263157997</v>
      </c>
      <c r="R2713" s="2">
        <v>15.789473684211</v>
      </c>
      <c r="S2713" s="2">
        <v>10.526315789473999</v>
      </c>
      <c r="T2713" s="2">
        <v>5.2631578947369997</v>
      </c>
      <c r="U2713" s="29">
        <v>0</v>
      </c>
    </row>
    <row r="2714" spans="3:21" x14ac:dyDescent="0.2">
      <c r="D2714" s="102"/>
      <c r="E2714" s="5" t="s">
        <v>27</v>
      </c>
      <c r="F2714" s="6"/>
      <c r="G2714" s="7">
        <v>63</v>
      </c>
      <c r="H2714" s="10">
        <v>14</v>
      </c>
      <c r="I2714" s="1">
        <v>30</v>
      </c>
      <c r="J2714" s="1">
        <v>16</v>
      </c>
      <c r="K2714" s="1">
        <v>16</v>
      </c>
      <c r="L2714" s="1">
        <v>26</v>
      </c>
      <c r="M2714" s="1">
        <v>18</v>
      </c>
      <c r="N2714" s="1">
        <v>3</v>
      </c>
      <c r="O2714" s="1">
        <v>8</v>
      </c>
      <c r="P2714" s="1">
        <v>2</v>
      </c>
      <c r="Q2714" s="1">
        <v>11</v>
      </c>
      <c r="R2714" s="1">
        <v>9</v>
      </c>
      <c r="S2714" s="1">
        <v>3</v>
      </c>
      <c r="T2714" s="1">
        <v>3</v>
      </c>
      <c r="U2714" s="17">
        <v>1</v>
      </c>
    </row>
    <row r="2715" spans="3:21" x14ac:dyDescent="0.2">
      <c r="D2715" s="102"/>
      <c r="E2715" s="13"/>
      <c r="F2715" s="14"/>
      <c r="G2715" s="11">
        <v>100</v>
      </c>
      <c r="H2715" s="15">
        <v>22.222222222222001</v>
      </c>
      <c r="I2715" s="2">
        <v>47.619047619047997</v>
      </c>
      <c r="J2715" s="2">
        <v>25.396825396825001</v>
      </c>
      <c r="K2715" s="2">
        <v>25.396825396825001</v>
      </c>
      <c r="L2715" s="2">
        <v>41.269841269841002</v>
      </c>
      <c r="M2715" s="2">
        <v>28.571428571428999</v>
      </c>
      <c r="N2715" s="2">
        <v>4.7619047619049999</v>
      </c>
      <c r="O2715" s="2">
        <v>12.698412698413</v>
      </c>
      <c r="P2715" s="2">
        <v>3.1746031746029999</v>
      </c>
      <c r="Q2715" s="2">
        <v>17.460317460317</v>
      </c>
      <c r="R2715" s="2">
        <v>14.285714285714</v>
      </c>
      <c r="S2715" s="2">
        <v>4.7619047619049999</v>
      </c>
      <c r="T2715" s="2">
        <v>4.7619047619049999</v>
      </c>
      <c r="U2715" s="18">
        <v>1.587301587302</v>
      </c>
    </row>
    <row r="2716" spans="3:21" x14ac:dyDescent="0.2">
      <c r="D2716" s="102"/>
      <c r="E2716" s="5" t="s">
        <v>28</v>
      </c>
      <c r="F2716" s="6"/>
      <c r="G2716" s="7">
        <v>245</v>
      </c>
      <c r="H2716" s="10">
        <v>36</v>
      </c>
      <c r="I2716" s="1">
        <v>125</v>
      </c>
      <c r="J2716" s="1">
        <v>76</v>
      </c>
      <c r="K2716" s="1">
        <v>59</v>
      </c>
      <c r="L2716" s="1">
        <v>70</v>
      </c>
      <c r="M2716" s="1">
        <v>50</v>
      </c>
      <c r="N2716" s="1">
        <v>7</v>
      </c>
      <c r="O2716" s="1">
        <v>24</v>
      </c>
      <c r="P2716" s="1">
        <v>18</v>
      </c>
      <c r="Q2716" s="1">
        <v>31</v>
      </c>
      <c r="R2716" s="1">
        <v>31</v>
      </c>
      <c r="S2716" s="1">
        <v>6</v>
      </c>
      <c r="T2716" s="1">
        <v>16</v>
      </c>
      <c r="U2716" s="17">
        <v>2</v>
      </c>
    </row>
    <row r="2717" spans="3:21" x14ac:dyDescent="0.2">
      <c r="D2717" s="102"/>
      <c r="E2717" s="13"/>
      <c r="F2717" s="14"/>
      <c r="G2717" s="11">
        <v>100</v>
      </c>
      <c r="H2717" s="15">
        <v>14.69387755102</v>
      </c>
      <c r="I2717" s="2">
        <v>51.020408163265003</v>
      </c>
      <c r="J2717" s="2">
        <v>31.020408163265</v>
      </c>
      <c r="K2717" s="2">
        <v>24.081632653061</v>
      </c>
      <c r="L2717" s="2">
        <v>28.571428571428999</v>
      </c>
      <c r="M2717" s="2">
        <v>20.408163265306001</v>
      </c>
      <c r="N2717" s="2">
        <v>2.8571428571430002</v>
      </c>
      <c r="O2717" s="2">
        <v>9.7959183673469994</v>
      </c>
      <c r="P2717" s="2">
        <v>7.34693877551</v>
      </c>
      <c r="Q2717" s="2">
        <v>12.653061224489999</v>
      </c>
      <c r="R2717" s="2">
        <v>12.653061224489999</v>
      </c>
      <c r="S2717" s="2">
        <v>2.4489795918369999</v>
      </c>
      <c r="T2717" s="2">
        <v>6.5306122448980002</v>
      </c>
      <c r="U2717" s="18">
        <v>0.816326530612</v>
      </c>
    </row>
    <row r="2718" spans="3:21" x14ac:dyDescent="0.2">
      <c r="D2718" s="102"/>
      <c r="E2718" s="5" t="s">
        <v>29</v>
      </c>
      <c r="F2718" s="6"/>
      <c r="G2718" s="7">
        <v>132</v>
      </c>
      <c r="H2718" s="10">
        <v>17</v>
      </c>
      <c r="I2718" s="1">
        <v>83</v>
      </c>
      <c r="J2718" s="1">
        <v>44</v>
      </c>
      <c r="K2718" s="1">
        <v>27</v>
      </c>
      <c r="L2718" s="1">
        <v>46</v>
      </c>
      <c r="M2718" s="1">
        <v>34</v>
      </c>
      <c r="N2718" s="1">
        <v>5</v>
      </c>
      <c r="O2718" s="1">
        <v>19</v>
      </c>
      <c r="P2718" s="1">
        <v>16</v>
      </c>
      <c r="Q2718" s="1">
        <v>25</v>
      </c>
      <c r="R2718" s="1">
        <v>21</v>
      </c>
      <c r="S2718" s="1">
        <v>6</v>
      </c>
      <c r="T2718" s="1">
        <v>10</v>
      </c>
      <c r="U2718" s="17">
        <v>1</v>
      </c>
    </row>
    <row r="2719" spans="3:21" x14ac:dyDescent="0.2">
      <c r="D2719" s="102"/>
      <c r="E2719" s="13"/>
      <c r="F2719" s="14"/>
      <c r="G2719" s="11">
        <v>100</v>
      </c>
      <c r="H2719" s="15">
        <v>12.878787878788</v>
      </c>
      <c r="I2719" s="2">
        <v>62.878787878788003</v>
      </c>
      <c r="J2719" s="2">
        <v>33.333333333333002</v>
      </c>
      <c r="K2719" s="2">
        <v>20.454545454544999</v>
      </c>
      <c r="L2719" s="2">
        <v>34.848484848485</v>
      </c>
      <c r="M2719" s="2">
        <v>25.757575757575999</v>
      </c>
      <c r="N2719" s="2">
        <v>3.7878787878789999</v>
      </c>
      <c r="O2719" s="2">
        <v>14.393939393939</v>
      </c>
      <c r="P2719" s="2">
        <v>12.121212121212</v>
      </c>
      <c r="Q2719" s="2">
        <v>18.939393939394002</v>
      </c>
      <c r="R2719" s="2">
        <v>15.909090909091001</v>
      </c>
      <c r="S2719" s="2">
        <v>4.5454545454549997</v>
      </c>
      <c r="T2719" s="2">
        <v>7.5757575757579998</v>
      </c>
      <c r="U2719" s="18">
        <v>0.75757575757600004</v>
      </c>
    </row>
    <row r="2720" spans="3:21" x14ac:dyDescent="0.2">
      <c r="D2720" s="102"/>
      <c r="E2720" s="5" t="s">
        <v>30</v>
      </c>
      <c r="F2720" s="6"/>
      <c r="G2720" s="7">
        <v>29</v>
      </c>
      <c r="H2720" s="10">
        <v>7</v>
      </c>
      <c r="I2720" s="1">
        <v>16</v>
      </c>
      <c r="J2720" s="1">
        <v>8</v>
      </c>
      <c r="K2720" s="1">
        <v>6</v>
      </c>
      <c r="L2720" s="1">
        <v>12</v>
      </c>
      <c r="M2720" s="1">
        <v>3</v>
      </c>
      <c r="N2720" s="1">
        <v>0</v>
      </c>
      <c r="O2720" s="1">
        <v>1</v>
      </c>
      <c r="P2720" s="1">
        <v>0</v>
      </c>
      <c r="Q2720" s="1">
        <v>4</v>
      </c>
      <c r="R2720" s="1">
        <v>5</v>
      </c>
      <c r="S2720" s="1">
        <v>2</v>
      </c>
      <c r="T2720" s="1">
        <v>1</v>
      </c>
      <c r="U2720" s="17">
        <v>1</v>
      </c>
    </row>
    <row r="2721" spans="4:21" x14ac:dyDescent="0.2">
      <c r="D2721" s="102"/>
      <c r="E2721" s="13"/>
      <c r="F2721" s="14"/>
      <c r="G2721" s="11">
        <v>100</v>
      </c>
      <c r="H2721" s="15">
        <v>24.137931034483</v>
      </c>
      <c r="I2721" s="2">
        <v>55.172413793102997</v>
      </c>
      <c r="J2721" s="2">
        <v>27.586206896552</v>
      </c>
      <c r="K2721" s="2">
        <v>20.689655172414</v>
      </c>
      <c r="L2721" s="2">
        <v>41.379310344827999</v>
      </c>
      <c r="M2721" s="2">
        <v>10.344827586207</v>
      </c>
      <c r="N2721" s="9">
        <v>0</v>
      </c>
      <c r="O2721" s="2">
        <v>3.4482758620689999</v>
      </c>
      <c r="P2721" s="9">
        <v>0</v>
      </c>
      <c r="Q2721" s="2">
        <v>13.793103448276</v>
      </c>
      <c r="R2721" s="2">
        <v>17.241379310345</v>
      </c>
      <c r="S2721" s="2">
        <v>6.8965517241379999</v>
      </c>
      <c r="T2721" s="2">
        <v>3.4482758620689999</v>
      </c>
      <c r="U2721" s="18">
        <v>3.4482758620689999</v>
      </c>
    </row>
    <row r="2722" spans="4:21" x14ac:dyDescent="0.2">
      <c r="D2722" s="102"/>
      <c r="E2722" s="5" t="s">
        <v>31</v>
      </c>
      <c r="F2722" s="6"/>
      <c r="G2722" s="7">
        <v>27</v>
      </c>
      <c r="H2722" s="10">
        <v>4</v>
      </c>
      <c r="I2722" s="1">
        <v>13</v>
      </c>
      <c r="J2722" s="1">
        <v>10</v>
      </c>
      <c r="K2722" s="1">
        <v>5</v>
      </c>
      <c r="L2722" s="1">
        <v>8</v>
      </c>
      <c r="M2722" s="1">
        <v>4</v>
      </c>
      <c r="N2722" s="1">
        <v>0</v>
      </c>
      <c r="O2722" s="1">
        <v>3</v>
      </c>
      <c r="P2722" s="1">
        <v>1</v>
      </c>
      <c r="Q2722" s="1">
        <v>5</v>
      </c>
      <c r="R2722" s="1">
        <v>4</v>
      </c>
      <c r="S2722" s="1">
        <v>1</v>
      </c>
      <c r="T2722" s="1">
        <v>0</v>
      </c>
      <c r="U2722" s="17">
        <v>0</v>
      </c>
    </row>
    <row r="2723" spans="4:21" x14ac:dyDescent="0.2">
      <c r="D2723" s="102"/>
      <c r="E2723" s="13"/>
      <c r="F2723" s="14"/>
      <c r="G2723" s="11">
        <v>100</v>
      </c>
      <c r="H2723" s="15">
        <v>14.814814814815</v>
      </c>
      <c r="I2723" s="2">
        <v>48.148148148148003</v>
      </c>
      <c r="J2723" s="2">
        <v>37.037037037037003</v>
      </c>
      <c r="K2723" s="2">
        <v>18.518518518518999</v>
      </c>
      <c r="L2723" s="2">
        <v>29.629629629629999</v>
      </c>
      <c r="M2723" s="2">
        <v>14.814814814815</v>
      </c>
      <c r="N2723" s="9">
        <v>0</v>
      </c>
      <c r="O2723" s="2">
        <v>11.111111111111001</v>
      </c>
      <c r="P2723" s="2">
        <v>3.7037037037039999</v>
      </c>
      <c r="Q2723" s="2">
        <v>18.518518518518999</v>
      </c>
      <c r="R2723" s="2">
        <v>14.814814814815</v>
      </c>
      <c r="S2723" s="2">
        <v>3.7037037037039999</v>
      </c>
      <c r="T2723" s="9">
        <v>0</v>
      </c>
      <c r="U2723" s="29">
        <v>0</v>
      </c>
    </row>
    <row r="2724" spans="4:21" x14ac:dyDescent="0.2">
      <c r="D2724" s="102"/>
      <c r="E2724" s="5" t="s">
        <v>32</v>
      </c>
      <c r="F2724" s="6"/>
      <c r="G2724" s="7">
        <v>113</v>
      </c>
      <c r="H2724" s="10">
        <v>19</v>
      </c>
      <c r="I2724" s="1">
        <v>65</v>
      </c>
      <c r="J2724" s="1">
        <v>39</v>
      </c>
      <c r="K2724" s="1">
        <v>26</v>
      </c>
      <c r="L2724" s="1">
        <v>31</v>
      </c>
      <c r="M2724" s="1">
        <v>24</v>
      </c>
      <c r="N2724" s="1">
        <v>1</v>
      </c>
      <c r="O2724" s="1">
        <v>8</v>
      </c>
      <c r="P2724" s="1">
        <v>3</v>
      </c>
      <c r="Q2724" s="1">
        <v>16</v>
      </c>
      <c r="R2724" s="1">
        <v>19</v>
      </c>
      <c r="S2724" s="1">
        <v>7</v>
      </c>
      <c r="T2724" s="1">
        <v>8</v>
      </c>
      <c r="U2724" s="17">
        <v>0</v>
      </c>
    </row>
    <row r="2725" spans="4:21" x14ac:dyDescent="0.2">
      <c r="D2725" s="102"/>
      <c r="E2725" s="13"/>
      <c r="F2725" s="14"/>
      <c r="G2725" s="11">
        <v>100</v>
      </c>
      <c r="H2725" s="15">
        <v>16.814159292035001</v>
      </c>
      <c r="I2725" s="2">
        <v>57.522123893805002</v>
      </c>
      <c r="J2725" s="2">
        <v>34.513274336282997</v>
      </c>
      <c r="K2725" s="2">
        <v>23.008849557522002</v>
      </c>
      <c r="L2725" s="2">
        <v>27.433628318583999</v>
      </c>
      <c r="M2725" s="2">
        <v>21.238938053097002</v>
      </c>
      <c r="N2725" s="2">
        <v>0.88495575221199996</v>
      </c>
      <c r="O2725" s="2">
        <v>7.0796460176989999</v>
      </c>
      <c r="P2725" s="2">
        <v>2.654867256637</v>
      </c>
      <c r="Q2725" s="2">
        <v>14.159292035398</v>
      </c>
      <c r="R2725" s="2">
        <v>16.814159292035001</v>
      </c>
      <c r="S2725" s="2">
        <v>6.194690265487</v>
      </c>
      <c r="T2725" s="2">
        <v>7.0796460176989999</v>
      </c>
      <c r="U2725" s="29">
        <v>0</v>
      </c>
    </row>
    <row r="2726" spans="4:21" x14ac:dyDescent="0.2">
      <c r="D2726" s="102"/>
      <c r="E2726" s="5" t="s">
        <v>33</v>
      </c>
      <c r="F2726" s="6"/>
      <c r="G2726" s="7">
        <v>107</v>
      </c>
      <c r="H2726" s="10">
        <v>26</v>
      </c>
      <c r="I2726" s="1">
        <v>62</v>
      </c>
      <c r="J2726" s="1">
        <v>41</v>
      </c>
      <c r="K2726" s="1">
        <v>16</v>
      </c>
      <c r="L2726" s="1">
        <v>31</v>
      </c>
      <c r="M2726" s="1">
        <v>19</v>
      </c>
      <c r="N2726" s="1">
        <v>2</v>
      </c>
      <c r="O2726" s="1">
        <v>14</v>
      </c>
      <c r="P2726" s="1">
        <v>7</v>
      </c>
      <c r="Q2726" s="1">
        <v>18</v>
      </c>
      <c r="R2726" s="1">
        <v>10</v>
      </c>
      <c r="S2726" s="1">
        <v>3</v>
      </c>
      <c r="T2726" s="1">
        <v>7</v>
      </c>
      <c r="U2726" s="17">
        <v>1</v>
      </c>
    </row>
    <row r="2727" spans="4:21" x14ac:dyDescent="0.2">
      <c r="D2727" s="102"/>
      <c r="E2727" s="13"/>
      <c r="F2727" s="14"/>
      <c r="G2727" s="11">
        <v>100</v>
      </c>
      <c r="H2727" s="15">
        <v>24.299065420561</v>
      </c>
      <c r="I2727" s="2">
        <v>57.943925233644997</v>
      </c>
      <c r="J2727" s="2">
        <v>38.317757009346003</v>
      </c>
      <c r="K2727" s="2">
        <v>14.953271028036999</v>
      </c>
      <c r="L2727" s="2">
        <v>28.971962616822001</v>
      </c>
      <c r="M2727" s="2">
        <v>17.757009345794</v>
      </c>
      <c r="N2727" s="2">
        <v>1.869158878505</v>
      </c>
      <c r="O2727" s="2">
        <v>13.084112149533</v>
      </c>
      <c r="P2727" s="2">
        <v>6.5420560747660002</v>
      </c>
      <c r="Q2727" s="2">
        <v>16.822429906541998</v>
      </c>
      <c r="R2727" s="2">
        <v>9.3457943925230005</v>
      </c>
      <c r="S2727" s="2">
        <v>2.8037383177569999</v>
      </c>
      <c r="T2727" s="2">
        <v>6.5420560747660002</v>
      </c>
      <c r="U2727" s="18">
        <v>0.93457943925200004</v>
      </c>
    </row>
    <row r="2728" spans="4:21" x14ac:dyDescent="0.2">
      <c r="D2728" s="102"/>
      <c r="E2728" s="5" t="s">
        <v>34</v>
      </c>
      <c r="F2728" s="6"/>
      <c r="G2728" s="7">
        <v>80</v>
      </c>
      <c r="H2728" s="10">
        <v>11</v>
      </c>
      <c r="I2728" s="1">
        <v>43</v>
      </c>
      <c r="J2728" s="1">
        <v>31</v>
      </c>
      <c r="K2728" s="1">
        <v>18</v>
      </c>
      <c r="L2728" s="1">
        <v>27</v>
      </c>
      <c r="M2728" s="1">
        <v>22</v>
      </c>
      <c r="N2728" s="1">
        <v>1</v>
      </c>
      <c r="O2728" s="1">
        <v>5</v>
      </c>
      <c r="P2728" s="1">
        <v>3</v>
      </c>
      <c r="Q2728" s="1">
        <v>10</v>
      </c>
      <c r="R2728" s="1">
        <v>12</v>
      </c>
      <c r="S2728" s="1">
        <v>4</v>
      </c>
      <c r="T2728" s="1">
        <v>6</v>
      </c>
      <c r="U2728" s="17">
        <v>0</v>
      </c>
    </row>
    <row r="2729" spans="4:21" x14ac:dyDescent="0.2">
      <c r="D2729" s="102"/>
      <c r="E2729" s="13"/>
      <c r="F2729" s="14"/>
      <c r="G2729" s="11">
        <v>100</v>
      </c>
      <c r="H2729" s="15">
        <v>13.75</v>
      </c>
      <c r="I2729" s="2">
        <v>53.75</v>
      </c>
      <c r="J2729" s="2">
        <v>38.75</v>
      </c>
      <c r="K2729" s="2">
        <v>22.5</v>
      </c>
      <c r="L2729" s="2">
        <v>33.75</v>
      </c>
      <c r="M2729" s="2">
        <v>27.5</v>
      </c>
      <c r="N2729" s="2">
        <v>1.25</v>
      </c>
      <c r="O2729" s="2">
        <v>6.25</v>
      </c>
      <c r="P2729" s="2">
        <v>3.75</v>
      </c>
      <c r="Q2729" s="2">
        <v>12.5</v>
      </c>
      <c r="R2729" s="2">
        <v>15</v>
      </c>
      <c r="S2729" s="2">
        <v>5</v>
      </c>
      <c r="T2729" s="2">
        <v>7.5</v>
      </c>
      <c r="U2729" s="29">
        <v>0</v>
      </c>
    </row>
    <row r="2730" spans="4:21" x14ac:dyDescent="0.2">
      <c r="D2730" s="102"/>
      <c r="E2730" s="5" t="s">
        <v>35</v>
      </c>
      <c r="F2730" s="6"/>
      <c r="G2730" s="7">
        <v>72</v>
      </c>
      <c r="H2730" s="10">
        <v>8</v>
      </c>
      <c r="I2730" s="1">
        <v>34</v>
      </c>
      <c r="J2730" s="1">
        <v>21</v>
      </c>
      <c r="K2730" s="1">
        <v>8</v>
      </c>
      <c r="L2730" s="1">
        <v>23</v>
      </c>
      <c r="M2730" s="1">
        <v>9</v>
      </c>
      <c r="N2730" s="1">
        <v>0</v>
      </c>
      <c r="O2730" s="1">
        <v>3</v>
      </c>
      <c r="P2730" s="1">
        <v>1</v>
      </c>
      <c r="Q2730" s="1">
        <v>6</v>
      </c>
      <c r="R2730" s="1">
        <v>12</v>
      </c>
      <c r="S2730" s="1">
        <v>0</v>
      </c>
      <c r="T2730" s="1">
        <v>10</v>
      </c>
      <c r="U2730" s="17">
        <v>1</v>
      </c>
    </row>
    <row r="2731" spans="4:21" x14ac:dyDescent="0.2">
      <c r="D2731" s="102"/>
      <c r="E2731" s="13"/>
      <c r="F2731" s="14"/>
      <c r="G2731" s="11">
        <v>100</v>
      </c>
      <c r="H2731" s="15">
        <v>11.111111111111001</v>
      </c>
      <c r="I2731" s="2">
        <v>47.222222222222001</v>
      </c>
      <c r="J2731" s="2">
        <v>29.166666666666998</v>
      </c>
      <c r="K2731" s="2">
        <v>11.111111111111001</v>
      </c>
      <c r="L2731" s="2">
        <v>31.944444444443999</v>
      </c>
      <c r="M2731" s="2">
        <v>12.5</v>
      </c>
      <c r="N2731" s="9">
        <v>0</v>
      </c>
      <c r="O2731" s="2">
        <v>4.166666666667</v>
      </c>
      <c r="P2731" s="2">
        <v>1.3888888888890001</v>
      </c>
      <c r="Q2731" s="2">
        <v>8.333333333333</v>
      </c>
      <c r="R2731" s="2">
        <v>16.666666666666998</v>
      </c>
      <c r="S2731" s="9">
        <v>0</v>
      </c>
      <c r="T2731" s="2">
        <v>13.888888888888999</v>
      </c>
      <c r="U2731" s="18">
        <v>1.3888888888890001</v>
      </c>
    </row>
    <row r="2732" spans="4:21" x14ac:dyDescent="0.2">
      <c r="D2732" s="102"/>
      <c r="E2732" s="5" t="s">
        <v>36</v>
      </c>
      <c r="F2732" s="6"/>
      <c r="G2732" s="7">
        <v>36</v>
      </c>
      <c r="H2732" s="10">
        <v>8</v>
      </c>
      <c r="I2732" s="1">
        <v>14</v>
      </c>
      <c r="J2732" s="1">
        <v>8</v>
      </c>
      <c r="K2732" s="1">
        <v>7</v>
      </c>
      <c r="L2732" s="1">
        <v>9</v>
      </c>
      <c r="M2732" s="1">
        <v>5</v>
      </c>
      <c r="N2732" s="1">
        <v>0</v>
      </c>
      <c r="O2732" s="1">
        <v>4</v>
      </c>
      <c r="P2732" s="1">
        <v>1</v>
      </c>
      <c r="Q2732" s="1">
        <v>8</v>
      </c>
      <c r="R2732" s="1">
        <v>4</v>
      </c>
      <c r="S2732" s="1">
        <v>0</v>
      </c>
      <c r="T2732" s="1">
        <v>0</v>
      </c>
      <c r="U2732" s="17">
        <v>0</v>
      </c>
    </row>
    <row r="2733" spans="4:21" x14ac:dyDescent="0.2">
      <c r="D2733" s="102"/>
      <c r="E2733" s="13"/>
      <c r="F2733" s="14"/>
      <c r="G2733" s="11">
        <v>100</v>
      </c>
      <c r="H2733" s="15">
        <v>22.222222222222001</v>
      </c>
      <c r="I2733" s="2">
        <v>38.888888888888999</v>
      </c>
      <c r="J2733" s="2">
        <v>22.222222222222001</v>
      </c>
      <c r="K2733" s="2">
        <v>19.444444444443999</v>
      </c>
      <c r="L2733" s="2">
        <v>25</v>
      </c>
      <c r="M2733" s="2">
        <v>13.888888888888999</v>
      </c>
      <c r="N2733" s="9">
        <v>0</v>
      </c>
      <c r="O2733" s="2">
        <v>11.111111111111001</v>
      </c>
      <c r="P2733" s="2">
        <v>2.7777777777780002</v>
      </c>
      <c r="Q2733" s="2">
        <v>22.222222222222001</v>
      </c>
      <c r="R2733" s="2">
        <v>11.111111111111001</v>
      </c>
      <c r="S2733" s="9">
        <v>0</v>
      </c>
      <c r="T2733" s="9">
        <v>0</v>
      </c>
      <c r="U2733" s="29">
        <v>0</v>
      </c>
    </row>
    <row r="2734" spans="4:21" x14ac:dyDescent="0.2">
      <c r="D2734" s="102"/>
      <c r="E2734" s="5" t="s">
        <v>37</v>
      </c>
      <c r="F2734" s="6"/>
      <c r="G2734" s="7">
        <v>80</v>
      </c>
      <c r="H2734" s="10">
        <v>13</v>
      </c>
      <c r="I2734" s="1">
        <v>42</v>
      </c>
      <c r="J2734" s="1">
        <v>25</v>
      </c>
      <c r="K2734" s="1">
        <v>22</v>
      </c>
      <c r="L2734" s="1">
        <v>23</v>
      </c>
      <c r="M2734" s="1">
        <v>15</v>
      </c>
      <c r="N2734" s="1">
        <v>3</v>
      </c>
      <c r="O2734" s="1">
        <v>3</v>
      </c>
      <c r="P2734" s="1">
        <v>5</v>
      </c>
      <c r="Q2734" s="1">
        <v>15</v>
      </c>
      <c r="R2734" s="1">
        <v>16</v>
      </c>
      <c r="S2734" s="1">
        <v>4</v>
      </c>
      <c r="T2734" s="1">
        <v>5</v>
      </c>
      <c r="U2734" s="17">
        <v>0</v>
      </c>
    </row>
    <row r="2735" spans="4:21" x14ac:dyDescent="0.2">
      <c r="D2735" s="102"/>
      <c r="E2735" s="13"/>
      <c r="F2735" s="14"/>
      <c r="G2735" s="11">
        <v>100</v>
      </c>
      <c r="H2735" s="15">
        <v>16.25</v>
      </c>
      <c r="I2735" s="2">
        <v>52.5</v>
      </c>
      <c r="J2735" s="2">
        <v>31.25</v>
      </c>
      <c r="K2735" s="2">
        <v>27.5</v>
      </c>
      <c r="L2735" s="2">
        <v>28.75</v>
      </c>
      <c r="M2735" s="2">
        <v>18.75</v>
      </c>
      <c r="N2735" s="2">
        <v>3.75</v>
      </c>
      <c r="O2735" s="2">
        <v>3.75</v>
      </c>
      <c r="P2735" s="2">
        <v>6.25</v>
      </c>
      <c r="Q2735" s="2">
        <v>18.75</v>
      </c>
      <c r="R2735" s="2">
        <v>20</v>
      </c>
      <c r="S2735" s="2">
        <v>5</v>
      </c>
      <c r="T2735" s="2">
        <v>6.25</v>
      </c>
      <c r="U2735" s="29">
        <v>0</v>
      </c>
    </row>
    <row r="2736" spans="4:21" x14ac:dyDescent="0.2">
      <c r="D2736" s="102"/>
      <c r="E2736" s="5" t="s">
        <v>38</v>
      </c>
      <c r="F2736" s="6"/>
      <c r="G2736" s="7">
        <v>6</v>
      </c>
      <c r="H2736" s="10">
        <v>2</v>
      </c>
      <c r="I2736" s="1">
        <v>3</v>
      </c>
      <c r="J2736" s="1">
        <v>3</v>
      </c>
      <c r="K2736" s="1">
        <v>0</v>
      </c>
      <c r="L2736" s="1">
        <v>2</v>
      </c>
      <c r="M2736" s="1">
        <v>1</v>
      </c>
      <c r="N2736" s="1">
        <v>0</v>
      </c>
      <c r="O2736" s="1">
        <v>1</v>
      </c>
      <c r="P2736" s="1">
        <v>0</v>
      </c>
      <c r="Q2736" s="1">
        <v>1</v>
      </c>
      <c r="R2736" s="1">
        <v>1</v>
      </c>
      <c r="S2736" s="1">
        <v>0</v>
      </c>
      <c r="T2736" s="1">
        <v>0</v>
      </c>
      <c r="U2736" s="17">
        <v>0</v>
      </c>
    </row>
    <row r="2737" spans="2:21" x14ac:dyDescent="0.2">
      <c r="D2737" s="102"/>
      <c r="E2737" s="13"/>
      <c r="F2737" s="14"/>
      <c r="G2737" s="11">
        <v>100</v>
      </c>
      <c r="H2737" s="15">
        <v>33.333333333333002</v>
      </c>
      <c r="I2737" s="2">
        <v>50</v>
      </c>
      <c r="J2737" s="2">
        <v>50</v>
      </c>
      <c r="K2737" s="9">
        <v>0</v>
      </c>
      <c r="L2737" s="2">
        <v>33.333333333333002</v>
      </c>
      <c r="M2737" s="2">
        <v>16.666666666666998</v>
      </c>
      <c r="N2737" s="9">
        <v>0</v>
      </c>
      <c r="O2737" s="2">
        <v>16.666666666666998</v>
      </c>
      <c r="P2737" s="9">
        <v>0</v>
      </c>
      <c r="Q2737" s="2">
        <v>16.666666666666998</v>
      </c>
      <c r="R2737" s="2">
        <v>16.666666666666998</v>
      </c>
      <c r="S2737" s="9">
        <v>0</v>
      </c>
      <c r="T2737" s="9">
        <v>0</v>
      </c>
      <c r="U2737" s="29">
        <v>0</v>
      </c>
    </row>
    <row r="2738" spans="2:21" x14ac:dyDescent="0.2">
      <c r="D2738" s="101" t="s">
        <v>39</v>
      </c>
      <c r="E2738" s="26" t="s">
        <v>40</v>
      </c>
      <c r="F2738" s="25"/>
      <c r="G2738" s="28">
        <v>331</v>
      </c>
      <c r="H2738" s="30">
        <v>41</v>
      </c>
      <c r="I2738" s="3">
        <v>194</v>
      </c>
      <c r="J2738" s="3">
        <v>102</v>
      </c>
      <c r="K2738" s="3">
        <v>75</v>
      </c>
      <c r="L2738" s="3">
        <v>113</v>
      </c>
      <c r="M2738" s="3">
        <v>68</v>
      </c>
      <c r="N2738" s="3">
        <v>7</v>
      </c>
      <c r="O2738" s="3">
        <v>33</v>
      </c>
      <c r="P2738" s="3">
        <v>25</v>
      </c>
      <c r="Q2738" s="3">
        <v>57</v>
      </c>
      <c r="R2738" s="3">
        <v>53</v>
      </c>
      <c r="S2738" s="3">
        <v>13</v>
      </c>
      <c r="T2738" s="3">
        <v>23</v>
      </c>
      <c r="U2738" s="32">
        <v>1</v>
      </c>
    </row>
    <row r="2739" spans="2:21" x14ac:dyDescent="0.2">
      <c r="D2739" s="102"/>
      <c r="E2739" s="13"/>
      <c r="F2739" s="14"/>
      <c r="G2739" s="11">
        <v>100</v>
      </c>
      <c r="H2739" s="15">
        <v>12.386706948640001</v>
      </c>
      <c r="I2739" s="2">
        <v>58.610271903323003</v>
      </c>
      <c r="J2739" s="2">
        <v>30.815709969789001</v>
      </c>
      <c r="K2739" s="2">
        <v>22.658610271903001</v>
      </c>
      <c r="L2739" s="2">
        <v>34.138972809667997</v>
      </c>
      <c r="M2739" s="2">
        <v>20.543806646526001</v>
      </c>
      <c r="N2739" s="2">
        <v>2.1148036253779998</v>
      </c>
      <c r="O2739" s="2">
        <v>9.9697885196369995</v>
      </c>
      <c r="P2739" s="2">
        <v>7.5528700906340003</v>
      </c>
      <c r="Q2739" s="2">
        <v>17.220543806647001</v>
      </c>
      <c r="R2739" s="2">
        <v>16.012084592145001</v>
      </c>
      <c r="S2739" s="2">
        <v>3.9274924471300001</v>
      </c>
      <c r="T2739" s="2">
        <v>6.9486404833839996</v>
      </c>
      <c r="U2739" s="18">
        <v>0.30211480362499998</v>
      </c>
    </row>
    <row r="2740" spans="2:21" x14ac:dyDescent="0.2">
      <c r="D2740" s="102"/>
      <c r="E2740" s="5" t="s">
        <v>41</v>
      </c>
      <c r="F2740" s="6"/>
      <c r="G2740" s="7">
        <v>320</v>
      </c>
      <c r="H2740" s="10">
        <v>55</v>
      </c>
      <c r="I2740" s="1">
        <v>164</v>
      </c>
      <c r="J2740" s="1">
        <v>112</v>
      </c>
      <c r="K2740" s="1">
        <v>72</v>
      </c>
      <c r="L2740" s="1">
        <v>95</v>
      </c>
      <c r="M2740" s="1">
        <v>66</v>
      </c>
      <c r="N2740" s="1">
        <v>5</v>
      </c>
      <c r="O2740" s="1">
        <v>30</v>
      </c>
      <c r="P2740" s="1">
        <v>16</v>
      </c>
      <c r="Q2740" s="1">
        <v>46</v>
      </c>
      <c r="R2740" s="1">
        <v>48</v>
      </c>
      <c r="S2740" s="1">
        <v>12</v>
      </c>
      <c r="T2740" s="1">
        <v>22</v>
      </c>
      <c r="U2740" s="17">
        <v>4</v>
      </c>
    </row>
    <row r="2741" spans="2:21" x14ac:dyDescent="0.2">
      <c r="D2741" s="102"/>
      <c r="E2741" s="13"/>
      <c r="F2741" s="14"/>
      <c r="G2741" s="11">
        <v>100</v>
      </c>
      <c r="H2741" s="15">
        <v>17.1875</v>
      </c>
      <c r="I2741" s="2">
        <v>51.25</v>
      </c>
      <c r="J2741" s="2">
        <v>35</v>
      </c>
      <c r="K2741" s="2">
        <v>22.5</v>
      </c>
      <c r="L2741" s="2">
        <v>29.6875</v>
      </c>
      <c r="M2741" s="2">
        <v>20.625</v>
      </c>
      <c r="N2741" s="2">
        <v>1.5625</v>
      </c>
      <c r="O2741" s="2">
        <v>9.375</v>
      </c>
      <c r="P2741" s="2">
        <v>5</v>
      </c>
      <c r="Q2741" s="2">
        <v>14.375</v>
      </c>
      <c r="R2741" s="2">
        <v>15</v>
      </c>
      <c r="S2741" s="2">
        <v>3.75</v>
      </c>
      <c r="T2741" s="2">
        <v>6.875</v>
      </c>
      <c r="U2741" s="18">
        <v>1.25</v>
      </c>
    </row>
    <row r="2742" spans="2:21" x14ac:dyDescent="0.2">
      <c r="D2742" s="102"/>
      <c r="E2742" s="5" t="s">
        <v>42</v>
      </c>
      <c r="F2742" s="6"/>
      <c r="G2742" s="7">
        <v>218</v>
      </c>
      <c r="H2742" s="10">
        <v>40</v>
      </c>
      <c r="I2742" s="1">
        <v>123</v>
      </c>
      <c r="J2742" s="1">
        <v>77</v>
      </c>
      <c r="K2742" s="1">
        <v>38</v>
      </c>
      <c r="L2742" s="1">
        <v>59</v>
      </c>
      <c r="M2742" s="1">
        <v>42</v>
      </c>
      <c r="N2742" s="1">
        <v>7</v>
      </c>
      <c r="O2742" s="1">
        <v>17</v>
      </c>
      <c r="P2742" s="1">
        <v>12</v>
      </c>
      <c r="Q2742" s="1">
        <v>31</v>
      </c>
      <c r="R2742" s="1">
        <v>28</v>
      </c>
      <c r="S2742" s="1">
        <v>8</v>
      </c>
      <c r="T2742" s="1">
        <v>10</v>
      </c>
      <c r="U2742" s="17">
        <v>1</v>
      </c>
    </row>
    <row r="2743" spans="2:21" x14ac:dyDescent="0.2">
      <c r="D2743" s="102"/>
      <c r="E2743" s="13"/>
      <c r="F2743" s="14"/>
      <c r="G2743" s="11">
        <v>100</v>
      </c>
      <c r="H2743" s="15">
        <v>18.348623853210999</v>
      </c>
      <c r="I2743" s="2">
        <v>56.422018348624</v>
      </c>
      <c r="J2743" s="2">
        <v>35.321100917431004</v>
      </c>
      <c r="K2743" s="2">
        <v>17.43119266055</v>
      </c>
      <c r="L2743" s="2">
        <v>27.064220183486</v>
      </c>
      <c r="M2743" s="2">
        <v>19.266055045872001</v>
      </c>
      <c r="N2743" s="2">
        <v>3.2110091743120002</v>
      </c>
      <c r="O2743" s="2">
        <v>7.7981651376150003</v>
      </c>
      <c r="P2743" s="2">
        <v>5.5045871559629997</v>
      </c>
      <c r="Q2743" s="2">
        <v>14.220183486239</v>
      </c>
      <c r="R2743" s="2">
        <v>12.844036697248001</v>
      </c>
      <c r="S2743" s="2">
        <v>3.669724770642</v>
      </c>
      <c r="T2743" s="2">
        <v>4.5871559633030001</v>
      </c>
      <c r="U2743" s="18">
        <v>0.45871559632999998</v>
      </c>
    </row>
    <row r="2744" spans="2:21" x14ac:dyDescent="0.2">
      <c r="D2744" s="102"/>
      <c r="E2744" s="5" t="s">
        <v>43</v>
      </c>
      <c r="F2744" s="6"/>
      <c r="G2744" s="7">
        <v>66</v>
      </c>
      <c r="H2744" s="10">
        <v>13</v>
      </c>
      <c r="I2744" s="1">
        <v>28</v>
      </c>
      <c r="J2744" s="1">
        <v>20</v>
      </c>
      <c r="K2744" s="1">
        <v>10</v>
      </c>
      <c r="L2744" s="1">
        <v>18</v>
      </c>
      <c r="M2744" s="1">
        <v>10</v>
      </c>
      <c r="N2744" s="1">
        <v>1</v>
      </c>
      <c r="O2744" s="1">
        <v>4</v>
      </c>
      <c r="P2744" s="1">
        <v>1</v>
      </c>
      <c r="Q2744" s="1">
        <v>11</v>
      </c>
      <c r="R2744" s="1">
        <v>9</v>
      </c>
      <c r="S2744" s="1">
        <v>2</v>
      </c>
      <c r="T2744" s="1">
        <v>7</v>
      </c>
      <c r="U2744" s="17">
        <v>0</v>
      </c>
    </row>
    <row r="2745" spans="2:21" x14ac:dyDescent="0.2">
      <c r="D2745" s="102"/>
      <c r="E2745" s="13"/>
      <c r="F2745" s="14"/>
      <c r="G2745" s="11">
        <v>100</v>
      </c>
      <c r="H2745" s="15">
        <v>19.696969696970001</v>
      </c>
      <c r="I2745" s="2">
        <v>42.424242424242003</v>
      </c>
      <c r="J2745" s="2">
        <v>30.303030303029999</v>
      </c>
      <c r="K2745" s="2">
        <v>15.151515151515</v>
      </c>
      <c r="L2745" s="2">
        <v>27.272727272727</v>
      </c>
      <c r="M2745" s="2">
        <v>15.151515151515</v>
      </c>
      <c r="N2745" s="2">
        <v>1.5151515151520001</v>
      </c>
      <c r="O2745" s="2">
        <v>6.0606060606060002</v>
      </c>
      <c r="P2745" s="2">
        <v>1.5151515151520001</v>
      </c>
      <c r="Q2745" s="2">
        <v>16.666666666666998</v>
      </c>
      <c r="R2745" s="2">
        <v>13.636363636364001</v>
      </c>
      <c r="S2745" s="2">
        <v>3.0303030303030001</v>
      </c>
      <c r="T2745" s="2">
        <v>10.606060606061</v>
      </c>
      <c r="U2745" s="29">
        <v>0</v>
      </c>
    </row>
    <row r="2746" spans="2:21" x14ac:dyDescent="0.2">
      <c r="D2746" s="102"/>
      <c r="E2746" s="5" t="s">
        <v>44</v>
      </c>
      <c r="F2746" s="6"/>
      <c r="G2746" s="7">
        <v>74</v>
      </c>
      <c r="H2746" s="10">
        <v>18</v>
      </c>
      <c r="I2746" s="1">
        <v>36</v>
      </c>
      <c r="J2746" s="1">
        <v>18</v>
      </c>
      <c r="K2746" s="1">
        <v>18</v>
      </c>
      <c r="L2746" s="1">
        <v>27</v>
      </c>
      <c r="M2746" s="1">
        <v>23</v>
      </c>
      <c r="N2746" s="1">
        <v>2</v>
      </c>
      <c r="O2746" s="1">
        <v>11</v>
      </c>
      <c r="P2746" s="1">
        <v>3</v>
      </c>
      <c r="Q2746" s="1">
        <v>12</v>
      </c>
      <c r="R2746" s="1">
        <v>9</v>
      </c>
      <c r="S2746" s="1">
        <v>3</v>
      </c>
      <c r="T2746" s="1">
        <v>5</v>
      </c>
      <c r="U2746" s="17">
        <v>1</v>
      </c>
    </row>
    <row r="2747" spans="2:21" x14ac:dyDescent="0.2">
      <c r="D2747" s="103"/>
      <c r="E2747" s="54"/>
      <c r="F2747" s="52"/>
      <c r="G2747" s="61">
        <v>100</v>
      </c>
      <c r="H2747" s="66">
        <v>24.324324324323999</v>
      </c>
      <c r="I2747" s="24">
        <v>48.648648648649001</v>
      </c>
      <c r="J2747" s="24">
        <v>24.324324324323999</v>
      </c>
      <c r="K2747" s="24">
        <v>24.324324324323999</v>
      </c>
      <c r="L2747" s="24">
        <v>36.486486486486001</v>
      </c>
      <c r="M2747" s="24">
        <v>31.081081081080999</v>
      </c>
      <c r="N2747" s="24">
        <v>2.7027027027030002</v>
      </c>
      <c r="O2747" s="24">
        <v>14.864864864865</v>
      </c>
      <c r="P2747" s="24">
        <v>4.0540540540540002</v>
      </c>
      <c r="Q2747" s="24">
        <v>16.216216216216001</v>
      </c>
      <c r="R2747" s="24">
        <v>12.162162162162</v>
      </c>
      <c r="S2747" s="24">
        <v>4.0540540540540002</v>
      </c>
      <c r="T2747" s="24">
        <v>6.7567567567570004</v>
      </c>
      <c r="U2747" s="69">
        <v>1.351351351351</v>
      </c>
    </row>
    <row r="2749" spans="2:21" x14ac:dyDescent="0.2">
      <c r="B2749" s="34" t="str">
        <f xml:space="preserve"> HYPERLINK("#'目次'!B68", "[62]")</f>
        <v>[62]</v>
      </c>
      <c r="C2749" s="27" t="s">
        <v>602</v>
      </c>
    </row>
    <row r="2750" spans="2:21" x14ac:dyDescent="0.2">
      <c r="C2750" s="84" t="s">
        <v>566</v>
      </c>
    </row>
    <row r="2752" spans="2:21" x14ac:dyDescent="0.2">
      <c r="C2752" s="27" t="s">
        <v>13</v>
      </c>
    </row>
    <row r="2753" spans="4:20" ht="48" x14ac:dyDescent="0.2">
      <c r="D2753" s="97"/>
      <c r="E2753" s="98"/>
      <c r="F2753" s="98"/>
      <c r="G2753" s="38" t="s">
        <v>14</v>
      </c>
      <c r="H2753" s="36" t="s">
        <v>603</v>
      </c>
      <c r="I2753" s="4" t="s">
        <v>604</v>
      </c>
      <c r="J2753" s="4" t="s">
        <v>605</v>
      </c>
      <c r="K2753" s="4" t="s">
        <v>606</v>
      </c>
      <c r="L2753" s="4" t="s">
        <v>517</v>
      </c>
      <c r="M2753" s="4" t="s">
        <v>518</v>
      </c>
      <c r="N2753" s="4" t="s">
        <v>607</v>
      </c>
      <c r="O2753" s="4" t="s">
        <v>519</v>
      </c>
      <c r="P2753" s="4" t="s">
        <v>608</v>
      </c>
      <c r="Q2753" s="4" t="s">
        <v>609</v>
      </c>
      <c r="R2753" s="4" t="s">
        <v>22</v>
      </c>
      <c r="S2753" s="4" t="s">
        <v>522</v>
      </c>
      <c r="T2753" s="35" t="s">
        <v>24</v>
      </c>
    </row>
    <row r="2754" spans="4:20" x14ac:dyDescent="0.2">
      <c r="D2754" s="99"/>
      <c r="E2754" s="100"/>
      <c r="F2754" s="100"/>
      <c r="G2754" s="40"/>
      <c r="H2754" s="42"/>
      <c r="I2754" s="8"/>
      <c r="J2754" s="8"/>
      <c r="K2754" s="8"/>
      <c r="L2754" s="8"/>
      <c r="M2754" s="8"/>
      <c r="N2754" s="8"/>
      <c r="O2754" s="8"/>
      <c r="P2754" s="8"/>
      <c r="Q2754" s="8"/>
      <c r="R2754" s="8"/>
      <c r="S2754" s="8"/>
      <c r="T2754" s="39"/>
    </row>
    <row r="2755" spans="4:20" x14ac:dyDescent="0.2">
      <c r="D2755" s="59"/>
      <c r="E2755" s="63" t="s">
        <v>14</v>
      </c>
      <c r="F2755" s="65"/>
      <c r="G2755" s="37">
        <v>1009</v>
      </c>
      <c r="H2755" s="16">
        <v>426</v>
      </c>
      <c r="I2755" s="16">
        <v>114</v>
      </c>
      <c r="J2755" s="16">
        <v>35</v>
      </c>
      <c r="K2755" s="16">
        <v>250</v>
      </c>
      <c r="L2755" s="16">
        <v>84</v>
      </c>
      <c r="M2755" s="16">
        <v>167</v>
      </c>
      <c r="N2755" s="16">
        <v>20</v>
      </c>
      <c r="O2755" s="16">
        <v>228</v>
      </c>
      <c r="P2755" s="16">
        <v>12</v>
      </c>
      <c r="Q2755" s="16">
        <v>159</v>
      </c>
      <c r="R2755" s="16">
        <v>17</v>
      </c>
      <c r="S2755" s="16">
        <v>217</v>
      </c>
      <c r="T2755" s="57">
        <v>13</v>
      </c>
    </row>
    <row r="2756" spans="4:20" x14ac:dyDescent="0.2">
      <c r="D2756" s="54"/>
      <c r="E2756" s="52"/>
      <c r="F2756" s="60"/>
      <c r="G2756" s="11">
        <v>100</v>
      </c>
      <c r="H2756" s="2">
        <v>42.220019821606002</v>
      </c>
      <c r="I2756" s="2">
        <v>11.298315163528001</v>
      </c>
      <c r="J2756" s="2">
        <v>3.4687809712590001</v>
      </c>
      <c r="K2756" s="2">
        <v>24.777006937562</v>
      </c>
      <c r="L2756" s="2">
        <v>8.3250743310209998</v>
      </c>
      <c r="M2756" s="2">
        <v>16.551040634290999</v>
      </c>
      <c r="N2756" s="2">
        <v>1.9821605550050001</v>
      </c>
      <c r="O2756" s="2">
        <v>22.596630327056001</v>
      </c>
      <c r="P2756" s="2">
        <v>1.189296333003</v>
      </c>
      <c r="Q2756" s="2">
        <v>15.758176412289</v>
      </c>
      <c r="R2756" s="2">
        <v>1.6848364717540001</v>
      </c>
      <c r="S2756" s="2">
        <v>21.506442021803998</v>
      </c>
      <c r="T2756" s="18">
        <v>1.288404360753</v>
      </c>
    </row>
    <row r="2757" spans="4:20" x14ac:dyDescent="0.2">
      <c r="D2757" s="101" t="s">
        <v>25</v>
      </c>
      <c r="E2757" s="26" t="s">
        <v>26</v>
      </c>
      <c r="F2757" s="25"/>
      <c r="G2757" s="28">
        <v>19</v>
      </c>
      <c r="H2757" s="30">
        <v>11</v>
      </c>
      <c r="I2757" s="3">
        <v>5</v>
      </c>
      <c r="J2757" s="3">
        <v>1</v>
      </c>
      <c r="K2757" s="3">
        <v>7</v>
      </c>
      <c r="L2757" s="3">
        <v>2</v>
      </c>
      <c r="M2757" s="3">
        <v>1</v>
      </c>
      <c r="N2757" s="3">
        <v>0</v>
      </c>
      <c r="O2757" s="3">
        <v>4</v>
      </c>
      <c r="P2757" s="3">
        <v>0</v>
      </c>
      <c r="Q2757" s="3">
        <v>5</v>
      </c>
      <c r="R2757" s="3">
        <v>1</v>
      </c>
      <c r="S2757" s="3">
        <v>2</v>
      </c>
      <c r="T2757" s="32">
        <v>0</v>
      </c>
    </row>
    <row r="2758" spans="4:20" x14ac:dyDescent="0.2">
      <c r="D2758" s="102"/>
      <c r="E2758" s="13"/>
      <c r="F2758" s="14"/>
      <c r="G2758" s="11">
        <v>100</v>
      </c>
      <c r="H2758" s="15">
        <v>57.894736842104997</v>
      </c>
      <c r="I2758" s="2">
        <v>26.315789473683999</v>
      </c>
      <c r="J2758" s="2">
        <v>5.2631578947369997</v>
      </c>
      <c r="K2758" s="2">
        <v>36.842105263157997</v>
      </c>
      <c r="L2758" s="2">
        <v>10.526315789473999</v>
      </c>
      <c r="M2758" s="2">
        <v>5.2631578947369997</v>
      </c>
      <c r="N2758" s="9">
        <v>0</v>
      </c>
      <c r="O2758" s="2">
        <v>21.052631578947</v>
      </c>
      <c r="P2758" s="9">
        <v>0</v>
      </c>
      <c r="Q2758" s="2">
        <v>26.315789473683999</v>
      </c>
      <c r="R2758" s="2">
        <v>5.2631578947369997</v>
      </c>
      <c r="S2758" s="2">
        <v>10.526315789473999</v>
      </c>
      <c r="T2758" s="29">
        <v>0</v>
      </c>
    </row>
    <row r="2759" spans="4:20" x14ac:dyDescent="0.2">
      <c r="D2759" s="102"/>
      <c r="E2759" s="5" t="s">
        <v>27</v>
      </c>
      <c r="F2759" s="6"/>
      <c r="G2759" s="7">
        <v>63</v>
      </c>
      <c r="H2759" s="10">
        <v>23</v>
      </c>
      <c r="I2759" s="1">
        <v>6</v>
      </c>
      <c r="J2759" s="1">
        <v>3</v>
      </c>
      <c r="K2759" s="1">
        <v>14</v>
      </c>
      <c r="L2759" s="1">
        <v>7</v>
      </c>
      <c r="M2759" s="1">
        <v>13</v>
      </c>
      <c r="N2759" s="1">
        <v>2</v>
      </c>
      <c r="O2759" s="1">
        <v>15</v>
      </c>
      <c r="P2759" s="1">
        <v>0</v>
      </c>
      <c r="Q2759" s="1">
        <v>10</v>
      </c>
      <c r="R2759" s="1">
        <v>1</v>
      </c>
      <c r="S2759" s="1">
        <v>17</v>
      </c>
      <c r="T2759" s="17">
        <v>1</v>
      </c>
    </row>
    <row r="2760" spans="4:20" x14ac:dyDescent="0.2">
      <c r="D2760" s="102"/>
      <c r="E2760" s="13"/>
      <c r="F2760" s="14"/>
      <c r="G2760" s="11">
        <v>100</v>
      </c>
      <c r="H2760" s="15">
        <v>36.507936507937004</v>
      </c>
      <c r="I2760" s="2">
        <v>9.5238095238099998</v>
      </c>
      <c r="J2760" s="2">
        <v>4.7619047619049999</v>
      </c>
      <c r="K2760" s="2">
        <v>22.222222222222001</v>
      </c>
      <c r="L2760" s="2">
        <v>11.111111111111001</v>
      </c>
      <c r="M2760" s="2">
        <v>20.634920634920999</v>
      </c>
      <c r="N2760" s="2">
        <v>3.1746031746029999</v>
      </c>
      <c r="O2760" s="2">
        <v>23.809523809523998</v>
      </c>
      <c r="P2760" s="9">
        <v>0</v>
      </c>
      <c r="Q2760" s="2">
        <v>15.873015873016</v>
      </c>
      <c r="R2760" s="2">
        <v>1.587301587302</v>
      </c>
      <c r="S2760" s="2">
        <v>26.984126984126998</v>
      </c>
      <c r="T2760" s="18">
        <v>1.587301587302</v>
      </c>
    </row>
    <row r="2761" spans="4:20" x14ac:dyDescent="0.2">
      <c r="D2761" s="102"/>
      <c r="E2761" s="5" t="s">
        <v>28</v>
      </c>
      <c r="F2761" s="6"/>
      <c r="G2761" s="7">
        <v>245</v>
      </c>
      <c r="H2761" s="10">
        <v>97</v>
      </c>
      <c r="I2761" s="1">
        <v>29</v>
      </c>
      <c r="J2761" s="1">
        <v>8</v>
      </c>
      <c r="K2761" s="1">
        <v>53</v>
      </c>
      <c r="L2761" s="1">
        <v>15</v>
      </c>
      <c r="M2761" s="1">
        <v>39</v>
      </c>
      <c r="N2761" s="1">
        <v>9</v>
      </c>
      <c r="O2761" s="1">
        <v>47</v>
      </c>
      <c r="P2761" s="1">
        <v>3</v>
      </c>
      <c r="Q2761" s="1">
        <v>41</v>
      </c>
      <c r="R2761" s="1">
        <v>5</v>
      </c>
      <c r="S2761" s="1">
        <v>55</v>
      </c>
      <c r="T2761" s="17">
        <v>7</v>
      </c>
    </row>
    <row r="2762" spans="4:20" x14ac:dyDescent="0.2">
      <c r="D2762" s="102"/>
      <c r="E2762" s="13"/>
      <c r="F2762" s="14"/>
      <c r="G2762" s="11">
        <v>100</v>
      </c>
      <c r="H2762" s="15">
        <v>39.591836734693999</v>
      </c>
      <c r="I2762" s="2">
        <v>11.836734693878</v>
      </c>
      <c r="J2762" s="2">
        <v>3.2653061224490001</v>
      </c>
      <c r="K2762" s="2">
        <v>21.632653061224001</v>
      </c>
      <c r="L2762" s="2">
        <v>6.1224489795919999</v>
      </c>
      <c r="M2762" s="2">
        <v>15.918367346939</v>
      </c>
      <c r="N2762" s="2">
        <v>3.673469387755</v>
      </c>
      <c r="O2762" s="2">
        <v>19.183673469388001</v>
      </c>
      <c r="P2762" s="2">
        <v>1.2244897959179999</v>
      </c>
      <c r="Q2762" s="2">
        <v>16.734693877550999</v>
      </c>
      <c r="R2762" s="2">
        <v>2.040816326531</v>
      </c>
      <c r="S2762" s="2">
        <v>22.448979591836999</v>
      </c>
      <c r="T2762" s="18">
        <v>2.8571428571430002</v>
      </c>
    </row>
    <row r="2763" spans="4:20" x14ac:dyDescent="0.2">
      <c r="D2763" s="102"/>
      <c r="E2763" s="5" t="s">
        <v>29</v>
      </c>
      <c r="F2763" s="6"/>
      <c r="G2763" s="7">
        <v>132</v>
      </c>
      <c r="H2763" s="10">
        <v>60</v>
      </c>
      <c r="I2763" s="1">
        <v>14</v>
      </c>
      <c r="J2763" s="1">
        <v>6</v>
      </c>
      <c r="K2763" s="1">
        <v>39</v>
      </c>
      <c r="L2763" s="1">
        <v>18</v>
      </c>
      <c r="M2763" s="1">
        <v>25</v>
      </c>
      <c r="N2763" s="1">
        <v>0</v>
      </c>
      <c r="O2763" s="1">
        <v>28</v>
      </c>
      <c r="P2763" s="1">
        <v>2</v>
      </c>
      <c r="Q2763" s="1">
        <v>24</v>
      </c>
      <c r="R2763" s="1">
        <v>2</v>
      </c>
      <c r="S2763" s="1">
        <v>31</v>
      </c>
      <c r="T2763" s="17">
        <v>0</v>
      </c>
    </row>
    <row r="2764" spans="4:20" x14ac:dyDescent="0.2">
      <c r="D2764" s="102"/>
      <c r="E2764" s="13"/>
      <c r="F2764" s="14"/>
      <c r="G2764" s="11">
        <v>100</v>
      </c>
      <c r="H2764" s="15">
        <v>45.454545454544999</v>
      </c>
      <c r="I2764" s="2">
        <v>10.606060606061</v>
      </c>
      <c r="J2764" s="2">
        <v>4.5454545454549997</v>
      </c>
      <c r="K2764" s="2">
        <v>29.545454545455001</v>
      </c>
      <c r="L2764" s="2">
        <v>13.636363636364001</v>
      </c>
      <c r="M2764" s="2">
        <v>18.939393939394002</v>
      </c>
      <c r="N2764" s="9">
        <v>0</v>
      </c>
      <c r="O2764" s="2">
        <v>21.212121212121001</v>
      </c>
      <c r="P2764" s="2">
        <v>1.5151515151520001</v>
      </c>
      <c r="Q2764" s="2">
        <v>18.181818181817999</v>
      </c>
      <c r="R2764" s="2">
        <v>1.5151515151520001</v>
      </c>
      <c r="S2764" s="2">
        <v>23.484848484848001</v>
      </c>
      <c r="T2764" s="29">
        <v>0</v>
      </c>
    </row>
    <row r="2765" spans="4:20" x14ac:dyDescent="0.2">
      <c r="D2765" s="102"/>
      <c r="E2765" s="5" t="s">
        <v>30</v>
      </c>
      <c r="F2765" s="6"/>
      <c r="G2765" s="7">
        <v>29</v>
      </c>
      <c r="H2765" s="10">
        <v>9</v>
      </c>
      <c r="I2765" s="1">
        <v>3</v>
      </c>
      <c r="J2765" s="1">
        <v>0</v>
      </c>
      <c r="K2765" s="1">
        <v>8</v>
      </c>
      <c r="L2765" s="1">
        <v>3</v>
      </c>
      <c r="M2765" s="1">
        <v>3</v>
      </c>
      <c r="N2765" s="1">
        <v>0</v>
      </c>
      <c r="O2765" s="1">
        <v>2</v>
      </c>
      <c r="P2765" s="1">
        <v>0</v>
      </c>
      <c r="Q2765" s="1">
        <v>6</v>
      </c>
      <c r="R2765" s="1">
        <v>1</v>
      </c>
      <c r="S2765" s="1">
        <v>8</v>
      </c>
      <c r="T2765" s="17">
        <v>1</v>
      </c>
    </row>
    <row r="2766" spans="4:20" x14ac:dyDescent="0.2">
      <c r="D2766" s="102"/>
      <c r="E2766" s="13"/>
      <c r="F2766" s="14"/>
      <c r="G2766" s="11">
        <v>100</v>
      </c>
      <c r="H2766" s="15">
        <v>31.034482758620999</v>
      </c>
      <c r="I2766" s="2">
        <v>10.344827586207</v>
      </c>
      <c r="J2766" s="9">
        <v>0</v>
      </c>
      <c r="K2766" s="2">
        <v>27.586206896552</v>
      </c>
      <c r="L2766" s="2">
        <v>10.344827586207</v>
      </c>
      <c r="M2766" s="2">
        <v>10.344827586207</v>
      </c>
      <c r="N2766" s="9">
        <v>0</v>
      </c>
      <c r="O2766" s="2">
        <v>6.8965517241379999</v>
      </c>
      <c r="P2766" s="9">
        <v>0</v>
      </c>
      <c r="Q2766" s="2">
        <v>20.689655172414</v>
      </c>
      <c r="R2766" s="2">
        <v>3.4482758620689999</v>
      </c>
      <c r="S2766" s="2">
        <v>27.586206896552</v>
      </c>
      <c r="T2766" s="18">
        <v>3.4482758620689999</v>
      </c>
    </row>
    <row r="2767" spans="4:20" x14ac:dyDescent="0.2">
      <c r="D2767" s="102"/>
      <c r="E2767" s="5" t="s">
        <v>31</v>
      </c>
      <c r="F2767" s="6"/>
      <c r="G2767" s="7">
        <v>27</v>
      </c>
      <c r="H2767" s="10">
        <v>10</v>
      </c>
      <c r="I2767" s="1">
        <v>2</v>
      </c>
      <c r="J2767" s="1">
        <v>2</v>
      </c>
      <c r="K2767" s="1">
        <v>3</v>
      </c>
      <c r="L2767" s="1">
        <v>1</v>
      </c>
      <c r="M2767" s="1">
        <v>6</v>
      </c>
      <c r="N2767" s="1">
        <v>1</v>
      </c>
      <c r="O2767" s="1">
        <v>6</v>
      </c>
      <c r="P2767" s="1">
        <v>0</v>
      </c>
      <c r="Q2767" s="1">
        <v>3</v>
      </c>
      <c r="R2767" s="1">
        <v>0</v>
      </c>
      <c r="S2767" s="1">
        <v>8</v>
      </c>
      <c r="T2767" s="17">
        <v>0</v>
      </c>
    </row>
    <row r="2768" spans="4:20" x14ac:dyDescent="0.2">
      <c r="D2768" s="102"/>
      <c r="E2768" s="13"/>
      <c r="F2768" s="14"/>
      <c r="G2768" s="11">
        <v>100</v>
      </c>
      <c r="H2768" s="15">
        <v>37.037037037037003</v>
      </c>
      <c r="I2768" s="2">
        <v>7.4074074074069998</v>
      </c>
      <c r="J2768" s="2">
        <v>7.4074074074069998</v>
      </c>
      <c r="K2768" s="2">
        <v>11.111111111111001</v>
      </c>
      <c r="L2768" s="2">
        <v>3.7037037037039999</v>
      </c>
      <c r="M2768" s="2">
        <v>22.222222222222001</v>
      </c>
      <c r="N2768" s="2">
        <v>3.7037037037039999</v>
      </c>
      <c r="O2768" s="2">
        <v>22.222222222222001</v>
      </c>
      <c r="P2768" s="9">
        <v>0</v>
      </c>
      <c r="Q2768" s="2">
        <v>11.111111111111001</v>
      </c>
      <c r="R2768" s="9">
        <v>0</v>
      </c>
      <c r="S2768" s="2">
        <v>29.629629629629999</v>
      </c>
      <c r="T2768" s="29">
        <v>0</v>
      </c>
    </row>
    <row r="2769" spans="4:20" x14ac:dyDescent="0.2">
      <c r="D2769" s="102"/>
      <c r="E2769" s="5" t="s">
        <v>32</v>
      </c>
      <c r="F2769" s="6"/>
      <c r="G2769" s="7">
        <v>113</v>
      </c>
      <c r="H2769" s="10">
        <v>48</v>
      </c>
      <c r="I2769" s="1">
        <v>10</v>
      </c>
      <c r="J2769" s="1">
        <v>4</v>
      </c>
      <c r="K2769" s="1">
        <v>25</v>
      </c>
      <c r="L2769" s="1">
        <v>9</v>
      </c>
      <c r="M2769" s="1">
        <v>14</v>
      </c>
      <c r="N2769" s="1">
        <v>3</v>
      </c>
      <c r="O2769" s="1">
        <v>28</v>
      </c>
      <c r="P2769" s="1">
        <v>1</v>
      </c>
      <c r="Q2769" s="1">
        <v>22</v>
      </c>
      <c r="R2769" s="1">
        <v>4</v>
      </c>
      <c r="S2769" s="1">
        <v>24</v>
      </c>
      <c r="T2769" s="17">
        <v>0</v>
      </c>
    </row>
    <row r="2770" spans="4:20" x14ac:dyDescent="0.2">
      <c r="D2770" s="102"/>
      <c r="E2770" s="13"/>
      <c r="F2770" s="14"/>
      <c r="G2770" s="11">
        <v>100</v>
      </c>
      <c r="H2770" s="15">
        <v>42.477876106194998</v>
      </c>
      <c r="I2770" s="2">
        <v>8.8495575221239999</v>
      </c>
      <c r="J2770" s="2">
        <v>3.53982300885</v>
      </c>
      <c r="K2770" s="2">
        <v>22.123893805310001</v>
      </c>
      <c r="L2770" s="2">
        <v>7.964601769912</v>
      </c>
      <c r="M2770" s="2">
        <v>12.389380530973</v>
      </c>
      <c r="N2770" s="2">
        <v>2.654867256637</v>
      </c>
      <c r="O2770" s="2">
        <v>24.778761061947002</v>
      </c>
      <c r="P2770" s="2">
        <v>0.88495575221199996</v>
      </c>
      <c r="Q2770" s="2">
        <v>19.469026548673</v>
      </c>
      <c r="R2770" s="2">
        <v>3.53982300885</v>
      </c>
      <c r="S2770" s="2">
        <v>21.238938053097002</v>
      </c>
      <c r="T2770" s="29">
        <v>0</v>
      </c>
    </row>
    <row r="2771" spans="4:20" x14ac:dyDescent="0.2">
      <c r="D2771" s="102"/>
      <c r="E2771" s="5" t="s">
        <v>33</v>
      </c>
      <c r="F2771" s="6"/>
      <c r="G2771" s="7">
        <v>107</v>
      </c>
      <c r="H2771" s="10">
        <v>50</v>
      </c>
      <c r="I2771" s="1">
        <v>12</v>
      </c>
      <c r="J2771" s="1">
        <v>6</v>
      </c>
      <c r="K2771" s="1">
        <v>30</v>
      </c>
      <c r="L2771" s="1">
        <v>11</v>
      </c>
      <c r="M2771" s="1">
        <v>23</v>
      </c>
      <c r="N2771" s="1">
        <v>3</v>
      </c>
      <c r="O2771" s="1">
        <v>28</v>
      </c>
      <c r="P2771" s="1">
        <v>1</v>
      </c>
      <c r="Q2771" s="1">
        <v>10</v>
      </c>
      <c r="R2771" s="1">
        <v>2</v>
      </c>
      <c r="S2771" s="1">
        <v>17</v>
      </c>
      <c r="T2771" s="17">
        <v>1</v>
      </c>
    </row>
    <row r="2772" spans="4:20" x14ac:dyDescent="0.2">
      <c r="D2772" s="102"/>
      <c r="E2772" s="13"/>
      <c r="F2772" s="14"/>
      <c r="G2772" s="11">
        <v>100</v>
      </c>
      <c r="H2772" s="15">
        <v>46.728971962617003</v>
      </c>
      <c r="I2772" s="2">
        <v>11.214953271028</v>
      </c>
      <c r="J2772" s="2">
        <v>5.6074766355139998</v>
      </c>
      <c r="K2772" s="2">
        <v>28.03738317757</v>
      </c>
      <c r="L2772" s="2">
        <v>10.280373831776</v>
      </c>
      <c r="M2772" s="2">
        <v>21.495327102804001</v>
      </c>
      <c r="N2772" s="2">
        <v>2.8037383177569999</v>
      </c>
      <c r="O2772" s="2">
        <v>26.168224299064999</v>
      </c>
      <c r="P2772" s="2">
        <v>0.93457943925200004</v>
      </c>
      <c r="Q2772" s="2">
        <v>9.3457943925230005</v>
      </c>
      <c r="R2772" s="2">
        <v>1.869158878505</v>
      </c>
      <c r="S2772" s="2">
        <v>15.887850467290001</v>
      </c>
      <c r="T2772" s="18">
        <v>0.93457943925200004</v>
      </c>
    </row>
    <row r="2773" spans="4:20" x14ac:dyDescent="0.2">
      <c r="D2773" s="102"/>
      <c r="E2773" s="5" t="s">
        <v>34</v>
      </c>
      <c r="F2773" s="6"/>
      <c r="G2773" s="7">
        <v>80</v>
      </c>
      <c r="H2773" s="10">
        <v>40</v>
      </c>
      <c r="I2773" s="1">
        <v>13</v>
      </c>
      <c r="J2773" s="1">
        <v>1</v>
      </c>
      <c r="K2773" s="1">
        <v>24</v>
      </c>
      <c r="L2773" s="1">
        <v>10</v>
      </c>
      <c r="M2773" s="1">
        <v>13</v>
      </c>
      <c r="N2773" s="1">
        <v>0</v>
      </c>
      <c r="O2773" s="1">
        <v>21</v>
      </c>
      <c r="P2773" s="1">
        <v>1</v>
      </c>
      <c r="Q2773" s="1">
        <v>11</v>
      </c>
      <c r="R2773" s="1">
        <v>0</v>
      </c>
      <c r="S2773" s="1">
        <v>18</v>
      </c>
      <c r="T2773" s="17">
        <v>0</v>
      </c>
    </row>
    <row r="2774" spans="4:20" x14ac:dyDescent="0.2">
      <c r="D2774" s="102"/>
      <c r="E2774" s="13"/>
      <c r="F2774" s="14"/>
      <c r="G2774" s="11">
        <v>100</v>
      </c>
      <c r="H2774" s="15">
        <v>50</v>
      </c>
      <c r="I2774" s="2">
        <v>16.25</v>
      </c>
      <c r="J2774" s="2">
        <v>1.25</v>
      </c>
      <c r="K2774" s="2">
        <v>30</v>
      </c>
      <c r="L2774" s="2">
        <v>12.5</v>
      </c>
      <c r="M2774" s="2">
        <v>16.25</v>
      </c>
      <c r="N2774" s="9">
        <v>0</v>
      </c>
      <c r="O2774" s="2">
        <v>26.25</v>
      </c>
      <c r="P2774" s="2">
        <v>1.25</v>
      </c>
      <c r="Q2774" s="2">
        <v>13.75</v>
      </c>
      <c r="R2774" s="9">
        <v>0</v>
      </c>
      <c r="S2774" s="2">
        <v>22.5</v>
      </c>
      <c r="T2774" s="29">
        <v>0</v>
      </c>
    </row>
    <row r="2775" spans="4:20" x14ac:dyDescent="0.2">
      <c r="D2775" s="102"/>
      <c r="E2775" s="5" t="s">
        <v>35</v>
      </c>
      <c r="F2775" s="6"/>
      <c r="G2775" s="7">
        <v>72</v>
      </c>
      <c r="H2775" s="10">
        <v>31</v>
      </c>
      <c r="I2775" s="1">
        <v>7</v>
      </c>
      <c r="J2775" s="1">
        <v>2</v>
      </c>
      <c r="K2775" s="1">
        <v>19</v>
      </c>
      <c r="L2775" s="1">
        <v>4</v>
      </c>
      <c r="M2775" s="1">
        <v>7</v>
      </c>
      <c r="N2775" s="1">
        <v>0</v>
      </c>
      <c r="O2775" s="1">
        <v>18</v>
      </c>
      <c r="P2775" s="1">
        <v>1</v>
      </c>
      <c r="Q2775" s="1">
        <v>5</v>
      </c>
      <c r="R2775" s="1">
        <v>1</v>
      </c>
      <c r="S2775" s="1">
        <v>13</v>
      </c>
      <c r="T2775" s="17">
        <v>2</v>
      </c>
    </row>
    <row r="2776" spans="4:20" x14ac:dyDescent="0.2">
      <c r="D2776" s="102"/>
      <c r="E2776" s="13"/>
      <c r="F2776" s="14"/>
      <c r="G2776" s="11">
        <v>100</v>
      </c>
      <c r="H2776" s="15">
        <v>43.055555555555998</v>
      </c>
      <c r="I2776" s="2">
        <v>9.7222222222219994</v>
      </c>
      <c r="J2776" s="2">
        <v>2.7777777777780002</v>
      </c>
      <c r="K2776" s="2">
        <v>26.388888888888999</v>
      </c>
      <c r="L2776" s="2">
        <v>5.5555555555560003</v>
      </c>
      <c r="M2776" s="2">
        <v>9.7222222222219994</v>
      </c>
      <c r="N2776" s="9">
        <v>0</v>
      </c>
      <c r="O2776" s="2">
        <v>25</v>
      </c>
      <c r="P2776" s="2">
        <v>1.3888888888890001</v>
      </c>
      <c r="Q2776" s="2">
        <v>6.9444444444439997</v>
      </c>
      <c r="R2776" s="2">
        <v>1.3888888888890001</v>
      </c>
      <c r="S2776" s="2">
        <v>18.055555555556001</v>
      </c>
      <c r="T2776" s="18">
        <v>2.7777777777780002</v>
      </c>
    </row>
    <row r="2777" spans="4:20" x14ac:dyDescent="0.2">
      <c r="D2777" s="102"/>
      <c r="E2777" s="5" t="s">
        <v>36</v>
      </c>
      <c r="F2777" s="6"/>
      <c r="G2777" s="7">
        <v>36</v>
      </c>
      <c r="H2777" s="10">
        <v>21</v>
      </c>
      <c r="I2777" s="1">
        <v>2</v>
      </c>
      <c r="J2777" s="1">
        <v>1</v>
      </c>
      <c r="K2777" s="1">
        <v>8</v>
      </c>
      <c r="L2777" s="1">
        <v>2</v>
      </c>
      <c r="M2777" s="1">
        <v>3</v>
      </c>
      <c r="N2777" s="1">
        <v>1</v>
      </c>
      <c r="O2777" s="1">
        <v>6</v>
      </c>
      <c r="P2777" s="1">
        <v>1</v>
      </c>
      <c r="Q2777" s="1">
        <v>6</v>
      </c>
      <c r="R2777" s="1">
        <v>0</v>
      </c>
      <c r="S2777" s="1">
        <v>4</v>
      </c>
      <c r="T2777" s="17">
        <v>1</v>
      </c>
    </row>
    <row r="2778" spans="4:20" x14ac:dyDescent="0.2">
      <c r="D2778" s="102"/>
      <c r="E2778" s="13"/>
      <c r="F2778" s="14"/>
      <c r="G2778" s="11">
        <v>100</v>
      </c>
      <c r="H2778" s="15">
        <v>58.333333333333002</v>
      </c>
      <c r="I2778" s="2">
        <v>5.5555555555560003</v>
      </c>
      <c r="J2778" s="2">
        <v>2.7777777777780002</v>
      </c>
      <c r="K2778" s="2">
        <v>22.222222222222001</v>
      </c>
      <c r="L2778" s="2">
        <v>5.5555555555560003</v>
      </c>
      <c r="M2778" s="2">
        <v>8.333333333333</v>
      </c>
      <c r="N2778" s="2">
        <v>2.7777777777780002</v>
      </c>
      <c r="O2778" s="2">
        <v>16.666666666666998</v>
      </c>
      <c r="P2778" s="2">
        <v>2.7777777777780002</v>
      </c>
      <c r="Q2778" s="2">
        <v>16.666666666666998</v>
      </c>
      <c r="R2778" s="9">
        <v>0</v>
      </c>
      <c r="S2778" s="2">
        <v>11.111111111111001</v>
      </c>
      <c r="T2778" s="18">
        <v>2.7777777777780002</v>
      </c>
    </row>
    <row r="2779" spans="4:20" x14ac:dyDescent="0.2">
      <c r="D2779" s="102"/>
      <c r="E2779" s="5" t="s">
        <v>37</v>
      </c>
      <c r="F2779" s="6"/>
      <c r="G2779" s="7">
        <v>80</v>
      </c>
      <c r="H2779" s="10">
        <v>24</v>
      </c>
      <c r="I2779" s="1">
        <v>10</v>
      </c>
      <c r="J2779" s="1">
        <v>1</v>
      </c>
      <c r="K2779" s="1">
        <v>17</v>
      </c>
      <c r="L2779" s="1">
        <v>2</v>
      </c>
      <c r="M2779" s="1">
        <v>18</v>
      </c>
      <c r="N2779" s="1">
        <v>1</v>
      </c>
      <c r="O2779" s="1">
        <v>22</v>
      </c>
      <c r="P2779" s="1">
        <v>2</v>
      </c>
      <c r="Q2779" s="1">
        <v>15</v>
      </c>
      <c r="R2779" s="1">
        <v>0</v>
      </c>
      <c r="S2779" s="1">
        <v>20</v>
      </c>
      <c r="T2779" s="17">
        <v>0</v>
      </c>
    </row>
    <row r="2780" spans="4:20" x14ac:dyDescent="0.2">
      <c r="D2780" s="102"/>
      <c r="E2780" s="13"/>
      <c r="F2780" s="14"/>
      <c r="G2780" s="11">
        <v>100</v>
      </c>
      <c r="H2780" s="15">
        <v>30</v>
      </c>
      <c r="I2780" s="2">
        <v>12.5</v>
      </c>
      <c r="J2780" s="2">
        <v>1.25</v>
      </c>
      <c r="K2780" s="2">
        <v>21.25</v>
      </c>
      <c r="L2780" s="2">
        <v>2.5</v>
      </c>
      <c r="M2780" s="2">
        <v>22.5</v>
      </c>
      <c r="N2780" s="2">
        <v>1.25</v>
      </c>
      <c r="O2780" s="2">
        <v>27.5</v>
      </c>
      <c r="P2780" s="2">
        <v>2.5</v>
      </c>
      <c r="Q2780" s="2">
        <v>18.75</v>
      </c>
      <c r="R2780" s="9">
        <v>0</v>
      </c>
      <c r="S2780" s="2">
        <v>25</v>
      </c>
      <c r="T2780" s="29">
        <v>0</v>
      </c>
    </row>
    <row r="2781" spans="4:20" x14ac:dyDescent="0.2">
      <c r="D2781" s="102"/>
      <c r="E2781" s="5" t="s">
        <v>38</v>
      </c>
      <c r="F2781" s="6"/>
      <c r="G2781" s="7">
        <v>6</v>
      </c>
      <c r="H2781" s="10">
        <v>2</v>
      </c>
      <c r="I2781" s="1">
        <v>1</v>
      </c>
      <c r="J2781" s="1">
        <v>0</v>
      </c>
      <c r="K2781" s="1">
        <v>3</v>
      </c>
      <c r="L2781" s="1">
        <v>0</v>
      </c>
      <c r="M2781" s="1">
        <v>2</v>
      </c>
      <c r="N2781" s="1">
        <v>0</v>
      </c>
      <c r="O2781" s="1">
        <v>3</v>
      </c>
      <c r="P2781" s="1">
        <v>0</v>
      </c>
      <c r="Q2781" s="1">
        <v>1</v>
      </c>
      <c r="R2781" s="1">
        <v>0</v>
      </c>
      <c r="S2781" s="1">
        <v>0</v>
      </c>
      <c r="T2781" s="17">
        <v>0</v>
      </c>
    </row>
    <row r="2782" spans="4:20" x14ac:dyDescent="0.2">
      <c r="D2782" s="102"/>
      <c r="E2782" s="13"/>
      <c r="F2782" s="14"/>
      <c r="G2782" s="11">
        <v>100</v>
      </c>
      <c r="H2782" s="15">
        <v>33.333333333333002</v>
      </c>
      <c r="I2782" s="2">
        <v>16.666666666666998</v>
      </c>
      <c r="J2782" s="9">
        <v>0</v>
      </c>
      <c r="K2782" s="2">
        <v>50</v>
      </c>
      <c r="L2782" s="9">
        <v>0</v>
      </c>
      <c r="M2782" s="2">
        <v>33.333333333333002</v>
      </c>
      <c r="N2782" s="9">
        <v>0</v>
      </c>
      <c r="O2782" s="2">
        <v>50</v>
      </c>
      <c r="P2782" s="9">
        <v>0</v>
      </c>
      <c r="Q2782" s="2">
        <v>16.666666666666998</v>
      </c>
      <c r="R2782" s="9">
        <v>0</v>
      </c>
      <c r="S2782" s="9">
        <v>0</v>
      </c>
      <c r="T2782" s="29">
        <v>0</v>
      </c>
    </row>
    <row r="2783" spans="4:20" x14ac:dyDescent="0.2">
      <c r="D2783" s="101" t="s">
        <v>39</v>
      </c>
      <c r="E2783" s="26" t="s">
        <v>40</v>
      </c>
      <c r="F2783" s="25"/>
      <c r="G2783" s="28">
        <v>331</v>
      </c>
      <c r="H2783" s="30">
        <v>143</v>
      </c>
      <c r="I2783" s="3">
        <v>39</v>
      </c>
      <c r="J2783" s="3">
        <v>9</v>
      </c>
      <c r="K2783" s="3">
        <v>96</v>
      </c>
      <c r="L2783" s="3">
        <v>30</v>
      </c>
      <c r="M2783" s="3">
        <v>58</v>
      </c>
      <c r="N2783" s="3">
        <v>1</v>
      </c>
      <c r="O2783" s="3">
        <v>66</v>
      </c>
      <c r="P2783" s="3">
        <v>5</v>
      </c>
      <c r="Q2783" s="3">
        <v>56</v>
      </c>
      <c r="R2783" s="3">
        <v>4</v>
      </c>
      <c r="S2783" s="3">
        <v>73</v>
      </c>
      <c r="T2783" s="32">
        <v>0</v>
      </c>
    </row>
    <row r="2784" spans="4:20" x14ac:dyDescent="0.2">
      <c r="D2784" s="102"/>
      <c r="E2784" s="13"/>
      <c r="F2784" s="14"/>
      <c r="G2784" s="11">
        <v>100</v>
      </c>
      <c r="H2784" s="15">
        <v>43.202416918429002</v>
      </c>
      <c r="I2784" s="2">
        <v>11.782477341390001</v>
      </c>
      <c r="J2784" s="2">
        <v>2.719033232628</v>
      </c>
      <c r="K2784" s="2">
        <v>29.003021148036002</v>
      </c>
      <c r="L2784" s="2">
        <v>9.0634441087610007</v>
      </c>
      <c r="M2784" s="2">
        <v>17.522658610272</v>
      </c>
      <c r="N2784" s="2">
        <v>0.30211480362499998</v>
      </c>
      <c r="O2784" s="2">
        <v>19.939577039275001</v>
      </c>
      <c r="P2784" s="2">
        <v>1.510574018127</v>
      </c>
      <c r="Q2784" s="2">
        <v>16.918429003021</v>
      </c>
      <c r="R2784" s="2">
        <v>1.2084592145019999</v>
      </c>
      <c r="S2784" s="2">
        <v>22.054380664652999</v>
      </c>
      <c r="T2784" s="29">
        <v>0</v>
      </c>
    </row>
    <row r="2785" spans="2:20" x14ac:dyDescent="0.2">
      <c r="D2785" s="102"/>
      <c r="E2785" s="5" t="s">
        <v>41</v>
      </c>
      <c r="F2785" s="6"/>
      <c r="G2785" s="7">
        <v>320</v>
      </c>
      <c r="H2785" s="10">
        <v>131</v>
      </c>
      <c r="I2785" s="1">
        <v>30</v>
      </c>
      <c r="J2785" s="1">
        <v>12</v>
      </c>
      <c r="K2785" s="1">
        <v>80</v>
      </c>
      <c r="L2785" s="1">
        <v>25</v>
      </c>
      <c r="M2785" s="1">
        <v>56</v>
      </c>
      <c r="N2785" s="1">
        <v>11</v>
      </c>
      <c r="O2785" s="1">
        <v>75</v>
      </c>
      <c r="P2785" s="1">
        <v>3</v>
      </c>
      <c r="Q2785" s="1">
        <v>45</v>
      </c>
      <c r="R2785" s="1">
        <v>3</v>
      </c>
      <c r="S2785" s="1">
        <v>70</v>
      </c>
      <c r="T2785" s="17">
        <v>7</v>
      </c>
    </row>
    <row r="2786" spans="2:20" x14ac:dyDescent="0.2">
      <c r="D2786" s="102"/>
      <c r="E2786" s="13"/>
      <c r="F2786" s="14"/>
      <c r="G2786" s="11">
        <v>100</v>
      </c>
      <c r="H2786" s="15">
        <v>40.9375</v>
      </c>
      <c r="I2786" s="2">
        <v>9.375</v>
      </c>
      <c r="J2786" s="2">
        <v>3.75</v>
      </c>
      <c r="K2786" s="2">
        <v>25</v>
      </c>
      <c r="L2786" s="2">
        <v>7.8125</v>
      </c>
      <c r="M2786" s="2">
        <v>17.5</v>
      </c>
      <c r="N2786" s="2">
        <v>3.4375</v>
      </c>
      <c r="O2786" s="2">
        <v>23.4375</v>
      </c>
      <c r="P2786" s="2">
        <v>0.9375</v>
      </c>
      <c r="Q2786" s="2">
        <v>14.0625</v>
      </c>
      <c r="R2786" s="2">
        <v>0.9375</v>
      </c>
      <c r="S2786" s="2">
        <v>21.875</v>
      </c>
      <c r="T2786" s="18">
        <v>2.1875</v>
      </c>
    </row>
    <row r="2787" spans="2:20" x14ac:dyDescent="0.2">
      <c r="D2787" s="102"/>
      <c r="E2787" s="5" t="s">
        <v>42</v>
      </c>
      <c r="F2787" s="6"/>
      <c r="G2787" s="7">
        <v>218</v>
      </c>
      <c r="H2787" s="10">
        <v>90</v>
      </c>
      <c r="I2787" s="1">
        <v>26</v>
      </c>
      <c r="J2787" s="1">
        <v>8</v>
      </c>
      <c r="K2787" s="1">
        <v>50</v>
      </c>
      <c r="L2787" s="1">
        <v>22</v>
      </c>
      <c r="M2787" s="1">
        <v>32</v>
      </c>
      <c r="N2787" s="1">
        <v>6</v>
      </c>
      <c r="O2787" s="1">
        <v>50</v>
      </c>
      <c r="P2787" s="1">
        <v>4</v>
      </c>
      <c r="Q2787" s="1">
        <v>37</v>
      </c>
      <c r="R2787" s="1">
        <v>7</v>
      </c>
      <c r="S2787" s="1">
        <v>44</v>
      </c>
      <c r="T2787" s="17">
        <v>3</v>
      </c>
    </row>
    <row r="2788" spans="2:20" x14ac:dyDescent="0.2">
      <c r="D2788" s="102"/>
      <c r="E2788" s="13"/>
      <c r="F2788" s="14"/>
      <c r="G2788" s="11">
        <v>100</v>
      </c>
      <c r="H2788" s="15">
        <v>41.284403669725002</v>
      </c>
      <c r="I2788" s="2">
        <v>11.926605504587</v>
      </c>
      <c r="J2788" s="2">
        <v>3.669724770642</v>
      </c>
      <c r="K2788" s="2">
        <v>22.935779816514</v>
      </c>
      <c r="L2788" s="2">
        <v>10.091743119266001</v>
      </c>
      <c r="M2788" s="2">
        <v>14.678899082569</v>
      </c>
      <c r="N2788" s="2">
        <v>2.7522935779819999</v>
      </c>
      <c r="O2788" s="2">
        <v>22.935779816514</v>
      </c>
      <c r="P2788" s="2">
        <v>1.834862385321</v>
      </c>
      <c r="Q2788" s="2">
        <v>16.972477064220001</v>
      </c>
      <c r="R2788" s="2">
        <v>3.2110091743120002</v>
      </c>
      <c r="S2788" s="2">
        <v>20.183486238532002</v>
      </c>
      <c r="T2788" s="18">
        <v>1.376146788991</v>
      </c>
    </row>
    <row r="2789" spans="2:20" x14ac:dyDescent="0.2">
      <c r="D2789" s="102"/>
      <c r="E2789" s="5" t="s">
        <v>43</v>
      </c>
      <c r="F2789" s="6"/>
      <c r="G2789" s="7">
        <v>66</v>
      </c>
      <c r="H2789" s="10">
        <v>31</v>
      </c>
      <c r="I2789" s="1">
        <v>6</v>
      </c>
      <c r="J2789" s="1">
        <v>2</v>
      </c>
      <c r="K2789" s="1">
        <v>11</v>
      </c>
      <c r="L2789" s="1">
        <v>2</v>
      </c>
      <c r="M2789" s="1">
        <v>8</v>
      </c>
      <c r="N2789" s="1">
        <v>0</v>
      </c>
      <c r="O2789" s="1">
        <v>17</v>
      </c>
      <c r="P2789" s="1">
        <v>0</v>
      </c>
      <c r="Q2789" s="1">
        <v>12</v>
      </c>
      <c r="R2789" s="1">
        <v>2</v>
      </c>
      <c r="S2789" s="1">
        <v>13</v>
      </c>
      <c r="T2789" s="17">
        <v>1</v>
      </c>
    </row>
    <row r="2790" spans="2:20" x14ac:dyDescent="0.2">
      <c r="D2790" s="102"/>
      <c r="E2790" s="13"/>
      <c r="F2790" s="14"/>
      <c r="G2790" s="11">
        <v>100</v>
      </c>
      <c r="H2790" s="15">
        <v>46.969696969696997</v>
      </c>
      <c r="I2790" s="2">
        <v>9.0909090909089993</v>
      </c>
      <c r="J2790" s="2">
        <v>3.0303030303030001</v>
      </c>
      <c r="K2790" s="2">
        <v>16.666666666666998</v>
      </c>
      <c r="L2790" s="2">
        <v>3.0303030303030001</v>
      </c>
      <c r="M2790" s="2">
        <v>12.121212121212</v>
      </c>
      <c r="N2790" s="9">
        <v>0</v>
      </c>
      <c r="O2790" s="2">
        <v>25.757575757575999</v>
      </c>
      <c r="P2790" s="9">
        <v>0</v>
      </c>
      <c r="Q2790" s="2">
        <v>18.181818181817999</v>
      </c>
      <c r="R2790" s="2">
        <v>3.0303030303030001</v>
      </c>
      <c r="S2790" s="2">
        <v>19.696969696970001</v>
      </c>
      <c r="T2790" s="18">
        <v>1.5151515151520001</v>
      </c>
    </row>
    <row r="2791" spans="2:20" x14ac:dyDescent="0.2">
      <c r="D2791" s="102"/>
      <c r="E2791" s="5" t="s">
        <v>44</v>
      </c>
      <c r="F2791" s="6"/>
      <c r="G2791" s="7">
        <v>74</v>
      </c>
      <c r="H2791" s="10">
        <v>31</v>
      </c>
      <c r="I2791" s="1">
        <v>13</v>
      </c>
      <c r="J2791" s="1">
        <v>4</v>
      </c>
      <c r="K2791" s="1">
        <v>13</v>
      </c>
      <c r="L2791" s="1">
        <v>5</v>
      </c>
      <c r="M2791" s="1">
        <v>13</v>
      </c>
      <c r="N2791" s="1">
        <v>2</v>
      </c>
      <c r="O2791" s="1">
        <v>20</v>
      </c>
      <c r="P2791" s="1">
        <v>0</v>
      </c>
      <c r="Q2791" s="1">
        <v>9</v>
      </c>
      <c r="R2791" s="1">
        <v>1</v>
      </c>
      <c r="S2791" s="1">
        <v>17</v>
      </c>
      <c r="T2791" s="17">
        <v>2</v>
      </c>
    </row>
    <row r="2792" spans="2:20" x14ac:dyDescent="0.2">
      <c r="D2792" s="103"/>
      <c r="E2792" s="54"/>
      <c r="F2792" s="52"/>
      <c r="G2792" s="61">
        <v>100</v>
      </c>
      <c r="H2792" s="66">
        <v>41.891891891892001</v>
      </c>
      <c r="I2792" s="24">
        <v>17.567567567567998</v>
      </c>
      <c r="J2792" s="24">
        <v>5.4054054054050003</v>
      </c>
      <c r="K2792" s="24">
        <v>17.567567567567998</v>
      </c>
      <c r="L2792" s="24">
        <v>6.7567567567570004</v>
      </c>
      <c r="M2792" s="24">
        <v>17.567567567567998</v>
      </c>
      <c r="N2792" s="24">
        <v>2.7027027027030002</v>
      </c>
      <c r="O2792" s="24">
        <v>27.027027027027</v>
      </c>
      <c r="P2792" s="72">
        <v>0</v>
      </c>
      <c r="Q2792" s="24">
        <v>12.162162162162</v>
      </c>
      <c r="R2792" s="24">
        <v>1.351351351351</v>
      </c>
      <c r="S2792" s="24">
        <v>22.972972972973</v>
      </c>
      <c r="T2792" s="69">
        <v>2.7027027027030002</v>
      </c>
    </row>
    <row r="2794" spans="2:20" x14ac:dyDescent="0.2">
      <c r="B2794" s="34" t="str">
        <f xml:space="preserve"> HYPERLINK("#'目次'!B69", "[63]")</f>
        <v>[63]</v>
      </c>
      <c r="C2794" s="27" t="s">
        <v>612</v>
      </c>
    </row>
    <row r="2795" spans="2:20" x14ac:dyDescent="0.2">
      <c r="C2795" s="84" t="s">
        <v>613</v>
      </c>
    </row>
    <row r="2797" spans="2:20" x14ac:dyDescent="0.2">
      <c r="C2797" s="27" t="s">
        <v>13</v>
      </c>
    </row>
    <row r="2798" spans="2:20" ht="48" x14ac:dyDescent="0.2">
      <c r="D2798" s="97"/>
      <c r="E2798" s="98"/>
      <c r="F2798" s="98"/>
      <c r="G2798" s="38" t="s">
        <v>14</v>
      </c>
      <c r="H2798" s="36" t="s">
        <v>614</v>
      </c>
      <c r="I2798" s="4" t="s">
        <v>533</v>
      </c>
      <c r="J2798" s="4" t="s">
        <v>615</v>
      </c>
      <c r="K2798" s="4" t="s">
        <v>535</v>
      </c>
      <c r="L2798" s="4" t="s">
        <v>616</v>
      </c>
      <c r="M2798" s="4" t="s">
        <v>617</v>
      </c>
      <c r="N2798" s="4" t="s">
        <v>537</v>
      </c>
      <c r="O2798" s="4" t="s">
        <v>618</v>
      </c>
      <c r="P2798" s="4" t="s">
        <v>540</v>
      </c>
      <c r="Q2798" s="4" t="s">
        <v>180</v>
      </c>
      <c r="R2798" s="4" t="s">
        <v>22</v>
      </c>
      <c r="S2798" s="4" t="s">
        <v>619</v>
      </c>
      <c r="T2798" s="35" t="s">
        <v>24</v>
      </c>
    </row>
    <row r="2799" spans="2:20" x14ac:dyDescent="0.2">
      <c r="D2799" s="99"/>
      <c r="E2799" s="100"/>
      <c r="F2799" s="100"/>
      <c r="G2799" s="40"/>
      <c r="H2799" s="42"/>
      <c r="I2799" s="8"/>
      <c r="J2799" s="8"/>
      <c r="K2799" s="8"/>
      <c r="L2799" s="8"/>
      <c r="M2799" s="8"/>
      <c r="N2799" s="8"/>
      <c r="O2799" s="8"/>
      <c r="P2799" s="8"/>
      <c r="Q2799" s="8"/>
      <c r="R2799" s="8"/>
      <c r="S2799" s="8"/>
      <c r="T2799" s="39"/>
    </row>
    <row r="2800" spans="2:20" x14ac:dyDescent="0.2">
      <c r="D2800" s="59"/>
      <c r="E2800" s="63" t="s">
        <v>14</v>
      </c>
      <c r="F2800" s="65"/>
      <c r="G2800" s="37">
        <v>5941</v>
      </c>
      <c r="H2800" s="16">
        <v>97</v>
      </c>
      <c r="I2800" s="16">
        <v>999</v>
      </c>
      <c r="J2800" s="16">
        <v>578</v>
      </c>
      <c r="K2800" s="16">
        <v>539</v>
      </c>
      <c r="L2800" s="16">
        <v>978</v>
      </c>
      <c r="M2800" s="16">
        <v>447</v>
      </c>
      <c r="N2800" s="16">
        <v>1319</v>
      </c>
      <c r="O2800" s="16">
        <v>108</v>
      </c>
      <c r="P2800" s="16">
        <v>468</v>
      </c>
      <c r="Q2800" s="16">
        <v>1003</v>
      </c>
      <c r="R2800" s="16">
        <v>103</v>
      </c>
      <c r="S2800" s="16">
        <v>3844</v>
      </c>
      <c r="T2800" s="57">
        <v>11</v>
      </c>
    </row>
    <row r="2801" spans="4:20" x14ac:dyDescent="0.2">
      <c r="D2801" s="54"/>
      <c r="E2801" s="52"/>
      <c r="F2801" s="60"/>
      <c r="G2801" s="11">
        <v>100</v>
      </c>
      <c r="H2801" s="2">
        <v>1.6327217640130001</v>
      </c>
      <c r="I2801" s="2">
        <v>16.815350951018001</v>
      </c>
      <c r="J2801" s="2">
        <v>9.7290018515399996</v>
      </c>
      <c r="K2801" s="2">
        <v>9.0725467093079999</v>
      </c>
      <c r="L2801" s="2">
        <v>16.461875105200999</v>
      </c>
      <c r="M2801" s="2">
        <v>7.5239858609660004</v>
      </c>
      <c r="N2801" s="2">
        <v>22.201649553947</v>
      </c>
      <c r="O2801" s="2">
        <v>1.817875778488</v>
      </c>
      <c r="P2801" s="2">
        <v>7.8774617067830004</v>
      </c>
      <c r="Q2801" s="2">
        <v>16.882679683555001</v>
      </c>
      <c r="R2801" s="2">
        <v>1.7337148628179999</v>
      </c>
      <c r="S2801" s="2">
        <v>64.702911967681999</v>
      </c>
      <c r="T2801" s="18">
        <v>0.185154014476</v>
      </c>
    </row>
    <row r="2802" spans="4:20" x14ac:dyDescent="0.2">
      <c r="D2802" s="101" t="s">
        <v>25</v>
      </c>
      <c r="E2802" s="26" t="s">
        <v>26</v>
      </c>
      <c r="F2802" s="25"/>
      <c r="G2802" s="28">
        <v>287</v>
      </c>
      <c r="H2802" s="30">
        <v>4</v>
      </c>
      <c r="I2802" s="3">
        <v>49</v>
      </c>
      <c r="J2802" s="3">
        <v>29</v>
      </c>
      <c r="K2802" s="3">
        <v>28</v>
      </c>
      <c r="L2802" s="3">
        <v>38</v>
      </c>
      <c r="M2802" s="3">
        <v>22</v>
      </c>
      <c r="N2802" s="3">
        <v>57</v>
      </c>
      <c r="O2802" s="3">
        <v>6</v>
      </c>
      <c r="P2802" s="3">
        <v>24</v>
      </c>
      <c r="Q2802" s="3">
        <v>52</v>
      </c>
      <c r="R2802" s="3">
        <v>0</v>
      </c>
      <c r="S2802" s="3">
        <v>204</v>
      </c>
      <c r="T2802" s="32">
        <v>0</v>
      </c>
    </row>
    <row r="2803" spans="4:20" x14ac:dyDescent="0.2">
      <c r="D2803" s="102"/>
      <c r="E2803" s="13"/>
      <c r="F2803" s="14"/>
      <c r="G2803" s="11">
        <v>100</v>
      </c>
      <c r="H2803" s="15">
        <v>1.3937282229970001</v>
      </c>
      <c r="I2803" s="2">
        <v>17.073170731706998</v>
      </c>
      <c r="J2803" s="2">
        <v>10.104529616724999</v>
      </c>
      <c r="K2803" s="2">
        <v>9.7560975609760003</v>
      </c>
      <c r="L2803" s="2">
        <v>13.240418118467</v>
      </c>
      <c r="M2803" s="2">
        <v>7.6655052264809997</v>
      </c>
      <c r="N2803" s="2">
        <v>19.8606271777</v>
      </c>
      <c r="O2803" s="2">
        <v>2.0905923344950001</v>
      </c>
      <c r="P2803" s="2">
        <v>8.3623693379790005</v>
      </c>
      <c r="Q2803" s="2">
        <v>18.118466898954999</v>
      </c>
      <c r="R2803" s="9">
        <v>0</v>
      </c>
      <c r="S2803" s="2">
        <v>71.080139372822003</v>
      </c>
      <c r="T2803" s="29">
        <v>0</v>
      </c>
    </row>
    <row r="2804" spans="4:20" x14ac:dyDescent="0.2">
      <c r="D2804" s="102"/>
      <c r="E2804" s="5" t="s">
        <v>27</v>
      </c>
      <c r="F2804" s="6"/>
      <c r="G2804" s="7">
        <v>438</v>
      </c>
      <c r="H2804" s="10">
        <v>7</v>
      </c>
      <c r="I2804" s="1">
        <v>52</v>
      </c>
      <c r="J2804" s="1">
        <v>27</v>
      </c>
      <c r="K2804" s="1">
        <v>36</v>
      </c>
      <c r="L2804" s="1">
        <v>66</v>
      </c>
      <c r="M2804" s="1">
        <v>33</v>
      </c>
      <c r="N2804" s="1">
        <v>82</v>
      </c>
      <c r="O2804" s="1">
        <v>4</v>
      </c>
      <c r="P2804" s="1">
        <v>25</v>
      </c>
      <c r="Q2804" s="1">
        <v>69</v>
      </c>
      <c r="R2804" s="1">
        <v>8</v>
      </c>
      <c r="S2804" s="1">
        <v>300</v>
      </c>
      <c r="T2804" s="17">
        <v>1</v>
      </c>
    </row>
    <row r="2805" spans="4:20" x14ac:dyDescent="0.2">
      <c r="D2805" s="102"/>
      <c r="E2805" s="13"/>
      <c r="F2805" s="14"/>
      <c r="G2805" s="11">
        <v>100</v>
      </c>
      <c r="H2805" s="15">
        <v>1.5981735159820001</v>
      </c>
      <c r="I2805" s="2">
        <v>11.872146118721</v>
      </c>
      <c r="J2805" s="2">
        <v>6.1643835616439997</v>
      </c>
      <c r="K2805" s="2">
        <v>8.2191780821920002</v>
      </c>
      <c r="L2805" s="2">
        <v>15.068493150685001</v>
      </c>
      <c r="M2805" s="2">
        <v>7.5342465753420003</v>
      </c>
      <c r="N2805" s="2">
        <v>18.721461187214999</v>
      </c>
      <c r="O2805" s="2">
        <v>0.91324200913200004</v>
      </c>
      <c r="P2805" s="2">
        <v>5.7077625570780004</v>
      </c>
      <c r="Q2805" s="2">
        <v>15.753424657534</v>
      </c>
      <c r="R2805" s="2">
        <v>1.826484018265</v>
      </c>
      <c r="S2805" s="2">
        <v>68.493150684932004</v>
      </c>
      <c r="T2805" s="18">
        <v>0.22831050228300001</v>
      </c>
    </row>
    <row r="2806" spans="4:20" x14ac:dyDescent="0.2">
      <c r="D2806" s="102"/>
      <c r="E2806" s="5" t="s">
        <v>28</v>
      </c>
      <c r="F2806" s="6"/>
      <c r="G2806" s="7">
        <v>1296</v>
      </c>
      <c r="H2806" s="10">
        <v>26</v>
      </c>
      <c r="I2806" s="1">
        <v>233</v>
      </c>
      <c r="J2806" s="1">
        <v>137</v>
      </c>
      <c r="K2806" s="1">
        <v>117</v>
      </c>
      <c r="L2806" s="1">
        <v>241</v>
      </c>
      <c r="M2806" s="1">
        <v>94</v>
      </c>
      <c r="N2806" s="1">
        <v>299</v>
      </c>
      <c r="O2806" s="1">
        <v>22</v>
      </c>
      <c r="P2806" s="1">
        <v>112</v>
      </c>
      <c r="Q2806" s="1">
        <v>206</v>
      </c>
      <c r="R2806" s="1">
        <v>31</v>
      </c>
      <c r="S2806" s="1">
        <v>814</v>
      </c>
      <c r="T2806" s="17">
        <v>3</v>
      </c>
    </row>
    <row r="2807" spans="4:20" x14ac:dyDescent="0.2">
      <c r="D2807" s="102"/>
      <c r="E2807" s="13"/>
      <c r="F2807" s="14"/>
      <c r="G2807" s="11">
        <v>100</v>
      </c>
      <c r="H2807" s="15">
        <v>2.0061728395060001</v>
      </c>
      <c r="I2807" s="2">
        <v>17.978395061728001</v>
      </c>
      <c r="J2807" s="2">
        <v>10.570987654321</v>
      </c>
      <c r="K2807" s="2">
        <v>9.0277777777780006</v>
      </c>
      <c r="L2807" s="2">
        <v>18.595679012346</v>
      </c>
      <c r="M2807" s="2">
        <v>7.2530864197530001</v>
      </c>
      <c r="N2807" s="2">
        <v>23.070987654321002</v>
      </c>
      <c r="O2807" s="2">
        <v>1.697530864198</v>
      </c>
      <c r="P2807" s="2">
        <v>8.6419753086419995</v>
      </c>
      <c r="Q2807" s="2">
        <v>15.895061728395</v>
      </c>
      <c r="R2807" s="2">
        <v>2.3919753086419999</v>
      </c>
      <c r="S2807" s="2">
        <v>62.808641975309001</v>
      </c>
      <c r="T2807" s="18">
        <v>0.23148148148100001</v>
      </c>
    </row>
    <row r="2808" spans="4:20" x14ac:dyDescent="0.2">
      <c r="D2808" s="102"/>
      <c r="E2808" s="5" t="s">
        <v>29</v>
      </c>
      <c r="F2808" s="6"/>
      <c r="G2808" s="7">
        <v>702</v>
      </c>
      <c r="H2808" s="10">
        <v>13</v>
      </c>
      <c r="I2808" s="1">
        <v>121</v>
      </c>
      <c r="J2808" s="1">
        <v>72</v>
      </c>
      <c r="K2808" s="1">
        <v>77</v>
      </c>
      <c r="L2808" s="1">
        <v>125</v>
      </c>
      <c r="M2808" s="1">
        <v>65</v>
      </c>
      <c r="N2808" s="1">
        <v>206</v>
      </c>
      <c r="O2808" s="1">
        <v>21</v>
      </c>
      <c r="P2808" s="1">
        <v>54</v>
      </c>
      <c r="Q2808" s="1">
        <v>119</v>
      </c>
      <c r="R2808" s="1">
        <v>15</v>
      </c>
      <c r="S2808" s="1">
        <v>398</v>
      </c>
      <c r="T2808" s="17">
        <v>0</v>
      </c>
    </row>
    <row r="2809" spans="4:20" x14ac:dyDescent="0.2">
      <c r="D2809" s="102"/>
      <c r="E2809" s="13"/>
      <c r="F2809" s="14"/>
      <c r="G2809" s="11">
        <v>100</v>
      </c>
      <c r="H2809" s="15">
        <v>1.851851851852</v>
      </c>
      <c r="I2809" s="2">
        <v>17.236467236467</v>
      </c>
      <c r="J2809" s="2">
        <v>10.25641025641</v>
      </c>
      <c r="K2809" s="2">
        <v>10.968660968661</v>
      </c>
      <c r="L2809" s="2">
        <v>17.806267806268</v>
      </c>
      <c r="M2809" s="2">
        <v>9.2592592592590002</v>
      </c>
      <c r="N2809" s="2">
        <v>29.344729344729</v>
      </c>
      <c r="O2809" s="2">
        <v>2.9914529914529999</v>
      </c>
      <c r="P2809" s="2">
        <v>7.6923076923079998</v>
      </c>
      <c r="Q2809" s="2">
        <v>16.951566951566999</v>
      </c>
      <c r="R2809" s="2">
        <v>2.1367521367519999</v>
      </c>
      <c r="S2809" s="2">
        <v>56.695156695157003</v>
      </c>
      <c r="T2809" s="29">
        <v>0</v>
      </c>
    </row>
    <row r="2810" spans="4:20" x14ac:dyDescent="0.2">
      <c r="D2810" s="102"/>
      <c r="E2810" s="5" t="s">
        <v>30</v>
      </c>
      <c r="F2810" s="6"/>
      <c r="G2810" s="7">
        <v>246</v>
      </c>
      <c r="H2810" s="10">
        <v>4</v>
      </c>
      <c r="I2810" s="1">
        <v>34</v>
      </c>
      <c r="J2810" s="1">
        <v>25</v>
      </c>
      <c r="K2810" s="1">
        <v>24</v>
      </c>
      <c r="L2810" s="1">
        <v>44</v>
      </c>
      <c r="M2810" s="1">
        <v>19</v>
      </c>
      <c r="N2810" s="1">
        <v>54</v>
      </c>
      <c r="O2810" s="1">
        <v>6</v>
      </c>
      <c r="P2810" s="1">
        <v>16</v>
      </c>
      <c r="Q2810" s="1">
        <v>32</v>
      </c>
      <c r="R2810" s="1">
        <v>3</v>
      </c>
      <c r="S2810" s="1">
        <v>159</v>
      </c>
      <c r="T2810" s="17">
        <v>1</v>
      </c>
    </row>
    <row r="2811" spans="4:20" x14ac:dyDescent="0.2">
      <c r="D2811" s="102"/>
      <c r="E2811" s="13"/>
      <c r="F2811" s="14"/>
      <c r="G2811" s="11">
        <v>100</v>
      </c>
      <c r="H2811" s="15">
        <v>1.6260162601629999</v>
      </c>
      <c r="I2811" s="2">
        <v>13.821138211381999</v>
      </c>
      <c r="J2811" s="2">
        <v>10.162601626016</v>
      </c>
      <c r="K2811" s="2">
        <v>9.7560975609760003</v>
      </c>
      <c r="L2811" s="2">
        <v>17.886178861788999</v>
      </c>
      <c r="M2811" s="2">
        <v>7.7235772357719998</v>
      </c>
      <c r="N2811" s="2">
        <v>21.951219512194999</v>
      </c>
      <c r="O2811" s="2">
        <v>2.4390243902440001</v>
      </c>
      <c r="P2811" s="2">
        <v>6.5040650406499996</v>
      </c>
      <c r="Q2811" s="2">
        <v>13.008130081300999</v>
      </c>
      <c r="R2811" s="2">
        <v>1.219512195122</v>
      </c>
      <c r="S2811" s="2">
        <v>64.634146341462994</v>
      </c>
      <c r="T2811" s="18">
        <v>0.40650406504100001</v>
      </c>
    </row>
    <row r="2812" spans="4:20" x14ac:dyDescent="0.2">
      <c r="D2812" s="102"/>
      <c r="E2812" s="5" t="s">
        <v>31</v>
      </c>
      <c r="F2812" s="6"/>
      <c r="G2812" s="7">
        <v>126</v>
      </c>
      <c r="H2812" s="10">
        <v>0</v>
      </c>
      <c r="I2812" s="1">
        <v>19</v>
      </c>
      <c r="J2812" s="1">
        <v>13</v>
      </c>
      <c r="K2812" s="1">
        <v>15</v>
      </c>
      <c r="L2812" s="1">
        <v>21</v>
      </c>
      <c r="M2812" s="1">
        <v>17</v>
      </c>
      <c r="N2812" s="1">
        <v>28</v>
      </c>
      <c r="O2812" s="1">
        <v>4</v>
      </c>
      <c r="P2812" s="1">
        <v>13</v>
      </c>
      <c r="Q2812" s="1">
        <v>15</v>
      </c>
      <c r="R2812" s="1">
        <v>1</v>
      </c>
      <c r="S2812" s="1">
        <v>85</v>
      </c>
      <c r="T2812" s="17">
        <v>0</v>
      </c>
    </row>
    <row r="2813" spans="4:20" x14ac:dyDescent="0.2">
      <c r="D2813" s="102"/>
      <c r="E2813" s="13"/>
      <c r="F2813" s="14"/>
      <c r="G2813" s="11">
        <v>100</v>
      </c>
      <c r="H2813" s="70">
        <v>0</v>
      </c>
      <c r="I2813" s="2">
        <v>15.079365079364999</v>
      </c>
      <c r="J2813" s="2">
        <v>10.31746031746</v>
      </c>
      <c r="K2813" s="2">
        <v>11.904761904761999</v>
      </c>
      <c r="L2813" s="2">
        <v>16.666666666666998</v>
      </c>
      <c r="M2813" s="2">
        <v>13.492063492063</v>
      </c>
      <c r="N2813" s="2">
        <v>22.222222222222001</v>
      </c>
      <c r="O2813" s="2">
        <v>3.1746031746029999</v>
      </c>
      <c r="P2813" s="2">
        <v>10.31746031746</v>
      </c>
      <c r="Q2813" s="2">
        <v>11.904761904761999</v>
      </c>
      <c r="R2813" s="2">
        <v>0.793650793651</v>
      </c>
      <c r="S2813" s="2">
        <v>67.460317460317</v>
      </c>
      <c r="T2813" s="29">
        <v>0</v>
      </c>
    </row>
    <row r="2814" spans="4:20" x14ac:dyDescent="0.2">
      <c r="D2814" s="102"/>
      <c r="E2814" s="5" t="s">
        <v>32</v>
      </c>
      <c r="F2814" s="6"/>
      <c r="G2814" s="7">
        <v>708</v>
      </c>
      <c r="H2814" s="10">
        <v>9</v>
      </c>
      <c r="I2814" s="1">
        <v>128</v>
      </c>
      <c r="J2814" s="1">
        <v>78</v>
      </c>
      <c r="K2814" s="1">
        <v>61</v>
      </c>
      <c r="L2814" s="1">
        <v>129</v>
      </c>
      <c r="M2814" s="1">
        <v>56</v>
      </c>
      <c r="N2814" s="1">
        <v>163</v>
      </c>
      <c r="O2814" s="1">
        <v>10</v>
      </c>
      <c r="P2814" s="1">
        <v>62</v>
      </c>
      <c r="Q2814" s="1">
        <v>130</v>
      </c>
      <c r="R2814" s="1">
        <v>11</v>
      </c>
      <c r="S2814" s="1">
        <v>445</v>
      </c>
      <c r="T2814" s="17">
        <v>0</v>
      </c>
    </row>
    <row r="2815" spans="4:20" x14ac:dyDescent="0.2">
      <c r="D2815" s="102"/>
      <c r="E2815" s="13"/>
      <c r="F2815" s="14"/>
      <c r="G2815" s="11">
        <v>100</v>
      </c>
      <c r="H2815" s="15">
        <v>1.271186440678</v>
      </c>
      <c r="I2815" s="2">
        <v>18.079096045198</v>
      </c>
      <c r="J2815" s="2">
        <v>11.016949152542001</v>
      </c>
      <c r="K2815" s="2">
        <v>8.6158192090399996</v>
      </c>
      <c r="L2815" s="2">
        <v>18.220338983051001</v>
      </c>
      <c r="M2815" s="2">
        <v>7.9096045197739997</v>
      </c>
      <c r="N2815" s="2">
        <v>23.022598870056001</v>
      </c>
      <c r="O2815" s="2">
        <v>1.412429378531</v>
      </c>
      <c r="P2815" s="2">
        <v>8.7570621468930003</v>
      </c>
      <c r="Q2815" s="2">
        <v>18.361581920904001</v>
      </c>
      <c r="R2815" s="2">
        <v>1.5536723163840001</v>
      </c>
      <c r="S2815" s="2">
        <v>62.853107344633003</v>
      </c>
      <c r="T2815" s="29">
        <v>0</v>
      </c>
    </row>
    <row r="2816" spans="4:20" x14ac:dyDescent="0.2">
      <c r="D2816" s="102"/>
      <c r="E2816" s="5" t="s">
        <v>33</v>
      </c>
      <c r="F2816" s="6"/>
      <c r="G2816" s="7">
        <v>561</v>
      </c>
      <c r="H2816" s="10">
        <v>9</v>
      </c>
      <c r="I2816" s="1">
        <v>93</v>
      </c>
      <c r="J2816" s="1">
        <v>50</v>
      </c>
      <c r="K2816" s="1">
        <v>43</v>
      </c>
      <c r="L2816" s="1">
        <v>80</v>
      </c>
      <c r="M2816" s="1">
        <v>35</v>
      </c>
      <c r="N2816" s="1">
        <v>108</v>
      </c>
      <c r="O2816" s="1">
        <v>9</v>
      </c>
      <c r="P2816" s="1">
        <v>53</v>
      </c>
      <c r="Q2816" s="1">
        <v>98</v>
      </c>
      <c r="R2816" s="1">
        <v>6</v>
      </c>
      <c r="S2816" s="1">
        <v>367</v>
      </c>
      <c r="T2816" s="17">
        <v>4</v>
      </c>
    </row>
    <row r="2817" spans="4:20" x14ac:dyDescent="0.2">
      <c r="D2817" s="102"/>
      <c r="E2817" s="13"/>
      <c r="F2817" s="14"/>
      <c r="G2817" s="11">
        <v>100</v>
      </c>
      <c r="H2817" s="15">
        <v>1.6042780748659999</v>
      </c>
      <c r="I2817" s="2">
        <v>16.577540106952</v>
      </c>
      <c r="J2817" s="2">
        <v>8.9126559714799996</v>
      </c>
      <c r="K2817" s="2">
        <v>7.6648841354719996</v>
      </c>
      <c r="L2817" s="2">
        <v>14.260249554367</v>
      </c>
      <c r="M2817" s="2">
        <v>6.238859180036</v>
      </c>
      <c r="N2817" s="2">
        <v>19.251336898396001</v>
      </c>
      <c r="O2817" s="2">
        <v>1.6042780748659999</v>
      </c>
      <c r="P2817" s="2">
        <v>9.4474153297680008</v>
      </c>
      <c r="Q2817" s="2">
        <v>17.468805704099999</v>
      </c>
      <c r="R2817" s="2">
        <v>1.069518716578</v>
      </c>
      <c r="S2817" s="2">
        <v>65.418894830659994</v>
      </c>
      <c r="T2817" s="18">
        <v>0.71301247771800003</v>
      </c>
    </row>
    <row r="2818" spans="4:20" x14ac:dyDescent="0.2">
      <c r="D2818" s="102"/>
      <c r="E2818" s="5" t="s">
        <v>34</v>
      </c>
      <c r="F2818" s="6"/>
      <c r="G2818" s="7">
        <v>381</v>
      </c>
      <c r="H2818" s="10">
        <v>6</v>
      </c>
      <c r="I2818" s="1">
        <v>82</v>
      </c>
      <c r="J2818" s="1">
        <v>55</v>
      </c>
      <c r="K2818" s="1">
        <v>41</v>
      </c>
      <c r="L2818" s="1">
        <v>63</v>
      </c>
      <c r="M2818" s="1">
        <v>33</v>
      </c>
      <c r="N2818" s="1">
        <v>95</v>
      </c>
      <c r="O2818" s="1">
        <v>4</v>
      </c>
      <c r="P2818" s="1">
        <v>32</v>
      </c>
      <c r="Q2818" s="1">
        <v>70</v>
      </c>
      <c r="R2818" s="1">
        <v>6</v>
      </c>
      <c r="S2818" s="1">
        <v>234</v>
      </c>
      <c r="T2818" s="17">
        <v>0</v>
      </c>
    </row>
    <row r="2819" spans="4:20" x14ac:dyDescent="0.2">
      <c r="D2819" s="102"/>
      <c r="E2819" s="13"/>
      <c r="F2819" s="14"/>
      <c r="G2819" s="11">
        <v>100</v>
      </c>
      <c r="H2819" s="15">
        <v>1.574803149606</v>
      </c>
      <c r="I2819" s="2">
        <v>21.522309711285999</v>
      </c>
      <c r="J2819" s="2">
        <v>14.435695538058001</v>
      </c>
      <c r="K2819" s="2">
        <v>10.761154855642999</v>
      </c>
      <c r="L2819" s="2">
        <v>16.535433070865999</v>
      </c>
      <c r="M2819" s="2">
        <v>8.6614173228349998</v>
      </c>
      <c r="N2819" s="2">
        <v>24.934383202100001</v>
      </c>
      <c r="O2819" s="2">
        <v>1.0498687664040001</v>
      </c>
      <c r="P2819" s="2">
        <v>8.3989501312340007</v>
      </c>
      <c r="Q2819" s="2">
        <v>18.372703412073001</v>
      </c>
      <c r="R2819" s="2">
        <v>1.574803149606</v>
      </c>
      <c r="S2819" s="2">
        <v>61.417322834646001</v>
      </c>
      <c r="T2819" s="29">
        <v>0</v>
      </c>
    </row>
    <row r="2820" spans="4:20" x14ac:dyDescent="0.2">
      <c r="D2820" s="102"/>
      <c r="E2820" s="5" t="s">
        <v>35</v>
      </c>
      <c r="F2820" s="6"/>
      <c r="G2820" s="7">
        <v>330</v>
      </c>
      <c r="H2820" s="10">
        <v>6</v>
      </c>
      <c r="I2820" s="1">
        <v>68</v>
      </c>
      <c r="J2820" s="1">
        <v>38</v>
      </c>
      <c r="K2820" s="1">
        <v>34</v>
      </c>
      <c r="L2820" s="1">
        <v>56</v>
      </c>
      <c r="M2820" s="1">
        <v>23</v>
      </c>
      <c r="N2820" s="1">
        <v>75</v>
      </c>
      <c r="O2820" s="1">
        <v>7</v>
      </c>
      <c r="P2820" s="1">
        <v>24</v>
      </c>
      <c r="Q2820" s="1">
        <v>63</v>
      </c>
      <c r="R2820" s="1">
        <v>3</v>
      </c>
      <c r="S2820" s="1">
        <v>202</v>
      </c>
      <c r="T2820" s="17">
        <v>0</v>
      </c>
    </row>
    <row r="2821" spans="4:20" x14ac:dyDescent="0.2">
      <c r="D2821" s="102"/>
      <c r="E2821" s="13"/>
      <c r="F2821" s="14"/>
      <c r="G2821" s="11">
        <v>100</v>
      </c>
      <c r="H2821" s="15">
        <v>1.818181818182</v>
      </c>
      <c r="I2821" s="2">
        <v>20.606060606061</v>
      </c>
      <c r="J2821" s="2">
        <v>11.515151515152001</v>
      </c>
      <c r="K2821" s="2">
        <v>10.303030303030001</v>
      </c>
      <c r="L2821" s="2">
        <v>16.969696969697001</v>
      </c>
      <c r="M2821" s="2">
        <v>6.9696969696969999</v>
      </c>
      <c r="N2821" s="2">
        <v>22.727272727273</v>
      </c>
      <c r="O2821" s="2">
        <v>2.1212121212119999</v>
      </c>
      <c r="P2821" s="2">
        <v>7.2727272727269998</v>
      </c>
      <c r="Q2821" s="2">
        <v>19.090909090909001</v>
      </c>
      <c r="R2821" s="2">
        <v>0.90909090909099999</v>
      </c>
      <c r="S2821" s="2">
        <v>61.212121212120998</v>
      </c>
      <c r="T2821" s="29">
        <v>0</v>
      </c>
    </row>
    <row r="2822" spans="4:20" x14ac:dyDescent="0.2">
      <c r="D2822" s="102"/>
      <c r="E2822" s="5" t="s">
        <v>36</v>
      </c>
      <c r="F2822" s="6"/>
      <c r="G2822" s="7">
        <v>170</v>
      </c>
      <c r="H2822" s="10">
        <v>1</v>
      </c>
      <c r="I2822" s="1">
        <v>24</v>
      </c>
      <c r="J2822" s="1">
        <v>10</v>
      </c>
      <c r="K2822" s="1">
        <v>14</v>
      </c>
      <c r="L2822" s="1">
        <v>25</v>
      </c>
      <c r="M2822" s="1">
        <v>9</v>
      </c>
      <c r="N2822" s="1">
        <v>36</v>
      </c>
      <c r="O2822" s="1">
        <v>3</v>
      </c>
      <c r="P2822" s="1">
        <v>13</v>
      </c>
      <c r="Q2822" s="1">
        <v>29</v>
      </c>
      <c r="R2822" s="1">
        <v>4</v>
      </c>
      <c r="S2822" s="1">
        <v>119</v>
      </c>
      <c r="T2822" s="17">
        <v>2</v>
      </c>
    </row>
    <row r="2823" spans="4:20" x14ac:dyDescent="0.2">
      <c r="D2823" s="102"/>
      <c r="E2823" s="13"/>
      <c r="F2823" s="14"/>
      <c r="G2823" s="11">
        <v>100</v>
      </c>
      <c r="H2823" s="15">
        <v>0.58823529411800002</v>
      </c>
      <c r="I2823" s="2">
        <v>14.117647058824</v>
      </c>
      <c r="J2823" s="2">
        <v>5.8823529411760003</v>
      </c>
      <c r="K2823" s="2">
        <v>8.2352941176469994</v>
      </c>
      <c r="L2823" s="2">
        <v>14.705882352941</v>
      </c>
      <c r="M2823" s="2">
        <v>5.2941176470590001</v>
      </c>
      <c r="N2823" s="2">
        <v>21.176470588234999</v>
      </c>
      <c r="O2823" s="2">
        <v>1.764705882353</v>
      </c>
      <c r="P2823" s="2">
        <v>7.647058823529</v>
      </c>
      <c r="Q2823" s="2">
        <v>17.058823529411999</v>
      </c>
      <c r="R2823" s="2">
        <v>2.352941176471</v>
      </c>
      <c r="S2823" s="2">
        <v>70</v>
      </c>
      <c r="T2823" s="18">
        <v>1.1764705882349999</v>
      </c>
    </row>
    <row r="2824" spans="4:20" x14ac:dyDescent="0.2">
      <c r="D2824" s="102"/>
      <c r="E2824" s="5" t="s">
        <v>37</v>
      </c>
      <c r="F2824" s="6"/>
      <c r="G2824" s="7">
        <v>633</v>
      </c>
      <c r="H2824" s="10">
        <v>11</v>
      </c>
      <c r="I2824" s="1">
        <v>86</v>
      </c>
      <c r="J2824" s="1">
        <v>37</v>
      </c>
      <c r="K2824" s="1">
        <v>40</v>
      </c>
      <c r="L2824" s="1">
        <v>79</v>
      </c>
      <c r="M2824" s="1">
        <v>35</v>
      </c>
      <c r="N2824" s="1">
        <v>98</v>
      </c>
      <c r="O2824" s="1">
        <v>10</v>
      </c>
      <c r="P2824" s="1">
        <v>38</v>
      </c>
      <c r="Q2824" s="1">
        <v>110</v>
      </c>
      <c r="R2824" s="1">
        <v>15</v>
      </c>
      <c r="S2824" s="1">
        <v>472</v>
      </c>
      <c r="T2824" s="17">
        <v>0</v>
      </c>
    </row>
    <row r="2825" spans="4:20" x14ac:dyDescent="0.2">
      <c r="D2825" s="102"/>
      <c r="E2825" s="13"/>
      <c r="F2825" s="14"/>
      <c r="G2825" s="11">
        <v>100</v>
      </c>
      <c r="H2825" s="15">
        <v>1.7377567140600001</v>
      </c>
      <c r="I2825" s="2">
        <v>13.586097946288</v>
      </c>
      <c r="J2825" s="2">
        <v>5.8451816745659997</v>
      </c>
      <c r="K2825" s="2">
        <v>6.3191153238549997</v>
      </c>
      <c r="L2825" s="2">
        <v>12.480252764613001</v>
      </c>
      <c r="M2825" s="2">
        <v>5.5292259083730002</v>
      </c>
      <c r="N2825" s="2">
        <v>15.481832543444</v>
      </c>
      <c r="O2825" s="2">
        <v>1.579778830964</v>
      </c>
      <c r="P2825" s="2">
        <v>6.0031595576620003</v>
      </c>
      <c r="Q2825" s="2">
        <v>17.3775671406</v>
      </c>
      <c r="R2825" s="2">
        <v>2.3696682464449998</v>
      </c>
      <c r="S2825" s="2">
        <v>74.565560821484993</v>
      </c>
      <c r="T2825" s="29">
        <v>0</v>
      </c>
    </row>
    <row r="2826" spans="4:20" x14ac:dyDescent="0.2">
      <c r="D2826" s="102"/>
      <c r="E2826" s="5" t="s">
        <v>38</v>
      </c>
      <c r="F2826" s="6"/>
      <c r="G2826" s="7">
        <v>63</v>
      </c>
      <c r="H2826" s="10">
        <v>1</v>
      </c>
      <c r="I2826" s="1">
        <v>10</v>
      </c>
      <c r="J2826" s="1">
        <v>7</v>
      </c>
      <c r="K2826" s="1">
        <v>9</v>
      </c>
      <c r="L2826" s="1">
        <v>11</v>
      </c>
      <c r="M2826" s="1">
        <v>6</v>
      </c>
      <c r="N2826" s="1">
        <v>18</v>
      </c>
      <c r="O2826" s="1">
        <v>2</v>
      </c>
      <c r="P2826" s="1">
        <v>2</v>
      </c>
      <c r="Q2826" s="1">
        <v>10</v>
      </c>
      <c r="R2826" s="1">
        <v>0</v>
      </c>
      <c r="S2826" s="1">
        <v>45</v>
      </c>
      <c r="T2826" s="17">
        <v>0</v>
      </c>
    </row>
    <row r="2827" spans="4:20" x14ac:dyDescent="0.2">
      <c r="D2827" s="102"/>
      <c r="E2827" s="13"/>
      <c r="F2827" s="14"/>
      <c r="G2827" s="11">
        <v>100</v>
      </c>
      <c r="H2827" s="15">
        <v>1.587301587302</v>
      </c>
      <c r="I2827" s="2">
        <v>15.873015873016</v>
      </c>
      <c r="J2827" s="2">
        <v>11.111111111111001</v>
      </c>
      <c r="K2827" s="2">
        <v>14.285714285714</v>
      </c>
      <c r="L2827" s="2">
        <v>17.460317460317</v>
      </c>
      <c r="M2827" s="2">
        <v>9.5238095238099998</v>
      </c>
      <c r="N2827" s="2">
        <v>28.571428571428999</v>
      </c>
      <c r="O2827" s="2">
        <v>3.1746031746029999</v>
      </c>
      <c r="P2827" s="2">
        <v>3.1746031746029999</v>
      </c>
      <c r="Q2827" s="2">
        <v>15.873015873016</v>
      </c>
      <c r="R2827" s="9">
        <v>0</v>
      </c>
      <c r="S2827" s="2">
        <v>71.428571428571004</v>
      </c>
      <c r="T2827" s="29">
        <v>0</v>
      </c>
    </row>
    <row r="2828" spans="4:20" x14ac:dyDescent="0.2">
      <c r="D2828" s="101" t="s">
        <v>39</v>
      </c>
      <c r="E2828" s="26" t="s">
        <v>40</v>
      </c>
      <c r="F2828" s="25"/>
      <c r="G2828" s="28">
        <v>1694</v>
      </c>
      <c r="H2828" s="30">
        <v>37</v>
      </c>
      <c r="I2828" s="3">
        <v>327</v>
      </c>
      <c r="J2828" s="3">
        <v>192</v>
      </c>
      <c r="K2828" s="3">
        <v>173</v>
      </c>
      <c r="L2828" s="3">
        <v>293</v>
      </c>
      <c r="M2828" s="3">
        <v>150</v>
      </c>
      <c r="N2828" s="3">
        <v>444</v>
      </c>
      <c r="O2828" s="3">
        <v>43</v>
      </c>
      <c r="P2828" s="3">
        <v>145</v>
      </c>
      <c r="Q2828" s="3">
        <v>297</v>
      </c>
      <c r="R2828" s="3">
        <v>30</v>
      </c>
      <c r="S2828" s="3">
        <v>1021</v>
      </c>
      <c r="T2828" s="32">
        <v>0</v>
      </c>
    </row>
    <row r="2829" spans="4:20" x14ac:dyDescent="0.2">
      <c r="D2829" s="102"/>
      <c r="E2829" s="13"/>
      <c r="F2829" s="14"/>
      <c r="G2829" s="11">
        <v>100</v>
      </c>
      <c r="H2829" s="15">
        <v>2.1841794569070001</v>
      </c>
      <c r="I2829" s="2">
        <v>19.303423848878001</v>
      </c>
      <c r="J2829" s="2">
        <v>11.334120425029999</v>
      </c>
      <c r="K2829" s="2">
        <v>10.212514757969</v>
      </c>
      <c r="L2829" s="2">
        <v>17.296340023612998</v>
      </c>
      <c r="M2829" s="2">
        <v>8.8547815820540006</v>
      </c>
      <c r="N2829" s="2">
        <v>26.210153482881001</v>
      </c>
      <c r="O2829" s="2">
        <v>2.538370720189</v>
      </c>
      <c r="P2829" s="2">
        <v>8.5596221959859999</v>
      </c>
      <c r="Q2829" s="2">
        <v>17.532467532468001</v>
      </c>
      <c r="R2829" s="2">
        <v>1.770956316411</v>
      </c>
      <c r="S2829" s="2">
        <v>60.271546635183</v>
      </c>
      <c r="T2829" s="29">
        <v>0</v>
      </c>
    </row>
    <row r="2830" spans="4:20" x14ac:dyDescent="0.2">
      <c r="D2830" s="102"/>
      <c r="E2830" s="5" t="s">
        <v>41</v>
      </c>
      <c r="F2830" s="6"/>
      <c r="G2830" s="7">
        <v>1822</v>
      </c>
      <c r="H2830" s="10">
        <v>23</v>
      </c>
      <c r="I2830" s="1">
        <v>314</v>
      </c>
      <c r="J2830" s="1">
        <v>177</v>
      </c>
      <c r="K2830" s="1">
        <v>178</v>
      </c>
      <c r="L2830" s="1">
        <v>337</v>
      </c>
      <c r="M2830" s="1">
        <v>129</v>
      </c>
      <c r="N2830" s="1">
        <v>417</v>
      </c>
      <c r="O2830" s="1">
        <v>27</v>
      </c>
      <c r="P2830" s="1">
        <v>147</v>
      </c>
      <c r="Q2830" s="1">
        <v>297</v>
      </c>
      <c r="R2830" s="1">
        <v>37</v>
      </c>
      <c r="S2830" s="1">
        <v>1153</v>
      </c>
      <c r="T2830" s="17">
        <v>5</v>
      </c>
    </row>
    <row r="2831" spans="4:20" x14ac:dyDescent="0.2">
      <c r="D2831" s="102"/>
      <c r="E2831" s="13"/>
      <c r="F2831" s="14"/>
      <c r="G2831" s="11">
        <v>100</v>
      </c>
      <c r="H2831" s="15">
        <v>1.2623490669590001</v>
      </c>
      <c r="I2831" s="2">
        <v>17.233809001097999</v>
      </c>
      <c r="J2831" s="2">
        <v>9.7145993413829999</v>
      </c>
      <c r="K2831" s="2">
        <v>9.7694840834250005</v>
      </c>
      <c r="L2831" s="2">
        <v>18.496158068056999</v>
      </c>
      <c r="M2831" s="2">
        <v>7.0801317233810002</v>
      </c>
      <c r="N2831" s="2">
        <v>22.886937431393999</v>
      </c>
      <c r="O2831" s="2">
        <v>1.481888035126</v>
      </c>
      <c r="P2831" s="2">
        <v>8.0680570801320002</v>
      </c>
      <c r="Q2831" s="2">
        <v>16.300768386388999</v>
      </c>
      <c r="R2831" s="2">
        <v>2.0307354555430002</v>
      </c>
      <c r="S2831" s="2">
        <v>63.282107574093999</v>
      </c>
      <c r="T2831" s="18">
        <v>0.27442371020900003</v>
      </c>
    </row>
    <row r="2832" spans="4:20" x14ac:dyDescent="0.2">
      <c r="D2832" s="102"/>
      <c r="E2832" s="5" t="s">
        <v>42</v>
      </c>
      <c r="F2832" s="6"/>
      <c r="G2832" s="7">
        <v>1451</v>
      </c>
      <c r="H2832" s="10">
        <v>19</v>
      </c>
      <c r="I2832" s="1">
        <v>216</v>
      </c>
      <c r="J2832" s="1">
        <v>130</v>
      </c>
      <c r="K2832" s="1">
        <v>116</v>
      </c>
      <c r="L2832" s="1">
        <v>210</v>
      </c>
      <c r="M2832" s="1">
        <v>104</v>
      </c>
      <c r="N2832" s="1">
        <v>297</v>
      </c>
      <c r="O2832" s="1">
        <v>18</v>
      </c>
      <c r="P2832" s="1">
        <v>116</v>
      </c>
      <c r="Q2832" s="1">
        <v>260</v>
      </c>
      <c r="R2832" s="1">
        <v>22</v>
      </c>
      <c r="S2832" s="1">
        <v>963</v>
      </c>
      <c r="T2832" s="17">
        <v>5</v>
      </c>
    </row>
    <row r="2833" spans="2:20" x14ac:dyDescent="0.2">
      <c r="D2833" s="102"/>
      <c r="E2833" s="13"/>
      <c r="F2833" s="14"/>
      <c r="G2833" s="11">
        <v>100</v>
      </c>
      <c r="H2833" s="15">
        <v>1.3094417643</v>
      </c>
      <c r="I2833" s="2">
        <v>14.886285320469</v>
      </c>
      <c r="J2833" s="2">
        <v>8.9593383873190007</v>
      </c>
      <c r="K2833" s="2">
        <v>7.9944865609919997</v>
      </c>
      <c r="L2833" s="2">
        <v>14.4727773949</v>
      </c>
      <c r="M2833" s="2">
        <v>7.1674707098550003</v>
      </c>
      <c r="N2833" s="2">
        <v>20.468642315644001</v>
      </c>
      <c r="O2833" s="2">
        <v>1.240523776706</v>
      </c>
      <c r="P2833" s="2">
        <v>7.9944865609919997</v>
      </c>
      <c r="Q2833" s="2">
        <v>17.918676774638001</v>
      </c>
      <c r="R2833" s="2">
        <v>1.5161957270849999</v>
      </c>
      <c r="S2833" s="2">
        <v>66.368022053755993</v>
      </c>
      <c r="T2833" s="18">
        <v>0.344589937974</v>
      </c>
    </row>
    <row r="2834" spans="2:20" x14ac:dyDescent="0.2">
      <c r="D2834" s="102"/>
      <c r="E2834" s="5" t="s">
        <v>43</v>
      </c>
      <c r="F2834" s="6"/>
      <c r="G2834" s="7">
        <v>450</v>
      </c>
      <c r="H2834" s="10">
        <v>6</v>
      </c>
      <c r="I2834" s="1">
        <v>58</v>
      </c>
      <c r="J2834" s="1">
        <v>39</v>
      </c>
      <c r="K2834" s="1">
        <v>28</v>
      </c>
      <c r="L2834" s="1">
        <v>63</v>
      </c>
      <c r="M2834" s="1">
        <v>31</v>
      </c>
      <c r="N2834" s="1">
        <v>64</v>
      </c>
      <c r="O2834" s="1">
        <v>7</v>
      </c>
      <c r="P2834" s="1">
        <v>31</v>
      </c>
      <c r="Q2834" s="1">
        <v>69</v>
      </c>
      <c r="R2834" s="1">
        <v>6</v>
      </c>
      <c r="S2834" s="1">
        <v>331</v>
      </c>
      <c r="T2834" s="17">
        <v>0</v>
      </c>
    </row>
    <row r="2835" spans="2:20" x14ac:dyDescent="0.2">
      <c r="D2835" s="102"/>
      <c r="E2835" s="13"/>
      <c r="F2835" s="14"/>
      <c r="G2835" s="11">
        <v>100</v>
      </c>
      <c r="H2835" s="15">
        <v>1.333333333333</v>
      </c>
      <c r="I2835" s="2">
        <v>12.888888888888999</v>
      </c>
      <c r="J2835" s="2">
        <v>8.666666666667</v>
      </c>
      <c r="K2835" s="2">
        <v>6.2222222222220003</v>
      </c>
      <c r="L2835" s="2">
        <v>14</v>
      </c>
      <c r="M2835" s="2">
        <v>6.8888888888890003</v>
      </c>
      <c r="N2835" s="2">
        <v>14.222222222221999</v>
      </c>
      <c r="O2835" s="2">
        <v>1.5555555555559999</v>
      </c>
      <c r="P2835" s="2">
        <v>6.8888888888890003</v>
      </c>
      <c r="Q2835" s="2">
        <v>15.333333333333</v>
      </c>
      <c r="R2835" s="2">
        <v>1.333333333333</v>
      </c>
      <c r="S2835" s="2">
        <v>73.555555555555998</v>
      </c>
      <c r="T2835" s="29">
        <v>0</v>
      </c>
    </row>
    <row r="2836" spans="2:20" x14ac:dyDescent="0.2">
      <c r="D2836" s="102"/>
      <c r="E2836" s="5" t="s">
        <v>44</v>
      </c>
      <c r="F2836" s="6"/>
      <c r="G2836" s="7">
        <v>524</v>
      </c>
      <c r="H2836" s="10">
        <v>12</v>
      </c>
      <c r="I2836" s="1">
        <v>84</v>
      </c>
      <c r="J2836" s="1">
        <v>40</v>
      </c>
      <c r="K2836" s="1">
        <v>44</v>
      </c>
      <c r="L2836" s="1">
        <v>75</v>
      </c>
      <c r="M2836" s="1">
        <v>33</v>
      </c>
      <c r="N2836" s="1">
        <v>97</v>
      </c>
      <c r="O2836" s="1">
        <v>13</v>
      </c>
      <c r="P2836" s="1">
        <v>29</v>
      </c>
      <c r="Q2836" s="1">
        <v>80</v>
      </c>
      <c r="R2836" s="1">
        <v>8</v>
      </c>
      <c r="S2836" s="1">
        <v>376</v>
      </c>
      <c r="T2836" s="17">
        <v>1</v>
      </c>
    </row>
    <row r="2837" spans="2:20" x14ac:dyDescent="0.2">
      <c r="D2837" s="103"/>
      <c r="E2837" s="54"/>
      <c r="F2837" s="52"/>
      <c r="G2837" s="61">
        <v>100</v>
      </c>
      <c r="H2837" s="66">
        <v>2.2900763358780001</v>
      </c>
      <c r="I2837" s="24">
        <v>16.030534351145</v>
      </c>
      <c r="J2837" s="24">
        <v>7.6335877862599997</v>
      </c>
      <c r="K2837" s="24">
        <v>8.3969465648850008</v>
      </c>
      <c r="L2837" s="24">
        <v>14.312977099236999</v>
      </c>
      <c r="M2837" s="24">
        <v>6.2977099236639997</v>
      </c>
      <c r="N2837" s="24">
        <v>18.511450381679001</v>
      </c>
      <c r="O2837" s="24">
        <v>2.4809160305339999</v>
      </c>
      <c r="P2837" s="24">
        <v>5.5343511450380003</v>
      </c>
      <c r="Q2837" s="24">
        <v>15.267175572518999</v>
      </c>
      <c r="R2837" s="24">
        <v>1.526717557252</v>
      </c>
      <c r="S2837" s="24">
        <v>71.755725190839996</v>
      </c>
      <c r="T2837" s="69">
        <v>0.19083969465600001</v>
      </c>
    </row>
    <row r="2839" spans="2:20" x14ac:dyDescent="0.2">
      <c r="B2839" s="34" t="str">
        <f xml:space="preserve"> HYPERLINK("#'目次'!B70", "[64]")</f>
        <v>[64]</v>
      </c>
      <c r="C2839" s="27" t="s">
        <v>623</v>
      </c>
    </row>
    <row r="2842" spans="2:20" x14ac:dyDescent="0.2">
      <c r="C2842" s="27" t="s">
        <v>13</v>
      </c>
    </row>
    <row r="2843" spans="2:20" ht="48" x14ac:dyDescent="0.2">
      <c r="D2843" s="97"/>
      <c r="E2843" s="98"/>
      <c r="F2843" s="98"/>
      <c r="G2843" s="38" t="s">
        <v>14</v>
      </c>
      <c r="H2843" s="36" t="s">
        <v>624</v>
      </c>
      <c r="I2843" s="4" t="s">
        <v>625</v>
      </c>
      <c r="J2843" s="4" t="s">
        <v>626</v>
      </c>
      <c r="K2843" s="4" t="s">
        <v>627</v>
      </c>
      <c r="L2843" s="4" t="s">
        <v>628</v>
      </c>
      <c r="M2843" s="4" t="s">
        <v>370</v>
      </c>
      <c r="N2843" s="35" t="s">
        <v>24</v>
      </c>
    </row>
    <row r="2844" spans="2:20" x14ac:dyDescent="0.2">
      <c r="D2844" s="99"/>
      <c r="E2844" s="100"/>
      <c r="F2844" s="100"/>
      <c r="G2844" s="40"/>
      <c r="H2844" s="42"/>
      <c r="I2844" s="8"/>
      <c r="J2844" s="8"/>
      <c r="K2844" s="8"/>
      <c r="L2844" s="8"/>
      <c r="M2844" s="8"/>
      <c r="N2844" s="39"/>
    </row>
    <row r="2845" spans="2:20" x14ac:dyDescent="0.2">
      <c r="D2845" s="59"/>
      <c r="E2845" s="63" t="s">
        <v>14</v>
      </c>
      <c r="F2845" s="65"/>
      <c r="G2845" s="37">
        <v>7000</v>
      </c>
      <c r="H2845" s="16">
        <v>3103</v>
      </c>
      <c r="I2845" s="16">
        <v>1087</v>
      </c>
      <c r="J2845" s="16">
        <v>459</v>
      </c>
      <c r="K2845" s="16">
        <v>1072</v>
      </c>
      <c r="L2845" s="16">
        <v>214</v>
      </c>
      <c r="M2845" s="16">
        <v>3690</v>
      </c>
      <c r="N2845" s="57">
        <v>17</v>
      </c>
    </row>
    <row r="2846" spans="2:20" x14ac:dyDescent="0.2">
      <c r="D2846" s="54"/>
      <c r="E2846" s="52"/>
      <c r="F2846" s="60"/>
      <c r="G2846" s="11">
        <v>100</v>
      </c>
      <c r="H2846" s="2">
        <v>44.328571428571003</v>
      </c>
      <c r="I2846" s="2">
        <v>15.528571428571</v>
      </c>
      <c r="J2846" s="2">
        <v>6.5571428571429999</v>
      </c>
      <c r="K2846" s="2">
        <v>15.314285714285999</v>
      </c>
      <c r="L2846" s="2">
        <v>3.0571428571429999</v>
      </c>
      <c r="M2846" s="2">
        <v>52.714285714286</v>
      </c>
      <c r="N2846" s="18">
        <v>0.242857142857</v>
      </c>
    </row>
    <row r="2847" spans="2:20" x14ac:dyDescent="0.2">
      <c r="D2847" s="101" t="s">
        <v>25</v>
      </c>
      <c r="E2847" s="26" t="s">
        <v>26</v>
      </c>
      <c r="F2847" s="25"/>
      <c r="G2847" s="28">
        <v>308</v>
      </c>
      <c r="H2847" s="30">
        <v>124</v>
      </c>
      <c r="I2847" s="3">
        <v>42</v>
      </c>
      <c r="J2847" s="3">
        <v>11</v>
      </c>
      <c r="K2847" s="3">
        <v>43</v>
      </c>
      <c r="L2847" s="3">
        <v>3</v>
      </c>
      <c r="M2847" s="3">
        <v>177</v>
      </c>
      <c r="N2847" s="32">
        <v>0</v>
      </c>
    </row>
    <row r="2848" spans="2:20" x14ac:dyDescent="0.2">
      <c r="D2848" s="102"/>
      <c r="E2848" s="13"/>
      <c r="F2848" s="14"/>
      <c r="G2848" s="11">
        <v>100</v>
      </c>
      <c r="H2848" s="15">
        <v>40.259740259739999</v>
      </c>
      <c r="I2848" s="2">
        <v>13.636363636364001</v>
      </c>
      <c r="J2848" s="2">
        <v>3.5714285714290002</v>
      </c>
      <c r="K2848" s="2">
        <v>13.961038961039</v>
      </c>
      <c r="L2848" s="2">
        <v>0.974025974026</v>
      </c>
      <c r="M2848" s="2">
        <v>57.467532467532003</v>
      </c>
      <c r="N2848" s="29">
        <v>0</v>
      </c>
    </row>
    <row r="2849" spans="4:14" x14ac:dyDescent="0.2">
      <c r="D2849" s="102"/>
      <c r="E2849" s="5" t="s">
        <v>27</v>
      </c>
      <c r="F2849" s="6"/>
      <c r="G2849" s="7">
        <v>504</v>
      </c>
      <c r="H2849" s="10">
        <v>202</v>
      </c>
      <c r="I2849" s="1">
        <v>75</v>
      </c>
      <c r="J2849" s="1">
        <v>29</v>
      </c>
      <c r="K2849" s="1">
        <v>69</v>
      </c>
      <c r="L2849" s="1">
        <v>15</v>
      </c>
      <c r="M2849" s="1">
        <v>294</v>
      </c>
      <c r="N2849" s="17">
        <v>1</v>
      </c>
    </row>
    <row r="2850" spans="4:14" x14ac:dyDescent="0.2">
      <c r="D2850" s="102"/>
      <c r="E2850" s="13"/>
      <c r="F2850" s="14"/>
      <c r="G2850" s="11">
        <v>100</v>
      </c>
      <c r="H2850" s="15">
        <v>40.079365079364997</v>
      </c>
      <c r="I2850" s="2">
        <v>14.880952380951999</v>
      </c>
      <c r="J2850" s="2">
        <v>5.7539682539679999</v>
      </c>
      <c r="K2850" s="2">
        <v>13.690476190476</v>
      </c>
      <c r="L2850" s="2">
        <v>2.9761904761900002</v>
      </c>
      <c r="M2850" s="2">
        <v>58.333333333333002</v>
      </c>
      <c r="N2850" s="18">
        <v>0.19841269841299999</v>
      </c>
    </row>
    <row r="2851" spans="4:14" x14ac:dyDescent="0.2">
      <c r="D2851" s="102"/>
      <c r="E2851" s="5" t="s">
        <v>28</v>
      </c>
      <c r="F2851" s="6"/>
      <c r="G2851" s="7">
        <v>1554</v>
      </c>
      <c r="H2851" s="10">
        <v>729</v>
      </c>
      <c r="I2851" s="1">
        <v>248</v>
      </c>
      <c r="J2851" s="1">
        <v>120</v>
      </c>
      <c r="K2851" s="1">
        <v>264</v>
      </c>
      <c r="L2851" s="1">
        <v>55</v>
      </c>
      <c r="M2851" s="1">
        <v>782</v>
      </c>
      <c r="N2851" s="17">
        <v>1</v>
      </c>
    </row>
    <row r="2852" spans="4:14" x14ac:dyDescent="0.2">
      <c r="D2852" s="102"/>
      <c r="E2852" s="13"/>
      <c r="F2852" s="14"/>
      <c r="G2852" s="11">
        <v>100</v>
      </c>
      <c r="H2852" s="15">
        <v>46.911196911197003</v>
      </c>
      <c r="I2852" s="2">
        <v>15.958815958816</v>
      </c>
      <c r="J2852" s="2">
        <v>7.7220077220079997</v>
      </c>
      <c r="K2852" s="2">
        <v>16.988416988417001</v>
      </c>
      <c r="L2852" s="2">
        <v>3.5392535392540001</v>
      </c>
      <c r="M2852" s="2">
        <v>50.321750321750002</v>
      </c>
      <c r="N2852" s="18">
        <v>6.435006435E-2</v>
      </c>
    </row>
    <row r="2853" spans="4:14" x14ac:dyDescent="0.2">
      <c r="D2853" s="102"/>
      <c r="E2853" s="5" t="s">
        <v>29</v>
      </c>
      <c r="F2853" s="6"/>
      <c r="G2853" s="7">
        <v>840</v>
      </c>
      <c r="H2853" s="10">
        <v>426</v>
      </c>
      <c r="I2853" s="1">
        <v>158</v>
      </c>
      <c r="J2853" s="1">
        <v>71</v>
      </c>
      <c r="K2853" s="1">
        <v>152</v>
      </c>
      <c r="L2853" s="1">
        <v>34</v>
      </c>
      <c r="M2853" s="1">
        <v>391</v>
      </c>
      <c r="N2853" s="17">
        <v>2</v>
      </c>
    </row>
    <row r="2854" spans="4:14" x14ac:dyDescent="0.2">
      <c r="D2854" s="102"/>
      <c r="E2854" s="13"/>
      <c r="F2854" s="14"/>
      <c r="G2854" s="11">
        <v>100</v>
      </c>
      <c r="H2854" s="15">
        <v>50.714285714286</v>
      </c>
      <c r="I2854" s="2">
        <v>18.809523809523998</v>
      </c>
      <c r="J2854" s="2">
        <v>8.4523809523810005</v>
      </c>
      <c r="K2854" s="2">
        <v>18.095238095237999</v>
      </c>
      <c r="L2854" s="2">
        <v>4.0476190476190004</v>
      </c>
      <c r="M2854" s="2">
        <v>46.547619047619001</v>
      </c>
      <c r="N2854" s="18">
        <v>0.23809523809499999</v>
      </c>
    </row>
    <row r="2855" spans="4:14" x14ac:dyDescent="0.2">
      <c r="D2855" s="102"/>
      <c r="E2855" s="5" t="s">
        <v>30</v>
      </c>
      <c r="F2855" s="6"/>
      <c r="G2855" s="7">
        <v>280</v>
      </c>
      <c r="H2855" s="10">
        <v>134</v>
      </c>
      <c r="I2855" s="1">
        <v>35</v>
      </c>
      <c r="J2855" s="1">
        <v>19</v>
      </c>
      <c r="K2855" s="1">
        <v>42</v>
      </c>
      <c r="L2855" s="1">
        <v>7</v>
      </c>
      <c r="M2855" s="1">
        <v>136</v>
      </c>
      <c r="N2855" s="17">
        <v>3</v>
      </c>
    </row>
    <row r="2856" spans="4:14" x14ac:dyDescent="0.2">
      <c r="D2856" s="102"/>
      <c r="E2856" s="13"/>
      <c r="F2856" s="14"/>
      <c r="G2856" s="11">
        <v>100</v>
      </c>
      <c r="H2856" s="15">
        <v>47.857142857143003</v>
      </c>
      <c r="I2856" s="2">
        <v>12.5</v>
      </c>
      <c r="J2856" s="2">
        <v>6.7857142857139996</v>
      </c>
      <c r="K2856" s="2">
        <v>15</v>
      </c>
      <c r="L2856" s="2">
        <v>2.5</v>
      </c>
      <c r="M2856" s="2">
        <v>48.571428571429003</v>
      </c>
      <c r="N2856" s="18">
        <v>1.0714285714289999</v>
      </c>
    </row>
    <row r="2857" spans="4:14" x14ac:dyDescent="0.2">
      <c r="D2857" s="102"/>
      <c r="E2857" s="5" t="s">
        <v>31</v>
      </c>
      <c r="F2857" s="6"/>
      <c r="G2857" s="7">
        <v>154</v>
      </c>
      <c r="H2857" s="10">
        <v>68</v>
      </c>
      <c r="I2857" s="1">
        <v>26</v>
      </c>
      <c r="J2857" s="1">
        <v>12</v>
      </c>
      <c r="K2857" s="1">
        <v>23</v>
      </c>
      <c r="L2857" s="1">
        <v>5</v>
      </c>
      <c r="M2857" s="1">
        <v>81</v>
      </c>
      <c r="N2857" s="17">
        <v>1</v>
      </c>
    </row>
    <row r="2858" spans="4:14" x14ac:dyDescent="0.2">
      <c r="D2858" s="102"/>
      <c r="E2858" s="13"/>
      <c r="F2858" s="14"/>
      <c r="G2858" s="11">
        <v>100</v>
      </c>
      <c r="H2858" s="15">
        <v>44.155844155844001</v>
      </c>
      <c r="I2858" s="2">
        <v>16.883116883117001</v>
      </c>
      <c r="J2858" s="2">
        <v>7.792207792208</v>
      </c>
      <c r="K2858" s="2">
        <v>14.935064935065</v>
      </c>
      <c r="L2858" s="2">
        <v>3.2467532467529998</v>
      </c>
      <c r="M2858" s="2">
        <v>52.597402597402997</v>
      </c>
      <c r="N2858" s="18">
        <v>0.64935064935099995</v>
      </c>
    </row>
    <row r="2859" spans="4:14" x14ac:dyDescent="0.2">
      <c r="D2859" s="102"/>
      <c r="E2859" s="5" t="s">
        <v>32</v>
      </c>
      <c r="F2859" s="6"/>
      <c r="G2859" s="7">
        <v>826</v>
      </c>
      <c r="H2859" s="10">
        <v>360</v>
      </c>
      <c r="I2859" s="1">
        <v>134</v>
      </c>
      <c r="J2859" s="1">
        <v>52</v>
      </c>
      <c r="K2859" s="1">
        <v>111</v>
      </c>
      <c r="L2859" s="1">
        <v>23</v>
      </c>
      <c r="M2859" s="1">
        <v>445</v>
      </c>
      <c r="N2859" s="17">
        <v>0</v>
      </c>
    </row>
    <row r="2860" spans="4:14" x14ac:dyDescent="0.2">
      <c r="D2860" s="102"/>
      <c r="E2860" s="13"/>
      <c r="F2860" s="14"/>
      <c r="G2860" s="11">
        <v>100</v>
      </c>
      <c r="H2860" s="15">
        <v>43.583535108958998</v>
      </c>
      <c r="I2860" s="2">
        <v>16.222760290557002</v>
      </c>
      <c r="J2860" s="2">
        <v>6.2953995157379996</v>
      </c>
      <c r="K2860" s="2">
        <v>13.438256658596</v>
      </c>
      <c r="L2860" s="2">
        <v>2.7845036319609999</v>
      </c>
      <c r="M2860" s="2">
        <v>53.874092009685</v>
      </c>
      <c r="N2860" s="29">
        <v>0</v>
      </c>
    </row>
    <row r="2861" spans="4:14" x14ac:dyDescent="0.2">
      <c r="D2861" s="102"/>
      <c r="E2861" s="5" t="s">
        <v>33</v>
      </c>
      <c r="F2861" s="6"/>
      <c r="G2861" s="7">
        <v>672</v>
      </c>
      <c r="H2861" s="10">
        <v>294</v>
      </c>
      <c r="I2861" s="1">
        <v>110</v>
      </c>
      <c r="J2861" s="1">
        <v>45</v>
      </c>
      <c r="K2861" s="1">
        <v>112</v>
      </c>
      <c r="L2861" s="1">
        <v>23</v>
      </c>
      <c r="M2861" s="1">
        <v>350</v>
      </c>
      <c r="N2861" s="17">
        <v>4</v>
      </c>
    </row>
    <row r="2862" spans="4:14" x14ac:dyDescent="0.2">
      <c r="D2862" s="102"/>
      <c r="E2862" s="13"/>
      <c r="F2862" s="14"/>
      <c r="G2862" s="11">
        <v>100</v>
      </c>
      <c r="H2862" s="15">
        <v>43.75</v>
      </c>
      <c r="I2862" s="2">
        <v>16.369047619048001</v>
      </c>
      <c r="J2862" s="2">
        <v>6.6964285714290002</v>
      </c>
      <c r="K2862" s="2">
        <v>16.666666666666998</v>
      </c>
      <c r="L2862" s="2">
        <v>3.4226190476189999</v>
      </c>
      <c r="M2862" s="2">
        <v>52.083333333333002</v>
      </c>
      <c r="N2862" s="18">
        <v>0.59523809523799998</v>
      </c>
    </row>
    <row r="2863" spans="4:14" x14ac:dyDescent="0.2">
      <c r="D2863" s="102"/>
      <c r="E2863" s="5" t="s">
        <v>34</v>
      </c>
      <c r="F2863" s="6"/>
      <c r="G2863" s="7">
        <v>462</v>
      </c>
      <c r="H2863" s="10">
        <v>211</v>
      </c>
      <c r="I2863" s="1">
        <v>64</v>
      </c>
      <c r="J2863" s="1">
        <v>23</v>
      </c>
      <c r="K2863" s="1">
        <v>76</v>
      </c>
      <c r="L2863" s="1">
        <v>13</v>
      </c>
      <c r="M2863" s="1">
        <v>241</v>
      </c>
      <c r="N2863" s="17">
        <v>0</v>
      </c>
    </row>
    <row r="2864" spans="4:14" x14ac:dyDescent="0.2">
      <c r="D2864" s="102"/>
      <c r="E2864" s="13"/>
      <c r="F2864" s="14"/>
      <c r="G2864" s="11">
        <v>100</v>
      </c>
      <c r="H2864" s="15">
        <v>45.670995670996</v>
      </c>
      <c r="I2864" s="2">
        <v>13.852813852814</v>
      </c>
      <c r="J2864" s="2">
        <v>4.9783549783550001</v>
      </c>
      <c r="K2864" s="2">
        <v>16.450216450216001</v>
      </c>
      <c r="L2864" s="2">
        <v>2.8138528138529999</v>
      </c>
      <c r="M2864" s="2">
        <v>52.164502164501997</v>
      </c>
      <c r="N2864" s="29">
        <v>0</v>
      </c>
    </row>
    <row r="2865" spans="4:14" x14ac:dyDescent="0.2">
      <c r="D2865" s="102"/>
      <c r="E2865" s="5" t="s">
        <v>35</v>
      </c>
      <c r="F2865" s="6"/>
      <c r="G2865" s="7">
        <v>406</v>
      </c>
      <c r="H2865" s="10">
        <v>190</v>
      </c>
      <c r="I2865" s="1">
        <v>65</v>
      </c>
      <c r="J2865" s="1">
        <v>20</v>
      </c>
      <c r="K2865" s="1">
        <v>61</v>
      </c>
      <c r="L2865" s="1">
        <v>11</v>
      </c>
      <c r="M2865" s="1">
        <v>194</v>
      </c>
      <c r="N2865" s="17">
        <v>1</v>
      </c>
    </row>
    <row r="2866" spans="4:14" x14ac:dyDescent="0.2">
      <c r="D2866" s="102"/>
      <c r="E2866" s="13"/>
      <c r="F2866" s="14"/>
      <c r="G2866" s="11">
        <v>100</v>
      </c>
      <c r="H2866" s="15">
        <v>46.79802955665</v>
      </c>
      <c r="I2866" s="2">
        <v>16.009852216749</v>
      </c>
      <c r="J2866" s="2">
        <v>4.9261083743840004</v>
      </c>
      <c r="K2866" s="2">
        <v>15.024630541872</v>
      </c>
      <c r="L2866" s="2">
        <v>2.7093596059110001</v>
      </c>
      <c r="M2866" s="2">
        <v>47.783251231526997</v>
      </c>
      <c r="N2866" s="18">
        <v>0.246305418719</v>
      </c>
    </row>
    <row r="2867" spans="4:14" x14ac:dyDescent="0.2">
      <c r="D2867" s="102"/>
      <c r="E2867" s="5" t="s">
        <v>36</v>
      </c>
      <c r="F2867" s="6"/>
      <c r="G2867" s="7">
        <v>210</v>
      </c>
      <c r="H2867" s="10">
        <v>81</v>
      </c>
      <c r="I2867" s="1">
        <v>31</v>
      </c>
      <c r="J2867" s="1">
        <v>15</v>
      </c>
      <c r="K2867" s="1">
        <v>26</v>
      </c>
      <c r="L2867" s="1">
        <v>6</v>
      </c>
      <c r="M2867" s="1">
        <v>124</v>
      </c>
      <c r="N2867" s="17">
        <v>1</v>
      </c>
    </row>
    <row r="2868" spans="4:14" x14ac:dyDescent="0.2">
      <c r="D2868" s="102"/>
      <c r="E2868" s="13"/>
      <c r="F2868" s="14"/>
      <c r="G2868" s="11">
        <v>100</v>
      </c>
      <c r="H2868" s="15">
        <v>38.571428571429003</v>
      </c>
      <c r="I2868" s="2">
        <v>14.761904761905001</v>
      </c>
      <c r="J2868" s="2">
        <v>7.1428571428570002</v>
      </c>
      <c r="K2868" s="2">
        <v>12.380952380951999</v>
      </c>
      <c r="L2868" s="2">
        <v>2.8571428571430002</v>
      </c>
      <c r="M2868" s="2">
        <v>59.047619047619001</v>
      </c>
      <c r="N2868" s="18">
        <v>0.47619047618999999</v>
      </c>
    </row>
    <row r="2869" spans="4:14" x14ac:dyDescent="0.2">
      <c r="D2869" s="102"/>
      <c r="E2869" s="5" t="s">
        <v>37</v>
      </c>
      <c r="F2869" s="6"/>
      <c r="G2869" s="7">
        <v>714</v>
      </c>
      <c r="H2869" s="10">
        <v>263</v>
      </c>
      <c r="I2869" s="1">
        <v>95</v>
      </c>
      <c r="J2869" s="1">
        <v>40</v>
      </c>
      <c r="K2869" s="1">
        <v>88</v>
      </c>
      <c r="L2869" s="1">
        <v>16</v>
      </c>
      <c r="M2869" s="1">
        <v>428</v>
      </c>
      <c r="N2869" s="17">
        <v>3</v>
      </c>
    </row>
    <row r="2870" spans="4:14" x14ac:dyDescent="0.2">
      <c r="D2870" s="102"/>
      <c r="E2870" s="13"/>
      <c r="F2870" s="14"/>
      <c r="G2870" s="11">
        <v>100</v>
      </c>
      <c r="H2870" s="15">
        <v>36.834733893557001</v>
      </c>
      <c r="I2870" s="2">
        <v>13.305322128852</v>
      </c>
      <c r="J2870" s="2">
        <v>5.6022408963589996</v>
      </c>
      <c r="K2870" s="2">
        <v>12.324929971989</v>
      </c>
      <c r="L2870" s="2">
        <v>2.240896358543</v>
      </c>
      <c r="M2870" s="2">
        <v>59.943977591036003</v>
      </c>
      <c r="N2870" s="18">
        <v>0.42016806722700001</v>
      </c>
    </row>
    <row r="2871" spans="4:14" x14ac:dyDescent="0.2">
      <c r="D2871" s="102"/>
      <c r="E2871" s="5" t="s">
        <v>38</v>
      </c>
      <c r="F2871" s="6"/>
      <c r="G2871" s="7">
        <v>70</v>
      </c>
      <c r="H2871" s="10">
        <v>21</v>
      </c>
      <c r="I2871" s="1">
        <v>4</v>
      </c>
      <c r="J2871" s="1">
        <v>2</v>
      </c>
      <c r="K2871" s="1">
        <v>5</v>
      </c>
      <c r="L2871" s="1">
        <v>3</v>
      </c>
      <c r="M2871" s="1">
        <v>47</v>
      </c>
      <c r="N2871" s="17">
        <v>0</v>
      </c>
    </row>
    <row r="2872" spans="4:14" x14ac:dyDescent="0.2">
      <c r="D2872" s="102"/>
      <c r="E2872" s="13"/>
      <c r="F2872" s="14"/>
      <c r="G2872" s="11">
        <v>100</v>
      </c>
      <c r="H2872" s="15">
        <v>30</v>
      </c>
      <c r="I2872" s="2">
        <v>5.7142857142860004</v>
      </c>
      <c r="J2872" s="2">
        <v>2.8571428571430002</v>
      </c>
      <c r="K2872" s="2">
        <v>7.1428571428570002</v>
      </c>
      <c r="L2872" s="2">
        <v>4.2857142857139996</v>
      </c>
      <c r="M2872" s="2">
        <v>67.142857142856997</v>
      </c>
      <c r="N2872" s="29">
        <v>0</v>
      </c>
    </row>
    <row r="2873" spans="4:14" x14ac:dyDescent="0.2">
      <c r="D2873" s="101" t="s">
        <v>39</v>
      </c>
      <c r="E2873" s="26" t="s">
        <v>40</v>
      </c>
      <c r="F2873" s="25"/>
      <c r="G2873" s="28">
        <v>2044</v>
      </c>
      <c r="H2873" s="30">
        <v>987</v>
      </c>
      <c r="I2873" s="3">
        <v>351</v>
      </c>
      <c r="J2873" s="3">
        <v>143</v>
      </c>
      <c r="K2873" s="3">
        <v>352</v>
      </c>
      <c r="L2873" s="3">
        <v>64</v>
      </c>
      <c r="M2873" s="3">
        <v>994</v>
      </c>
      <c r="N2873" s="32">
        <v>3</v>
      </c>
    </row>
    <row r="2874" spans="4:14" x14ac:dyDescent="0.2">
      <c r="D2874" s="102"/>
      <c r="E2874" s="13"/>
      <c r="F2874" s="14"/>
      <c r="G2874" s="11">
        <v>100</v>
      </c>
      <c r="H2874" s="15">
        <v>48.287671232877003</v>
      </c>
      <c r="I2874" s="2">
        <v>17.172211350293999</v>
      </c>
      <c r="J2874" s="2">
        <v>6.9960861056750003</v>
      </c>
      <c r="K2874" s="2">
        <v>17.221135029353999</v>
      </c>
      <c r="L2874" s="2">
        <v>3.131115459883</v>
      </c>
      <c r="M2874" s="2">
        <v>48.630136986300997</v>
      </c>
      <c r="N2874" s="18">
        <v>0.14677103718199999</v>
      </c>
    </row>
    <row r="2875" spans="4:14" x14ac:dyDescent="0.2">
      <c r="D2875" s="102"/>
      <c r="E2875" s="5" t="s">
        <v>41</v>
      </c>
      <c r="F2875" s="6"/>
      <c r="G2875" s="7">
        <v>2156</v>
      </c>
      <c r="H2875" s="10">
        <v>974</v>
      </c>
      <c r="I2875" s="1">
        <v>336</v>
      </c>
      <c r="J2875" s="1">
        <v>163</v>
      </c>
      <c r="K2875" s="1">
        <v>337</v>
      </c>
      <c r="L2875" s="1">
        <v>80</v>
      </c>
      <c r="M2875" s="1">
        <v>1119</v>
      </c>
      <c r="N2875" s="17">
        <v>3</v>
      </c>
    </row>
    <row r="2876" spans="4:14" x14ac:dyDescent="0.2">
      <c r="D2876" s="102"/>
      <c r="E2876" s="13"/>
      <c r="F2876" s="14"/>
      <c r="G2876" s="11">
        <v>100</v>
      </c>
      <c r="H2876" s="15">
        <v>45.176252319108997</v>
      </c>
      <c r="I2876" s="2">
        <v>15.584415584416</v>
      </c>
      <c r="J2876" s="2">
        <v>7.560296846011</v>
      </c>
      <c r="K2876" s="2">
        <v>15.630797773655001</v>
      </c>
      <c r="L2876" s="2">
        <v>3.7105751391470001</v>
      </c>
      <c r="M2876" s="2">
        <v>51.901669758813</v>
      </c>
      <c r="N2876" s="18">
        <v>0.13914656771799999</v>
      </c>
    </row>
    <row r="2877" spans="4:14" x14ac:dyDescent="0.2">
      <c r="D2877" s="102"/>
      <c r="E2877" s="5" t="s">
        <v>42</v>
      </c>
      <c r="F2877" s="6"/>
      <c r="G2877" s="7">
        <v>1680</v>
      </c>
      <c r="H2877" s="10">
        <v>715</v>
      </c>
      <c r="I2877" s="1">
        <v>246</v>
      </c>
      <c r="J2877" s="1">
        <v>99</v>
      </c>
      <c r="K2877" s="1">
        <v>251</v>
      </c>
      <c r="L2877" s="1">
        <v>47</v>
      </c>
      <c r="M2877" s="1">
        <v>910</v>
      </c>
      <c r="N2877" s="17">
        <v>8</v>
      </c>
    </row>
    <row r="2878" spans="4:14" x14ac:dyDescent="0.2">
      <c r="D2878" s="102"/>
      <c r="E2878" s="13"/>
      <c r="F2878" s="14"/>
      <c r="G2878" s="11">
        <v>100</v>
      </c>
      <c r="H2878" s="15">
        <v>42.559523809524002</v>
      </c>
      <c r="I2878" s="2">
        <v>14.642857142857</v>
      </c>
      <c r="J2878" s="2">
        <v>5.8928571428570002</v>
      </c>
      <c r="K2878" s="2">
        <v>14.940476190476</v>
      </c>
      <c r="L2878" s="2">
        <v>2.7976190476189999</v>
      </c>
      <c r="M2878" s="2">
        <v>54.166666666666998</v>
      </c>
      <c r="N2878" s="18">
        <v>0.47619047618999999</v>
      </c>
    </row>
    <row r="2879" spans="4:14" x14ac:dyDescent="0.2">
      <c r="D2879" s="102"/>
      <c r="E2879" s="5" t="s">
        <v>43</v>
      </c>
      <c r="F2879" s="6"/>
      <c r="G2879" s="7">
        <v>518</v>
      </c>
      <c r="H2879" s="10">
        <v>181</v>
      </c>
      <c r="I2879" s="1">
        <v>58</v>
      </c>
      <c r="J2879" s="1">
        <v>18</v>
      </c>
      <c r="K2879" s="1">
        <v>61</v>
      </c>
      <c r="L2879" s="1">
        <v>8</v>
      </c>
      <c r="M2879" s="1">
        <v>325</v>
      </c>
      <c r="N2879" s="17">
        <v>0</v>
      </c>
    </row>
    <row r="2880" spans="4:14" x14ac:dyDescent="0.2">
      <c r="D2880" s="102"/>
      <c r="E2880" s="13"/>
      <c r="F2880" s="14"/>
      <c r="G2880" s="11">
        <v>100</v>
      </c>
      <c r="H2880" s="15">
        <v>34.942084942085003</v>
      </c>
      <c r="I2880" s="2">
        <v>11.196911196911</v>
      </c>
      <c r="J2880" s="2">
        <v>3.4749034749029999</v>
      </c>
      <c r="K2880" s="2">
        <v>11.776061776062001</v>
      </c>
      <c r="L2880" s="2">
        <v>1.5444015444020001</v>
      </c>
      <c r="M2880" s="2">
        <v>62.741312741313003</v>
      </c>
      <c r="N2880" s="29">
        <v>0</v>
      </c>
    </row>
    <row r="2881" spans="2:14" x14ac:dyDescent="0.2">
      <c r="D2881" s="102"/>
      <c r="E2881" s="5" t="s">
        <v>44</v>
      </c>
      <c r="F2881" s="6"/>
      <c r="G2881" s="7">
        <v>602</v>
      </c>
      <c r="H2881" s="10">
        <v>246</v>
      </c>
      <c r="I2881" s="1">
        <v>96</v>
      </c>
      <c r="J2881" s="1">
        <v>36</v>
      </c>
      <c r="K2881" s="1">
        <v>71</v>
      </c>
      <c r="L2881" s="1">
        <v>15</v>
      </c>
      <c r="M2881" s="1">
        <v>342</v>
      </c>
      <c r="N2881" s="17">
        <v>3</v>
      </c>
    </row>
    <row r="2882" spans="2:14" x14ac:dyDescent="0.2">
      <c r="D2882" s="103"/>
      <c r="E2882" s="54"/>
      <c r="F2882" s="52"/>
      <c r="G2882" s="61">
        <v>100</v>
      </c>
      <c r="H2882" s="66">
        <v>40.863787375415001</v>
      </c>
      <c r="I2882" s="24">
        <v>15.946843853820999</v>
      </c>
      <c r="J2882" s="24">
        <v>5.9800664451829997</v>
      </c>
      <c r="K2882" s="24">
        <v>11.794019933554999</v>
      </c>
      <c r="L2882" s="24">
        <v>2.491694352159</v>
      </c>
      <c r="M2882" s="24">
        <v>56.810631229236002</v>
      </c>
      <c r="N2882" s="69">
        <v>0.49833887043199998</v>
      </c>
    </row>
    <row r="2884" spans="2:14" x14ac:dyDescent="0.2">
      <c r="B2884" s="34" t="str">
        <f xml:space="preserve"> HYPERLINK("#'目次'!B71", "[65]")</f>
        <v>[65]</v>
      </c>
      <c r="C2884" s="27" t="s">
        <v>631</v>
      </c>
    </row>
    <row r="2887" spans="2:14" x14ac:dyDescent="0.2">
      <c r="C2887" s="27" t="s">
        <v>13</v>
      </c>
    </row>
    <row r="2888" spans="2:14" ht="36" x14ac:dyDescent="0.2">
      <c r="D2888" s="97"/>
      <c r="E2888" s="98"/>
      <c r="F2888" s="98"/>
      <c r="G2888" s="38" t="s">
        <v>14</v>
      </c>
      <c r="H2888" s="36" t="s">
        <v>462</v>
      </c>
      <c r="I2888" s="4" t="s">
        <v>463</v>
      </c>
      <c r="J2888" s="4" t="s">
        <v>464</v>
      </c>
      <c r="K2888" s="35" t="s">
        <v>24</v>
      </c>
    </row>
    <row r="2889" spans="2:14" x14ac:dyDescent="0.2">
      <c r="D2889" s="99"/>
      <c r="E2889" s="100"/>
      <c r="F2889" s="100"/>
      <c r="G2889" s="40"/>
      <c r="H2889" s="42"/>
      <c r="I2889" s="8"/>
      <c r="J2889" s="8"/>
      <c r="K2889" s="39"/>
    </row>
    <row r="2890" spans="2:14" x14ac:dyDescent="0.2">
      <c r="D2890" s="59"/>
      <c r="E2890" s="63" t="s">
        <v>14</v>
      </c>
      <c r="F2890" s="65"/>
      <c r="G2890" s="37">
        <v>7000</v>
      </c>
      <c r="H2890" s="16">
        <v>146</v>
      </c>
      <c r="I2890" s="16">
        <v>319</v>
      </c>
      <c r="J2890" s="16">
        <v>6526</v>
      </c>
      <c r="K2890" s="57">
        <v>9</v>
      </c>
    </row>
    <row r="2891" spans="2:14" x14ac:dyDescent="0.2">
      <c r="D2891" s="54"/>
      <c r="E2891" s="52"/>
      <c r="F2891" s="60"/>
      <c r="G2891" s="11">
        <v>100</v>
      </c>
      <c r="H2891" s="2">
        <v>2.0857142857139999</v>
      </c>
      <c r="I2891" s="2">
        <v>4.5571428571429999</v>
      </c>
      <c r="J2891" s="2">
        <v>93.228571428571001</v>
      </c>
      <c r="K2891" s="18">
        <v>0.12857142857100001</v>
      </c>
    </row>
    <row r="2892" spans="2:14" x14ac:dyDescent="0.2">
      <c r="D2892" s="101" t="s">
        <v>25</v>
      </c>
      <c r="E2892" s="26" t="s">
        <v>26</v>
      </c>
      <c r="F2892" s="25"/>
      <c r="G2892" s="28">
        <v>308</v>
      </c>
      <c r="H2892" s="30">
        <v>5</v>
      </c>
      <c r="I2892" s="3">
        <v>9</v>
      </c>
      <c r="J2892" s="3">
        <v>294</v>
      </c>
      <c r="K2892" s="32">
        <v>0</v>
      </c>
    </row>
    <row r="2893" spans="2:14" x14ac:dyDescent="0.2">
      <c r="D2893" s="102"/>
      <c r="E2893" s="13"/>
      <c r="F2893" s="14"/>
      <c r="G2893" s="11">
        <v>100</v>
      </c>
      <c r="H2893" s="15">
        <v>1.6233766233769999</v>
      </c>
      <c r="I2893" s="2">
        <v>2.922077922078</v>
      </c>
      <c r="J2893" s="2">
        <v>95.454545454544999</v>
      </c>
      <c r="K2893" s="29">
        <v>0</v>
      </c>
    </row>
    <row r="2894" spans="2:14" x14ac:dyDescent="0.2">
      <c r="D2894" s="102"/>
      <c r="E2894" s="5" t="s">
        <v>27</v>
      </c>
      <c r="F2894" s="6"/>
      <c r="G2894" s="7">
        <v>504</v>
      </c>
      <c r="H2894" s="10">
        <v>4</v>
      </c>
      <c r="I2894" s="1">
        <v>14</v>
      </c>
      <c r="J2894" s="1">
        <v>486</v>
      </c>
      <c r="K2894" s="17">
        <v>0</v>
      </c>
    </row>
    <row r="2895" spans="2:14" x14ac:dyDescent="0.2">
      <c r="D2895" s="102"/>
      <c r="E2895" s="13"/>
      <c r="F2895" s="14"/>
      <c r="G2895" s="11">
        <v>100</v>
      </c>
      <c r="H2895" s="15">
        <v>0.793650793651</v>
      </c>
      <c r="I2895" s="2">
        <v>2.7777777777780002</v>
      </c>
      <c r="J2895" s="2">
        <v>96.428571428571004</v>
      </c>
      <c r="K2895" s="29">
        <v>0</v>
      </c>
    </row>
    <row r="2896" spans="2:14" x14ac:dyDescent="0.2">
      <c r="D2896" s="102"/>
      <c r="E2896" s="5" t="s">
        <v>28</v>
      </c>
      <c r="F2896" s="6"/>
      <c r="G2896" s="7">
        <v>1554</v>
      </c>
      <c r="H2896" s="10">
        <v>36</v>
      </c>
      <c r="I2896" s="1">
        <v>74</v>
      </c>
      <c r="J2896" s="1">
        <v>1441</v>
      </c>
      <c r="K2896" s="17">
        <v>3</v>
      </c>
    </row>
    <row r="2897" spans="4:11" x14ac:dyDescent="0.2">
      <c r="D2897" s="102"/>
      <c r="E2897" s="13"/>
      <c r="F2897" s="14"/>
      <c r="G2897" s="11">
        <v>100</v>
      </c>
      <c r="H2897" s="15">
        <v>2.3166023166019998</v>
      </c>
      <c r="I2897" s="2">
        <v>4.7619047619049999</v>
      </c>
      <c r="J2897" s="2">
        <v>92.728442728443</v>
      </c>
      <c r="K2897" s="18">
        <v>0.19305019305000001</v>
      </c>
    </row>
    <row r="2898" spans="4:11" x14ac:dyDescent="0.2">
      <c r="D2898" s="102"/>
      <c r="E2898" s="5" t="s">
        <v>29</v>
      </c>
      <c r="F2898" s="6"/>
      <c r="G2898" s="7">
        <v>840</v>
      </c>
      <c r="H2898" s="10">
        <v>26</v>
      </c>
      <c r="I2898" s="1">
        <v>40</v>
      </c>
      <c r="J2898" s="1">
        <v>771</v>
      </c>
      <c r="K2898" s="17">
        <v>3</v>
      </c>
    </row>
    <row r="2899" spans="4:11" x14ac:dyDescent="0.2">
      <c r="D2899" s="102"/>
      <c r="E2899" s="13"/>
      <c r="F2899" s="14"/>
      <c r="G2899" s="11">
        <v>100</v>
      </c>
      <c r="H2899" s="15">
        <v>3.0952380952379999</v>
      </c>
      <c r="I2899" s="2">
        <v>4.7619047619049999</v>
      </c>
      <c r="J2899" s="2">
        <v>91.785714285713993</v>
      </c>
      <c r="K2899" s="18">
        <v>0.35714285714299998</v>
      </c>
    </row>
    <row r="2900" spans="4:11" x14ac:dyDescent="0.2">
      <c r="D2900" s="102"/>
      <c r="E2900" s="5" t="s">
        <v>30</v>
      </c>
      <c r="F2900" s="6"/>
      <c r="G2900" s="7">
        <v>280</v>
      </c>
      <c r="H2900" s="10">
        <v>8</v>
      </c>
      <c r="I2900" s="1">
        <v>6</v>
      </c>
      <c r="J2900" s="1">
        <v>266</v>
      </c>
      <c r="K2900" s="17">
        <v>0</v>
      </c>
    </row>
    <row r="2901" spans="4:11" x14ac:dyDescent="0.2">
      <c r="D2901" s="102"/>
      <c r="E2901" s="13"/>
      <c r="F2901" s="14"/>
      <c r="G2901" s="11">
        <v>100</v>
      </c>
      <c r="H2901" s="15">
        <v>2.8571428571430002</v>
      </c>
      <c r="I2901" s="2">
        <v>2.1428571428569998</v>
      </c>
      <c r="J2901" s="2">
        <v>95</v>
      </c>
      <c r="K2901" s="29">
        <v>0</v>
      </c>
    </row>
    <row r="2902" spans="4:11" x14ac:dyDescent="0.2">
      <c r="D2902" s="102"/>
      <c r="E2902" s="5" t="s">
        <v>31</v>
      </c>
      <c r="F2902" s="6"/>
      <c r="G2902" s="7">
        <v>154</v>
      </c>
      <c r="H2902" s="10">
        <v>5</v>
      </c>
      <c r="I2902" s="1">
        <v>9</v>
      </c>
      <c r="J2902" s="1">
        <v>140</v>
      </c>
      <c r="K2902" s="17">
        <v>0</v>
      </c>
    </row>
    <row r="2903" spans="4:11" x14ac:dyDescent="0.2">
      <c r="D2903" s="102"/>
      <c r="E2903" s="13"/>
      <c r="F2903" s="14"/>
      <c r="G2903" s="11">
        <v>100</v>
      </c>
      <c r="H2903" s="15">
        <v>3.2467532467529998</v>
      </c>
      <c r="I2903" s="2">
        <v>5.844155844156</v>
      </c>
      <c r="J2903" s="2">
        <v>90.909090909091006</v>
      </c>
      <c r="K2903" s="29">
        <v>0</v>
      </c>
    </row>
    <row r="2904" spans="4:11" x14ac:dyDescent="0.2">
      <c r="D2904" s="102"/>
      <c r="E2904" s="5" t="s">
        <v>32</v>
      </c>
      <c r="F2904" s="6"/>
      <c r="G2904" s="7">
        <v>826</v>
      </c>
      <c r="H2904" s="10">
        <v>23</v>
      </c>
      <c r="I2904" s="1">
        <v>52</v>
      </c>
      <c r="J2904" s="1">
        <v>750</v>
      </c>
      <c r="K2904" s="17">
        <v>1</v>
      </c>
    </row>
    <row r="2905" spans="4:11" x14ac:dyDescent="0.2">
      <c r="D2905" s="102"/>
      <c r="E2905" s="13"/>
      <c r="F2905" s="14"/>
      <c r="G2905" s="11">
        <v>100</v>
      </c>
      <c r="H2905" s="15">
        <v>2.7845036319609999</v>
      </c>
      <c r="I2905" s="2">
        <v>6.2953995157379996</v>
      </c>
      <c r="J2905" s="2">
        <v>90.799031476997996</v>
      </c>
      <c r="K2905" s="18">
        <v>0.121065375303</v>
      </c>
    </row>
    <row r="2906" spans="4:11" x14ac:dyDescent="0.2">
      <c r="D2906" s="102"/>
      <c r="E2906" s="5" t="s">
        <v>33</v>
      </c>
      <c r="F2906" s="6"/>
      <c r="G2906" s="7">
        <v>672</v>
      </c>
      <c r="H2906" s="10">
        <v>12</v>
      </c>
      <c r="I2906" s="1">
        <v>27</v>
      </c>
      <c r="J2906" s="1">
        <v>632</v>
      </c>
      <c r="K2906" s="17">
        <v>1</v>
      </c>
    </row>
    <row r="2907" spans="4:11" x14ac:dyDescent="0.2">
      <c r="D2907" s="102"/>
      <c r="E2907" s="13"/>
      <c r="F2907" s="14"/>
      <c r="G2907" s="11">
        <v>100</v>
      </c>
      <c r="H2907" s="15">
        <v>1.785714285714</v>
      </c>
      <c r="I2907" s="2">
        <v>4.0178571428570002</v>
      </c>
      <c r="J2907" s="2">
        <v>94.047619047618994</v>
      </c>
      <c r="K2907" s="18">
        <v>0.14880952381000001</v>
      </c>
    </row>
    <row r="2908" spans="4:11" x14ac:dyDescent="0.2">
      <c r="D2908" s="102"/>
      <c r="E2908" s="5" t="s">
        <v>34</v>
      </c>
      <c r="F2908" s="6"/>
      <c r="G2908" s="7">
        <v>462</v>
      </c>
      <c r="H2908" s="10">
        <v>11</v>
      </c>
      <c r="I2908" s="1">
        <v>32</v>
      </c>
      <c r="J2908" s="1">
        <v>419</v>
      </c>
      <c r="K2908" s="17">
        <v>0</v>
      </c>
    </row>
    <row r="2909" spans="4:11" x14ac:dyDescent="0.2">
      <c r="D2909" s="102"/>
      <c r="E2909" s="13"/>
      <c r="F2909" s="14"/>
      <c r="G2909" s="11">
        <v>100</v>
      </c>
      <c r="H2909" s="15">
        <v>2.3809523809519999</v>
      </c>
      <c r="I2909" s="2">
        <v>6.9264069264070001</v>
      </c>
      <c r="J2909" s="2">
        <v>90.692640692641007</v>
      </c>
      <c r="K2909" s="29">
        <v>0</v>
      </c>
    </row>
    <row r="2910" spans="4:11" x14ac:dyDescent="0.2">
      <c r="D2910" s="102"/>
      <c r="E2910" s="5" t="s">
        <v>35</v>
      </c>
      <c r="F2910" s="6"/>
      <c r="G2910" s="7">
        <v>406</v>
      </c>
      <c r="H2910" s="10">
        <v>6</v>
      </c>
      <c r="I2910" s="1">
        <v>24</v>
      </c>
      <c r="J2910" s="1">
        <v>376</v>
      </c>
      <c r="K2910" s="17">
        <v>0</v>
      </c>
    </row>
    <row r="2911" spans="4:11" x14ac:dyDescent="0.2">
      <c r="D2911" s="102"/>
      <c r="E2911" s="13"/>
      <c r="F2911" s="14"/>
      <c r="G2911" s="11">
        <v>100</v>
      </c>
      <c r="H2911" s="15">
        <v>1.477832512315</v>
      </c>
      <c r="I2911" s="2">
        <v>5.9113300492610001</v>
      </c>
      <c r="J2911" s="2">
        <v>92.610837438423999</v>
      </c>
      <c r="K2911" s="29">
        <v>0</v>
      </c>
    </row>
    <row r="2912" spans="4:11" x14ac:dyDescent="0.2">
      <c r="D2912" s="102"/>
      <c r="E2912" s="5" t="s">
        <v>36</v>
      </c>
      <c r="F2912" s="6"/>
      <c r="G2912" s="7">
        <v>210</v>
      </c>
      <c r="H2912" s="10">
        <v>2</v>
      </c>
      <c r="I2912" s="1">
        <v>11</v>
      </c>
      <c r="J2912" s="1">
        <v>197</v>
      </c>
      <c r="K2912" s="17">
        <v>0</v>
      </c>
    </row>
    <row r="2913" spans="4:11" x14ac:dyDescent="0.2">
      <c r="D2913" s="102"/>
      <c r="E2913" s="13"/>
      <c r="F2913" s="14"/>
      <c r="G2913" s="11">
        <v>100</v>
      </c>
      <c r="H2913" s="15">
        <v>0.95238095238099996</v>
      </c>
      <c r="I2913" s="2">
        <v>5.2380952380950001</v>
      </c>
      <c r="J2913" s="2">
        <v>93.809523809523995</v>
      </c>
      <c r="K2913" s="29">
        <v>0</v>
      </c>
    </row>
    <row r="2914" spans="4:11" x14ac:dyDescent="0.2">
      <c r="D2914" s="102"/>
      <c r="E2914" s="5" t="s">
        <v>37</v>
      </c>
      <c r="F2914" s="6"/>
      <c r="G2914" s="7">
        <v>714</v>
      </c>
      <c r="H2914" s="10">
        <v>7</v>
      </c>
      <c r="I2914" s="1">
        <v>21</v>
      </c>
      <c r="J2914" s="1">
        <v>685</v>
      </c>
      <c r="K2914" s="17">
        <v>1</v>
      </c>
    </row>
    <row r="2915" spans="4:11" x14ac:dyDescent="0.2">
      <c r="D2915" s="102"/>
      <c r="E2915" s="13"/>
      <c r="F2915" s="14"/>
      <c r="G2915" s="11">
        <v>100</v>
      </c>
      <c r="H2915" s="15">
        <v>0.98039215686299996</v>
      </c>
      <c r="I2915" s="2">
        <v>2.9411764705880001</v>
      </c>
      <c r="J2915" s="2">
        <v>95.938375350140007</v>
      </c>
      <c r="K2915" s="18">
        <v>0.140056022409</v>
      </c>
    </row>
    <row r="2916" spans="4:11" x14ac:dyDescent="0.2">
      <c r="D2916" s="102"/>
      <c r="E2916" s="5" t="s">
        <v>38</v>
      </c>
      <c r="F2916" s="6"/>
      <c r="G2916" s="7">
        <v>70</v>
      </c>
      <c r="H2916" s="10">
        <v>1</v>
      </c>
      <c r="I2916" s="1">
        <v>0</v>
      </c>
      <c r="J2916" s="1">
        <v>69</v>
      </c>
      <c r="K2916" s="17">
        <v>0</v>
      </c>
    </row>
    <row r="2917" spans="4:11" x14ac:dyDescent="0.2">
      <c r="D2917" s="102"/>
      <c r="E2917" s="13"/>
      <c r="F2917" s="14"/>
      <c r="G2917" s="11">
        <v>100</v>
      </c>
      <c r="H2917" s="15">
        <v>1.4285714285710001</v>
      </c>
      <c r="I2917" s="9">
        <v>0</v>
      </c>
      <c r="J2917" s="2">
        <v>98.571428571428996</v>
      </c>
      <c r="K2917" s="29">
        <v>0</v>
      </c>
    </row>
    <row r="2918" spans="4:11" x14ac:dyDescent="0.2">
      <c r="D2918" s="101" t="s">
        <v>39</v>
      </c>
      <c r="E2918" s="26" t="s">
        <v>40</v>
      </c>
      <c r="F2918" s="25"/>
      <c r="G2918" s="28">
        <v>2044</v>
      </c>
      <c r="H2918" s="30">
        <v>53</v>
      </c>
      <c r="I2918" s="3">
        <v>119</v>
      </c>
      <c r="J2918" s="3">
        <v>1869</v>
      </c>
      <c r="K2918" s="32">
        <v>3</v>
      </c>
    </row>
    <row r="2919" spans="4:11" x14ac:dyDescent="0.2">
      <c r="D2919" s="102"/>
      <c r="E2919" s="13"/>
      <c r="F2919" s="14"/>
      <c r="G2919" s="11">
        <v>100</v>
      </c>
      <c r="H2919" s="15">
        <v>2.592954990215</v>
      </c>
      <c r="I2919" s="2">
        <v>5.8219178082190002</v>
      </c>
      <c r="J2919" s="2">
        <v>91.438356164384004</v>
      </c>
      <c r="K2919" s="18">
        <v>0.14677103718199999</v>
      </c>
    </row>
    <row r="2920" spans="4:11" x14ac:dyDescent="0.2">
      <c r="D2920" s="102"/>
      <c r="E2920" s="5" t="s">
        <v>41</v>
      </c>
      <c r="F2920" s="6"/>
      <c r="G2920" s="7">
        <v>2156</v>
      </c>
      <c r="H2920" s="10">
        <v>52</v>
      </c>
      <c r="I2920" s="1">
        <v>90</v>
      </c>
      <c r="J2920" s="1">
        <v>2013</v>
      </c>
      <c r="K2920" s="17">
        <v>1</v>
      </c>
    </row>
    <row r="2921" spans="4:11" x14ac:dyDescent="0.2">
      <c r="D2921" s="102"/>
      <c r="E2921" s="13"/>
      <c r="F2921" s="14"/>
      <c r="G2921" s="11">
        <v>100</v>
      </c>
      <c r="H2921" s="15">
        <v>2.4118738404450002</v>
      </c>
      <c r="I2921" s="2">
        <v>4.1743970315399999</v>
      </c>
      <c r="J2921" s="2">
        <v>93.367346938775995</v>
      </c>
      <c r="K2921" s="18">
        <v>4.6382189238999998E-2</v>
      </c>
    </row>
    <row r="2922" spans="4:11" x14ac:dyDescent="0.2">
      <c r="D2922" s="102"/>
      <c r="E2922" s="5" t="s">
        <v>42</v>
      </c>
      <c r="F2922" s="6"/>
      <c r="G2922" s="7">
        <v>1680</v>
      </c>
      <c r="H2922" s="10">
        <v>27</v>
      </c>
      <c r="I2922" s="1">
        <v>68</v>
      </c>
      <c r="J2922" s="1">
        <v>1582</v>
      </c>
      <c r="K2922" s="17">
        <v>3</v>
      </c>
    </row>
    <row r="2923" spans="4:11" x14ac:dyDescent="0.2">
      <c r="D2923" s="102"/>
      <c r="E2923" s="13"/>
      <c r="F2923" s="14"/>
      <c r="G2923" s="11">
        <v>100</v>
      </c>
      <c r="H2923" s="15">
        <v>1.607142857143</v>
      </c>
      <c r="I2923" s="2">
        <v>4.0476190476190004</v>
      </c>
      <c r="J2923" s="2">
        <v>94.166666666666998</v>
      </c>
      <c r="K2923" s="18">
        <v>0.178571428571</v>
      </c>
    </row>
    <row r="2924" spans="4:11" x14ac:dyDescent="0.2">
      <c r="D2924" s="102"/>
      <c r="E2924" s="5" t="s">
        <v>43</v>
      </c>
      <c r="F2924" s="6"/>
      <c r="G2924" s="7">
        <v>518</v>
      </c>
      <c r="H2924" s="10">
        <v>6</v>
      </c>
      <c r="I2924" s="1">
        <v>13</v>
      </c>
      <c r="J2924" s="1">
        <v>498</v>
      </c>
      <c r="K2924" s="17">
        <v>1</v>
      </c>
    </row>
    <row r="2925" spans="4:11" x14ac:dyDescent="0.2">
      <c r="D2925" s="102"/>
      <c r="E2925" s="13"/>
      <c r="F2925" s="14"/>
      <c r="G2925" s="11">
        <v>100</v>
      </c>
      <c r="H2925" s="15">
        <v>1.1583011583009999</v>
      </c>
      <c r="I2925" s="2">
        <v>2.5096525096529998</v>
      </c>
      <c r="J2925" s="2">
        <v>96.138996138996006</v>
      </c>
      <c r="K2925" s="18">
        <v>0.19305019305000001</v>
      </c>
    </row>
    <row r="2926" spans="4:11" x14ac:dyDescent="0.2">
      <c r="D2926" s="102"/>
      <c r="E2926" s="5" t="s">
        <v>44</v>
      </c>
      <c r="F2926" s="6"/>
      <c r="G2926" s="7">
        <v>602</v>
      </c>
      <c r="H2926" s="10">
        <v>8</v>
      </c>
      <c r="I2926" s="1">
        <v>29</v>
      </c>
      <c r="J2926" s="1">
        <v>564</v>
      </c>
      <c r="K2926" s="17">
        <v>1</v>
      </c>
    </row>
    <row r="2927" spans="4:11" x14ac:dyDescent="0.2">
      <c r="D2927" s="103"/>
      <c r="E2927" s="54"/>
      <c r="F2927" s="52"/>
      <c r="G2927" s="61">
        <v>100</v>
      </c>
      <c r="H2927" s="66">
        <v>1.3289036544849999</v>
      </c>
      <c r="I2927" s="24">
        <v>4.8172757475079999</v>
      </c>
      <c r="J2927" s="24">
        <v>93.687707641195999</v>
      </c>
      <c r="K2927" s="69">
        <v>0.166112956811</v>
      </c>
    </row>
    <row r="2929" spans="2:16" x14ac:dyDescent="0.2">
      <c r="B2929" s="34" t="str">
        <f xml:space="preserve"> HYPERLINK("#'目次'!B72", "[66]")</f>
        <v>[66]</v>
      </c>
      <c r="C2929" s="27" t="s">
        <v>634</v>
      </c>
    </row>
    <row r="2930" spans="2:16" x14ac:dyDescent="0.2">
      <c r="C2930" s="84" t="s">
        <v>635</v>
      </c>
    </row>
    <row r="2932" spans="2:16" x14ac:dyDescent="0.2">
      <c r="C2932" s="27" t="s">
        <v>13</v>
      </c>
    </row>
    <row r="2933" spans="2:16" x14ac:dyDescent="0.2">
      <c r="D2933" s="97"/>
      <c r="E2933" s="98"/>
      <c r="F2933" s="98"/>
      <c r="G2933" s="38" t="s">
        <v>14</v>
      </c>
      <c r="H2933" s="36" t="s">
        <v>469</v>
      </c>
      <c r="I2933" s="4" t="s">
        <v>470</v>
      </c>
      <c r="J2933" s="4" t="s">
        <v>471</v>
      </c>
      <c r="K2933" s="4" t="s">
        <v>472</v>
      </c>
      <c r="L2933" s="4" t="s">
        <v>473</v>
      </c>
      <c r="M2933" s="4" t="s">
        <v>636</v>
      </c>
      <c r="N2933" s="4" t="s">
        <v>24</v>
      </c>
      <c r="O2933" s="4" t="s">
        <v>61</v>
      </c>
      <c r="P2933" s="35" t="s">
        <v>62</v>
      </c>
    </row>
    <row r="2934" spans="2:16" x14ac:dyDescent="0.2">
      <c r="D2934" s="99"/>
      <c r="E2934" s="100"/>
      <c r="F2934" s="100"/>
      <c r="G2934" s="40"/>
      <c r="H2934" s="42"/>
      <c r="I2934" s="8"/>
      <c r="J2934" s="8"/>
      <c r="K2934" s="8"/>
      <c r="L2934" s="8"/>
      <c r="M2934" s="8"/>
      <c r="N2934" s="8"/>
      <c r="O2934" s="8"/>
      <c r="P2934" s="39"/>
    </row>
    <row r="2935" spans="2:16" x14ac:dyDescent="0.2">
      <c r="D2935" s="59"/>
      <c r="E2935" s="63" t="s">
        <v>14</v>
      </c>
      <c r="F2935" s="65"/>
      <c r="G2935" s="37">
        <v>146</v>
      </c>
      <c r="H2935" s="16">
        <v>88</v>
      </c>
      <c r="I2935" s="16">
        <v>24</v>
      </c>
      <c r="J2935" s="16">
        <v>9</v>
      </c>
      <c r="K2935" s="16">
        <v>2</v>
      </c>
      <c r="L2935" s="16">
        <v>2</v>
      </c>
      <c r="M2935" s="16">
        <v>2</v>
      </c>
      <c r="N2935" s="16">
        <v>19</v>
      </c>
      <c r="O2935" s="78" t="s">
        <v>72</v>
      </c>
      <c r="P2935" s="80" t="s">
        <v>72</v>
      </c>
    </row>
    <row r="2936" spans="2:16" x14ac:dyDescent="0.2">
      <c r="D2936" s="54"/>
      <c r="E2936" s="52"/>
      <c r="F2936" s="60"/>
      <c r="G2936" s="11">
        <v>100</v>
      </c>
      <c r="H2936" s="2">
        <v>60.273972602740002</v>
      </c>
      <c r="I2936" s="2">
        <v>16.438356164384</v>
      </c>
      <c r="J2936" s="2">
        <v>6.1643835616439997</v>
      </c>
      <c r="K2936" s="2">
        <v>1.369863013699</v>
      </c>
      <c r="L2936" s="2">
        <v>1.369863013699</v>
      </c>
      <c r="M2936" s="2">
        <v>1.369863013699</v>
      </c>
      <c r="N2936" s="2">
        <v>13.013698630137</v>
      </c>
      <c r="O2936" s="2">
        <v>1.566929133858</v>
      </c>
      <c r="P2936" s="18">
        <v>1.27106224521</v>
      </c>
    </row>
    <row r="2937" spans="2:16" x14ac:dyDescent="0.2">
      <c r="D2937" s="101" t="s">
        <v>25</v>
      </c>
      <c r="E2937" s="26" t="s">
        <v>26</v>
      </c>
      <c r="F2937" s="25"/>
      <c r="G2937" s="28">
        <v>5</v>
      </c>
      <c r="H2937" s="30">
        <v>3</v>
      </c>
      <c r="I2937" s="3">
        <v>0</v>
      </c>
      <c r="J2937" s="3">
        <v>1</v>
      </c>
      <c r="K2937" s="3">
        <v>0</v>
      </c>
      <c r="L2937" s="3">
        <v>0</v>
      </c>
      <c r="M2937" s="3">
        <v>0</v>
      </c>
      <c r="N2937" s="3">
        <v>1</v>
      </c>
      <c r="O2937" s="74" t="s">
        <v>72</v>
      </c>
      <c r="P2937" s="75" t="s">
        <v>72</v>
      </c>
    </row>
    <row r="2938" spans="2:16" x14ac:dyDescent="0.2">
      <c r="D2938" s="102"/>
      <c r="E2938" s="13"/>
      <c r="F2938" s="14"/>
      <c r="G2938" s="11">
        <v>100</v>
      </c>
      <c r="H2938" s="15">
        <v>60</v>
      </c>
      <c r="I2938" s="9">
        <v>0</v>
      </c>
      <c r="J2938" s="2">
        <v>20</v>
      </c>
      <c r="K2938" s="9">
        <v>0</v>
      </c>
      <c r="L2938" s="9">
        <v>0</v>
      </c>
      <c r="M2938" s="9">
        <v>0</v>
      </c>
      <c r="N2938" s="2">
        <v>20</v>
      </c>
      <c r="O2938" s="2">
        <v>1.5</v>
      </c>
      <c r="P2938" s="18">
        <v>0.86602540378399995</v>
      </c>
    </row>
    <row r="2939" spans="2:16" x14ac:dyDescent="0.2">
      <c r="D2939" s="102"/>
      <c r="E2939" s="5" t="s">
        <v>27</v>
      </c>
      <c r="F2939" s="6"/>
      <c r="G2939" s="7">
        <v>4</v>
      </c>
      <c r="H2939" s="10">
        <v>4</v>
      </c>
      <c r="I2939" s="1">
        <v>0</v>
      </c>
      <c r="J2939" s="1">
        <v>0</v>
      </c>
      <c r="K2939" s="1">
        <v>0</v>
      </c>
      <c r="L2939" s="1">
        <v>0</v>
      </c>
      <c r="M2939" s="1">
        <v>0</v>
      </c>
      <c r="N2939" s="1">
        <v>0</v>
      </c>
      <c r="O2939" s="33" t="s">
        <v>72</v>
      </c>
      <c r="P2939" s="41" t="s">
        <v>72</v>
      </c>
    </row>
    <row r="2940" spans="2:16" x14ac:dyDescent="0.2">
      <c r="D2940" s="102"/>
      <c r="E2940" s="13"/>
      <c r="F2940" s="14"/>
      <c r="G2940" s="11">
        <v>100</v>
      </c>
      <c r="H2940" s="15">
        <v>100</v>
      </c>
      <c r="I2940" s="9">
        <v>0</v>
      </c>
      <c r="J2940" s="9">
        <v>0</v>
      </c>
      <c r="K2940" s="9">
        <v>0</v>
      </c>
      <c r="L2940" s="9">
        <v>0</v>
      </c>
      <c r="M2940" s="9">
        <v>0</v>
      </c>
      <c r="N2940" s="9">
        <v>0</v>
      </c>
      <c r="O2940" s="2">
        <v>1</v>
      </c>
      <c r="P2940" s="18">
        <v>0</v>
      </c>
    </row>
    <row r="2941" spans="2:16" x14ac:dyDescent="0.2">
      <c r="D2941" s="102"/>
      <c r="E2941" s="5" t="s">
        <v>28</v>
      </c>
      <c r="F2941" s="6"/>
      <c r="G2941" s="7">
        <v>36</v>
      </c>
      <c r="H2941" s="10">
        <v>22</v>
      </c>
      <c r="I2941" s="1">
        <v>3</v>
      </c>
      <c r="J2941" s="1">
        <v>1</v>
      </c>
      <c r="K2941" s="1">
        <v>2</v>
      </c>
      <c r="L2941" s="1">
        <v>0</v>
      </c>
      <c r="M2941" s="1">
        <v>0</v>
      </c>
      <c r="N2941" s="1">
        <v>8</v>
      </c>
      <c r="O2941" s="33" t="s">
        <v>72</v>
      </c>
      <c r="P2941" s="41" t="s">
        <v>72</v>
      </c>
    </row>
    <row r="2942" spans="2:16" x14ac:dyDescent="0.2">
      <c r="D2942" s="102"/>
      <c r="E2942" s="13"/>
      <c r="F2942" s="14"/>
      <c r="G2942" s="11">
        <v>100</v>
      </c>
      <c r="H2942" s="15">
        <v>61.111111111111001</v>
      </c>
      <c r="I2942" s="2">
        <v>8.333333333333</v>
      </c>
      <c r="J2942" s="2">
        <v>2.7777777777780002</v>
      </c>
      <c r="K2942" s="2">
        <v>5.5555555555560003</v>
      </c>
      <c r="L2942" s="9">
        <v>0</v>
      </c>
      <c r="M2942" s="9">
        <v>0</v>
      </c>
      <c r="N2942" s="2">
        <v>22.222222222222001</v>
      </c>
      <c r="O2942" s="2">
        <v>1.392857142857</v>
      </c>
      <c r="P2942" s="18">
        <v>0.859372101108</v>
      </c>
    </row>
    <row r="2943" spans="2:16" x14ac:dyDescent="0.2">
      <c r="D2943" s="102"/>
      <c r="E2943" s="5" t="s">
        <v>29</v>
      </c>
      <c r="F2943" s="6"/>
      <c r="G2943" s="7">
        <v>26</v>
      </c>
      <c r="H2943" s="10">
        <v>17</v>
      </c>
      <c r="I2943" s="1">
        <v>5</v>
      </c>
      <c r="J2943" s="1">
        <v>1</v>
      </c>
      <c r="K2943" s="1">
        <v>0</v>
      </c>
      <c r="L2943" s="1">
        <v>0</v>
      </c>
      <c r="M2943" s="1">
        <v>2</v>
      </c>
      <c r="N2943" s="1">
        <v>1</v>
      </c>
      <c r="O2943" s="33" t="s">
        <v>72</v>
      </c>
      <c r="P2943" s="41" t="s">
        <v>72</v>
      </c>
    </row>
    <row r="2944" spans="2:16" x14ac:dyDescent="0.2">
      <c r="D2944" s="102"/>
      <c r="E2944" s="13"/>
      <c r="F2944" s="14"/>
      <c r="G2944" s="11">
        <v>100</v>
      </c>
      <c r="H2944" s="15">
        <v>65.384615384615003</v>
      </c>
      <c r="I2944" s="2">
        <v>19.230769230768999</v>
      </c>
      <c r="J2944" s="2">
        <v>3.8461538461539999</v>
      </c>
      <c r="K2944" s="9">
        <v>0</v>
      </c>
      <c r="L2944" s="9">
        <v>0</v>
      </c>
      <c r="M2944" s="2">
        <v>7.6923076923079998</v>
      </c>
      <c r="N2944" s="2">
        <v>3.8461538461539999</v>
      </c>
      <c r="O2944" s="2">
        <v>1.92</v>
      </c>
      <c r="P2944" s="18">
        <v>2.225668438919</v>
      </c>
    </row>
    <row r="2945" spans="4:16" x14ac:dyDescent="0.2">
      <c r="D2945" s="102"/>
      <c r="E2945" s="5" t="s">
        <v>30</v>
      </c>
      <c r="F2945" s="6"/>
      <c r="G2945" s="7">
        <v>8</v>
      </c>
      <c r="H2945" s="10">
        <v>5</v>
      </c>
      <c r="I2945" s="1">
        <v>2</v>
      </c>
      <c r="J2945" s="1">
        <v>1</v>
      </c>
      <c r="K2945" s="1">
        <v>0</v>
      </c>
      <c r="L2945" s="1">
        <v>0</v>
      </c>
      <c r="M2945" s="1">
        <v>0</v>
      </c>
      <c r="N2945" s="1">
        <v>0</v>
      </c>
      <c r="O2945" s="33" t="s">
        <v>72</v>
      </c>
      <c r="P2945" s="41" t="s">
        <v>72</v>
      </c>
    </row>
    <row r="2946" spans="4:16" x14ac:dyDescent="0.2">
      <c r="D2946" s="102"/>
      <c r="E2946" s="13"/>
      <c r="F2946" s="14"/>
      <c r="G2946" s="11">
        <v>100</v>
      </c>
      <c r="H2946" s="15">
        <v>62.5</v>
      </c>
      <c r="I2946" s="2">
        <v>25</v>
      </c>
      <c r="J2946" s="2">
        <v>12.5</v>
      </c>
      <c r="K2946" s="9">
        <v>0</v>
      </c>
      <c r="L2946" s="9">
        <v>0</v>
      </c>
      <c r="M2946" s="9">
        <v>0</v>
      </c>
      <c r="N2946" s="9">
        <v>0</v>
      </c>
      <c r="O2946" s="2">
        <v>1.5</v>
      </c>
      <c r="P2946" s="18">
        <v>0.70710678118699999</v>
      </c>
    </row>
    <row r="2947" spans="4:16" x14ac:dyDescent="0.2">
      <c r="D2947" s="102"/>
      <c r="E2947" s="5" t="s">
        <v>31</v>
      </c>
      <c r="F2947" s="6"/>
      <c r="G2947" s="7">
        <v>5</v>
      </c>
      <c r="H2947" s="10">
        <v>3</v>
      </c>
      <c r="I2947" s="1">
        <v>2</v>
      </c>
      <c r="J2947" s="1">
        <v>0</v>
      </c>
      <c r="K2947" s="1">
        <v>0</v>
      </c>
      <c r="L2947" s="1">
        <v>0</v>
      </c>
      <c r="M2947" s="1">
        <v>0</v>
      </c>
      <c r="N2947" s="1">
        <v>0</v>
      </c>
      <c r="O2947" s="33" t="s">
        <v>72</v>
      </c>
      <c r="P2947" s="41" t="s">
        <v>72</v>
      </c>
    </row>
    <row r="2948" spans="4:16" x14ac:dyDescent="0.2">
      <c r="D2948" s="102"/>
      <c r="E2948" s="13"/>
      <c r="F2948" s="14"/>
      <c r="G2948" s="11">
        <v>100</v>
      </c>
      <c r="H2948" s="15">
        <v>60</v>
      </c>
      <c r="I2948" s="2">
        <v>40</v>
      </c>
      <c r="J2948" s="9">
        <v>0</v>
      </c>
      <c r="K2948" s="9">
        <v>0</v>
      </c>
      <c r="L2948" s="9">
        <v>0</v>
      </c>
      <c r="M2948" s="9">
        <v>0</v>
      </c>
      <c r="N2948" s="9">
        <v>0</v>
      </c>
      <c r="O2948" s="2">
        <v>1.4</v>
      </c>
      <c r="P2948" s="18">
        <v>0.48989794855699997</v>
      </c>
    </row>
    <row r="2949" spans="4:16" x14ac:dyDescent="0.2">
      <c r="D2949" s="102"/>
      <c r="E2949" s="5" t="s">
        <v>32</v>
      </c>
      <c r="F2949" s="6"/>
      <c r="G2949" s="7">
        <v>23</v>
      </c>
      <c r="H2949" s="10">
        <v>12</v>
      </c>
      <c r="I2949" s="1">
        <v>3</v>
      </c>
      <c r="J2949" s="1">
        <v>2</v>
      </c>
      <c r="K2949" s="1">
        <v>0</v>
      </c>
      <c r="L2949" s="1">
        <v>1</v>
      </c>
      <c r="M2949" s="1">
        <v>0</v>
      </c>
      <c r="N2949" s="1">
        <v>5</v>
      </c>
      <c r="O2949" s="33" t="s">
        <v>72</v>
      </c>
      <c r="P2949" s="41" t="s">
        <v>72</v>
      </c>
    </row>
    <row r="2950" spans="4:16" x14ac:dyDescent="0.2">
      <c r="D2950" s="102"/>
      <c r="E2950" s="13"/>
      <c r="F2950" s="14"/>
      <c r="G2950" s="11">
        <v>100</v>
      </c>
      <c r="H2950" s="15">
        <v>52.173913043478002</v>
      </c>
      <c r="I2950" s="2">
        <v>13.04347826087</v>
      </c>
      <c r="J2950" s="2">
        <v>8.6956521739130004</v>
      </c>
      <c r="K2950" s="9">
        <v>0</v>
      </c>
      <c r="L2950" s="2">
        <v>4.3478260869570002</v>
      </c>
      <c r="M2950" s="9">
        <v>0</v>
      </c>
      <c r="N2950" s="2">
        <v>21.739130434783</v>
      </c>
      <c r="O2950" s="2">
        <v>1.6111111111109999</v>
      </c>
      <c r="P2950" s="18">
        <v>1.0613873985860001</v>
      </c>
    </row>
    <row r="2951" spans="4:16" x14ac:dyDescent="0.2">
      <c r="D2951" s="102"/>
      <c r="E2951" s="5" t="s">
        <v>33</v>
      </c>
      <c r="F2951" s="6"/>
      <c r="G2951" s="7">
        <v>12</v>
      </c>
      <c r="H2951" s="10">
        <v>7</v>
      </c>
      <c r="I2951" s="1">
        <v>3</v>
      </c>
      <c r="J2951" s="1">
        <v>0</v>
      </c>
      <c r="K2951" s="1">
        <v>0</v>
      </c>
      <c r="L2951" s="1">
        <v>0</v>
      </c>
      <c r="M2951" s="1">
        <v>0</v>
      </c>
      <c r="N2951" s="1">
        <v>2</v>
      </c>
      <c r="O2951" s="33" t="s">
        <v>72</v>
      </c>
      <c r="P2951" s="41" t="s">
        <v>72</v>
      </c>
    </row>
    <row r="2952" spans="4:16" x14ac:dyDescent="0.2">
      <c r="D2952" s="102"/>
      <c r="E2952" s="13"/>
      <c r="F2952" s="14"/>
      <c r="G2952" s="11">
        <v>100</v>
      </c>
      <c r="H2952" s="15">
        <v>58.333333333333002</v>
      </c>
      <c r="I2952" s="2">
        <v>25</v>
      </c>
      <c r="J2952" s="9">
        <v>0</v>
      </c>
      <c r="K2952" s="9">
        <v>0</v>
      </c>
      <c r="L2952" s="9">
        <v>0</v>
      </c>
      <c r="M2952" s="9">
        <v>0</v>
      </c>
      <c r="N2952" s="2">
        <v>16.666666666666998</v>
      </c>
      <c r="O2952" s="2">
        <v>1.3</v>
      </c>
      <c r="P2952" s="18">
        <v>0.45825756949599999</v>
      </c>
    </row>
    <row r="2953" spans="4:16" x14ac:dyDescent="0.2">
      <c r="D2953" s="102"/>
      <c r="E2953" s="5" t="s">
        <v>34</v>
      </c>
      <c r="F2953" s="6"/>
      <c r="G2953" s="7">
        <v>11</v>
      </c>
      <c r="H2953" s="10">
        <v>8</v>
      </c>
      <c r="I2953" s="1">
        <v>2</v>
      </c>
      <c r="J2953" s="1">
        <v>1</v>
      </c>
      <c r="K2953" s="1">
        <v>0</v>
      </c>
      <c r="L2953" s="1">
        <v>0</v>
      </c>
      <c r="M2953" s="1">
        <v>0</v>
      </c>
      <c r="N2953" s="1">
        <v>0</v>
      </c>
      <c r="O2953" s="33" t="s">
        <v>72</v>
      </c>
      <c r="P2953" s="41" t="s">
        <v>72</v>
      </c>
    </row>
    <row r="2954" spans="4:16" x14ac:dyDescent="0.2">
      <c r="D2954" s="102"/>
      <c r="E2954" s="13"/>
      <c r="F2954" s="14"/>
      <c r="G2954" s="11">
        <v>100</v>
      </c>
      <c r="H2954" s="15">
        <v>72.727272727273004</v>
      </c>
      <c r="I2954" s="2">
        <v>18.181818181817999</v>
      </c>
      <c r="J2954" s="2">
        <v>9.0909090909089993</v>
      </c>
      <c r="K2954" s="9">
        <v>0</v>
      </c>
      <c r="L2954" s="9">
        <v>0</v>
      </c>
      <c r="M2954" s="9">
        <v>0</v>
      </c>
      <c r="N2954" s="9">
        <v>0</v>
      </c>
      <c r="O2954" s="2">
        <v>1.363636363636</v>
      </c>
      <c r="P2954" s="18">
        <v>0.64282434653300002</v>
      </c>
    </row>
    <row r="2955" spans="4:16" x14ac:dyDescent="0.2">
      <c r="D2955" s="102"/>
      <c r="E2955" s="5" t="s">
        <v>35</v>
      </c>
      <c r="F2955" s="6"/>
      <c r="G2955" s="7">
        <v>6</v>
      </c>
      <c r="H2955" s="10">
        <v>4</v>
      </c>
      <c r="I2955" s="1">
        <v>1</v>
      </c>
      <c r="J2955" s="1">
        <v>0</v>
      </c>
      <c r="K2955" s="1">
        <v>0</v>
      </c>
      <c r="L2955" s="1">
        <v>1</v>
      </c>
      <c r="M2955" s="1">
        <v>0</v>
      </c>
      <c r="N2955" s="1">
        <v>0</v>
      </c>
      <c r="O2955" s="33" t="s">
        <v>72</v>
      </c>
      <c r="P2955" s="41" t="s">
        <v>72</v>
      </c>
    </row>
    <row r="2956" spans="4:16" x14ac:dyDescent="0.2">
      <c r="D2956" s="102"/>
      <c r="E2956" s="13"/>
      <c r="F2956" s="14"/>
      <c r="G2956" s="11">
        <v>100</v>
      </c>
      <c r="H2956" s="15">
        <v>66.666666666666998</v>
      </c>
      <c r="I2956" s="2">
        <v>16.666666666666998</v>
      </c>
      <c r="J2956" s="9">
        <v>0</v>
      </c>
      <c r="K2956" s="9">
        <v>0</v>
      </c>
      <c r="L2956" s="2">
        <v>16.666666666666998</v>
      </c>
      <c r="M2956" s="9">
        <v>0</v>
      </c>
      <c r="N2956" s="9">
        <v>0</v>
      </c>
      <c r="O2956" s="2">
        <v>1.833333333333</v>
      </c>
      <c r="P2956" s="18">
        <v>1.462494064565</v>
      </c>
    </row>
    <row r="2957" spans="4:16" x14ac:dyDescent="0.2">
      <c r="D2957" s="102"/>
      <c r="E2957" s="5" t="s">
        <v>36</v>
      </c>
      <c r="F2957" s="6"/>
      <c r="G2957" s="7">
        <v>2</v>
      </c>
      <c r="H2957" s="10">
        <v>0</v>
      </c>
      <c r="I2957" s="1">
        <v>1</v>
      </c>
      <c r="J2957" s="1">
        <v>0</v>
      </c>
      <c r="K2957" s="1">
        <v>0</v>
      </c>
      <c r="L2957" s="1">
        <v>0</v>
      </c>
      <c r="M2957" s="1">
        <v>0</v>
      </c>
      <c r="N2957" s="1">
        <v>1</v>
      </c>
      <c r="O2957" s="33" t="s">
        <v>72</v>
      </c>
      <c r="P2957" s="41" t="s">
        <v>72</v>
      </c>
    </row>
    <row r="2958" spans="4:16" x14ac:dyDescent="0.2">
      <c r="D2958" s="102"/>
      <c r="E2958" s="13"/>
      <c r="F2958" s="14"/>
      <c r="G2958" s="11">
        <v>100</v>
      </c>
      <c r="H2958" s="70">
        <v>0</v>
      </c>
      <c r="I2958" s="2">
        <v>50</v>
      </c>
      <c r="J2958" s="9">
        <v>0</v>
      </c>
      <c r="K2958" s="9">
        <v>0</v>
      </c>
      <c r="L2958" s="9">
        <v>0</v>
      </c>
      <c r="M2958" s="9">
        <v>0</v>
      </c>
      <c r="N2958" s="2">
        <v>50</v>
      </c>
      <c r="O2958" s="2">
        <v>2</v>
      </c>
      <c r="P2958" s="18">
        <v>0</v>
      </c>
    </row>
    <row r="2959" spans="4:16" x14ac:dyDescent="0.2">
      <c r="D2959" s="102"/>
      <c r="E2959" s="5" t="s">
        <v>37</v>
      </c>
      <c r="F2959" s="6"/>
      <c r="G2959" s="7">
        <v>7</v>
      </c>
      <c r="H2959" s="10">
        <v>3</v>
      </c>
      <c r="I2959" s="1">
        <v>2</v>
      </c>
      <c r="J2959" s="1">
        <v>2</v>
      </c>
      <c r="K2959" s="1">
        <v>0</v>
      </c>
      <c r="L2959" s="1">
        <v>0</v>
      </c>
      <c r="M2959" s="1">
        <v>0</v>
      </c>
      <c r="N2959" s="1">
        <v>0</v>
      </c>
      <c r="O2959" s="33" t="s">
        <v>72</v>
      </c>
      <c r="P2959" s="41" t="s">
        <v>72</v>
      </c>
    </row>
    <row r="2960" spans="4:16" x14ac:dyDescent="0.2">
      <c r="D2960" s="102"/>
      <c r="E2960" s="13"/>
      <c r="F2960" s="14"/>
      <c r="G2960" s="11">
        <v>100</v>
      </c>
      <c r="H2960" s="15">
        <v>42.857142857143003</v>
      </c>
      <c r="I2960" s="2">
        <v>28.571428571428999</v>
      </c>
      <c r="J2960" s="2">
        <v>28.571428571428999</v>
      </c>
      <c r="K2960" s="9">
        <v>0</v>
      </c>
      <c r="L2960" s="9">
        <v>0</v>
      </c>
      <c r="M2960" s="9">
        <v>0</v>
      </c>
      <c r="N2960" s="9">
        <v>0</v>
      </c>
      <c r="O2960" s="2">
        <v>1.857142857143</v>
      </c>
      <c r="P2960" s="18">
        <v>0.83299312783500001</v>
      </c>
    </row>
    <row r="2961" spans="2:16" x14ac:dyDescent="0.2">
      <c r="D2961" s="102"/>
      <c r="E2961" s="5" t="s">
        <v>38</v>
      </c>
      <c r="F2961" s="6"/>
      <c r="G2961" s="7">
        <v>1</v>
      </c>
      <c r="H2961" s="10">
        <v>0</v>
      </c>
      <c r="I2961" s="1">
        <v>0</v>
      </c>
      <c r="J2961" s="1">
        <v>0</v>
      </c>
      <c r="K2961" s="1">
        <v>0</v>
      </c>
      <c r="L2961" s="1">
        <v>0</v>
      </c>
      <c r="M2961" s="1">
        <v>0</v>
      </c>
      <c r="N2961" s="1">
        <v>1</v>
      </c>
      <c r="O2961" s="33" t="s">
        <v>72</v>
      </c>
      <c r="P2961" s="41" t="s">
        <v>72</v>
      </c>
    </row>
    <row r="2962" spans="2:16" x14ac:dyDescent="0.2">
      <c r="D2962" s="102"/>
      <c r="E2962" s="13"/>
      <c r="F2962" s="14"/>
      <c r="G2962" s="11">
        <v>100</v>
      </c>
      <c r="H2962" s="70">
        <v>0</v>
      </c>
      <c r="I2962" s="9">
        <v>0</v>
      </c>
      <c r="J2962" s="9">
        <v>0</v>
      </c>
      <c r="K2962" s="9">
        <v>0</v>
      </c>
      <c r="L2962" s="9">
        <v>0</v>
      </c>
      <c r="M2962" s="9">
        <v>0</v>
      </c>
      <c r="N2962" s="2">
        <v>100</v>
      </c>
      <c r="O2962" s="2">
        <v>0</v>
      </c>
      <c r="P2962" s="18">
        <v>0</v>
      </c>
    </row>
    <row r="2963" spans="2:16" x14ac:dyDescent="0.2">
      <c r="D2963" s="101" t="s">
        <v>39</v>
      </c>
      <c r="E2963" s="26" t="s">
        <v>40</v>
      </c>
      <c r="F2963" s="25"/>
      <c r="G2963" s="28">
        <v>53</v>
      </c>
      <c r="H2963" s="30">
        <v>33</v>
      </c>
      <c r="I2963" s="3">
        <v>12</v>
      </c>
      <c r="J2963" s="3">
        <v>1</v>
      </c>
      <c r="K2963" s="3">
        <v>0</v>
      </c>
      <c r="L2963" s="3">
        <v>1</v>
      </c>
      <c r="M2963" s="3">
        <v>2</v>
      </c>
      <c r="N2963" s="3">
        <v>4</v>
      </c>
      <c r="O2963" s="74" t="s">
        <v>72</v>
      </c>
      <c r="P2963" s="75" t="s">
        <v>72</v>
      </c>
    </row>
    <row r="2964" spans="2:16" x14ac:dyDescent="0.2">
      <c r="D2964" s="102"/>
      <c r="E2964" s="13"/>
      <c r="F2964" s="14"/>
      <c r="G2964" s="11">
        <v>100</v>
      </c>
      <c r="H2964" s="15">
        <v>62.264150943395997</v>
      </c>
      <c r="I2964" s="2">
        <v>22.641509433962</v>
      </c>
      <c r="J2964" s="2">
        <v>1.88679245283</v>
      </c>
      <c r="K2964" s="9">
        <v>0</v>
      </c>
      <c r="L2964" s="2">
        <v>1.88679245283</v>
      </c>
      <c r="M2964" s="2">
        <v>3.7735849056599999</v>
      </c>
      <c r="N2964" s="2">
        <v>7.547169811321</v>
      </c>
      <c r="O2964" s="2">
        <v>1.6938775510199999</v>
      </c>
      <c r="P2964" s="18">
        <v>1.716713538352</v>
      </c>
    </row>
    <row r="2965" spans="2:16" x14ac:dyDescent="0.2">
      <c r="D2965" s="102"/>
      <c r="E2965" s="5" t="s">
        <v>41</v>
      </c>
      <c r="F2965" s="6"/>
      <c r="G2965" s="7">
        <v>52</v>
      </c>
      <c r="H2965" s="10">
        <v>30</v>
      </c>
      <c r="I2965" s="1">
        <v>8</v>
      </c>
      <c r="J2965" s="1">
        <v>5</v>
      </c>
      <c r="K2965" s="1">
        <v>2</v>
      </c>
      <c r="L2965" s="1">
        <v>0</v>
      </c>
      <c r="M2965" s="1">
        <v>0</v>
      </c>
      <c r="N2965" s="1">
        <v>7</v>
      </c>
      <c r="O2965" s="33" t="s">
        <v>72</v>
      </c>
      <c r="P2965" s="41" t="s">
        <v>72</v>
      </c>
    </row>
    <row r="2966" spans="2:16" x14ac:dyDescent="0.2">
      <c r="D2966" s="102"/>
      <c r="E2966" s="13"/>
      <c r="F2966" s="14"/>
      <c r="G2966" s="11">
        <v>100</v>
      </c>
      <c r="H2966" s="15">
        <v>57.692307692307999</v>
      </c>
      <c r="I2966" s="2">
        <v>15.384615384615</v>
      </c>
      <c r="J2966" s="2">
        <v>9.6153846153850004</v>
      </c>
      <c r="K2966" s="2">
        <v>3.8461538461539999</v>
      </c>
      <c r="L2966" s="9">
        <v>0</v>
      </c>
      <c r="M2966" s="9">
        <v>0</v>
      </c>
      <c r="N2966" s="2">
        <v>13.461538461538</v>
      </c>
      <c r="O2966" s="2">
        <v>1.5333333333329999</v>
      </c>
      <c r="P2966" s="18">
        <v>0.85893991511500001</v>
      </c>
    </row>
    <row r="2967" spans="2:16" x14ac:dyDescent="0.2">
      <c r="D2967" s="102"/>
      <c r="E2967" s="5" t="s">
        <v>42</v>
      </c>
      <c r="F2967" s="6"/>
      <c r="G2967" s="7">
        <v>27</v>
      </c>
      <c r="H2967" s="10">
        <v>16</v>
      </c>
      <c r="I2967" s="1">
        <v>4</v>
      </c>
      <c r="J2967" s="1">
        <v>1</v>
      </c>
      <c r="K2967" s="1">
        <v>0</v>
      </c>
      <c r="L2967" s="1">
        <v>0</v>
      </c>
      <c r="M2967" s="1">
        <v>0</v>
      </c>
      <c r="N2967" s="1">
        <v>6</v>
      </c>
      <c r="O2967" s="33" t="s">
        <v>72</v>
      </c>
      <c r="P2967" s="41" t="s">
        <v>72</v>
      </c>
    </row>
    <row r="2968" spans="2:16" x14ac:dyDescent="0.2">
      <c r="D2968" s="102"/>
      <c r="E2968" s="13"/>
      <c r="F2968" s="14"/>
      <c r="G2968" s="11">
        <v>100</v>
      </c>
      <c r="H2968" s="15">
        <v>59.259259259258997</v>
      </c>
      <c r="I2968" s="2">
        <v>14.814814814815</v>
      </c>
      <c r="J2968" s="2">
        <v>3.7037037037039999</v>
      </c>
      <c r="K2968" s="9">
        <v>0</v>
      </c>
      <c r="L2968" s="9">
        <v>0</v>
      </c>
      <c r="M2968" s="9">
        <v>0</v>
      </c>
      <c r="N2968" s="2">
        <v>22.222222222222001</v>
      </c>
      <c r="O2968" s="2">
        <v>1.285714285714</v>
      </c>
      <c r="P2968" s="18">
        <v>0.54710120443200005</v>
      </c>
    </row>
    <row r="2969" spans="2:16" x14ac:dyDescent="0.2">
      <c r="D2969" s="102"/>
      <c r="E2969" s="5" t="s">
        <v>43</v>
      </c>
      <c r="F2969" s="6"/>
      <c r="G2969" s="7">
        <v>6</v>
      </c>
      <c r="H2969" s="10">
        <v>4</v>
      </c>
      <c r="I2969" s="1">
        <v>0</v>
      </c>
      <c r="J2969" s="1">
        <v>1</v>
      </c>
      <c r="K2969" s="1">
        <v>0</v>
      </c>
      <c r="L2969" s="1">
        <v>0</v>
      </c>
      <c r="M2969" s="1">
        <v>0</v>
      </c>
      <c r="N2969" s="1">
        <v>1</v>
      </c>
      <c r="O2969" s="33" t="s">
        <v>72</v>
      </c>
      <c r="P2969" s="41" t="s">
        <v>72</v>
      </c>
    </row>
    <row r="2970" spans="2:16" x14ac:dyDescent="0.2">
      <c r="D2970" s="102"/>
      <c r="E2970" s="13"/>
      <c r="F2970" s="14"/>
      <c r="G2970" s="11">
        <v>100</v>
      </c>
      <c r="H2970" s="15">
        <v>66.666666666666998</v>
      </c>
      <c r="I2970" s="9">
        <v>0</v>
      </c>
      <c r="J2970" s="2">
        <v>16.666666666666998</v>
      </c>
      <c r="K2970" s="9">
        <v>0</v>
      </c>
      <c r="L2970" s="9">
        <v>0</v>
      </c>
      <c r="M2970" s="9">
        <v>0</v>
      </c>
      <c r="N2970" s="2">
        <v>16.666666666666998</v>
      </c>
      <c r="O2970" s="2">
        <v>1.4</v>
      </c>
      <c r="P2970" s="18">
        <v>0.8</v>
      </c>
    </row>
    <row r="2971" spans="2:16" x14ac:dyDescent="0.2">
      <c r="D2971" s="102"/>
      <c r="E2971" s="5" t="s">
        <v>44</v>
      </c>
      <c r="F2971" s="6"/>
      <c r="G2971" s="7">
        <v>8</v>
      </c>
      <c r="H2971" s="10">
        <v>5</v>
      </c>
      <c r="I2971" s="1">
        <v>0</v>
      </c>
      <c r="J2971" s="1">
        <v>1</v>
      </c>
      <c r="K2971" s="1">
        <v>0</v>
      </c>
      <c r="L2971" s="1">
        <v>1</v>
      </c>
      <c r="M2971" s="1">
        <v>0</v>
      </c>
      <c r="N2971" s="1">
        <v>1</v>
      </c>
      <c r="O2971" s="33" t="s">
        <v>72</v>
      </c>
      <c r="P2971" s="41" t="s">
        <v>72</v>
      </c>
    </row>
    <row r="2972" spans="2:16" x14ac:dyDescent="0.2">
      <c r="D2972" s="103"/>
      <c r="E2972" s="54"/>
      <c r="F2972" s="52"/>
      <c r="G2972" s="61">
        <v>100</v>
      </c>
      <c r="H2972" s="66">
        <v>62.5</v>
      </c>
      <c r="I2972" s="72">
        <v>0</v>
      </c>
      <c r="J2972" s="24">
        <v>12.5</v>
      </c>
      <c r="K2972" s="72">
        <v>0</v>
      </c>
      <c r="L2972" s="24">
        <v>12.5</v>
      </c>
      <c r="M2972" s="72">
        <v>0</v>
      </c>
      <c r="N2972" s="24">
        <v>12.5</v>
      </c>
      <c r="O2972" s="24">
        <v>1.857142857143</v>
      </c>
      <c r="P2972" s="69">
        <v>1.4568627181689999</v>
      </c>
    </row>
    <row r="2974" spans="2:16" x14ac:dyDescent="0.2">
      <c r="B2974" s="34" t="str">
        <f xml:space="preserve"> HYPERLINK("#'目次'!B73", "[67]")</f>
        <v>[67]</v>
      </c>
      <c r="C2974" s="27" t="s">
        <v>640</v>
      </c>
    </row>
    <row r="2975" spans="2:16" x14ac:dyDescent="0.2">
      <c r="C2975" s="84" t="s">
        <v>641</v>
      </c>
    </row>
    <row r="2977" spans="3:13" x14ac:dyDescent="0.2">
      <c r="C2977" s="27" t="s">
        <v>13</v>
      </c>
    </row>
    <row r="2978" spans="3:13" ht="60" x14ac:dyDescent="0.2">
      <c r="D2978" s="97"/>
      <c r="E2978" s="98"/>
      <c r="F2978" s="98"/>
      <c r="G2978" s="38" t="s">
        <v>14</v>
      </c>
      <c r="H2978" s="36" t="s">
        <v>567</v>
      </c>
      <c r="I2978" s="4" t="s">
        <v>568</v>
      </c>
      <c r="J2978" s="4" t="s">
        <v>569</v>
      </c>
      <c r="K2978" s="4" t="s">
        <v>570</v>
      </c>
      <c r="L2978" s="4" t="s">
        <v>22</v>
      </c>
      <c r="M2978" s="35" t="s">
        <v>24</v>
      </c>
    </row>
    <row r="2979" spans="3:13" x14ac:dyDescent="0.2">
      <c r="D2979" s="99"/>
      <c r="E2979" s="100"/>
      <c r="F2979" s="100"/>
      <c r="G2979" s="40"/>
      <c r="H2979" s="42"/>
      <c r="I2979" s="8"/>
      <c r="J2979" s="8"/>
      <c r="K2979" s="8"/>
      <c r="L2979" s="8"/>
      <c r="M2979" s="39"/>
    </row>
    <row r="2980" spans="3:13" x14ac:dyDescent="0.2">
      <c r="D2980" s="59"/>
      <c r="E2980" s="63" t="s">
        <v>14</v>
      </c>
      <c r="F2980" s="65"/>
      <c r="G2980" s="37">
        <v>465</v>
      </c>
      <c r="H2980" s="16">
        <v>194</v>
      </c>
      <c r="I2980" s="16">
        <v>26</v>
      </c>
      <c r="J2980" s="16">
        <v>241</v>
      </c>
      <c r="K2980" s="16">
        <v>10</v>
      </c>
      <c r="L2980" s="16">
        <v>16</v>
      </c>
      <c r="M2980" s="57">
        <v>3</v>
      </c>
    </row>
    <row r="2981" spans="3:13" x14ac:dyDescent="0.2">
      <c r="D2981" s="54"/>
      <c r="E2981" s="52"/>
      <c r="F2981" s="60"/>
      <c r="G2981" s="11">
        <v>100</v>
      </c>
      <c r="H2981" s="2">
        <v>41.720430107527001</v>
      </c>
      <c r="I2981" s="2">
        <v>5.591397849462</v>
      </c>
      <c r="J2981" s="2">
        <v>51.827956989246999</v>
      </c>
      <c r="K2981" s="2">
        <v>2.1505376344089999</v>
      </c>
      <c r="L2981" s="2">
        <v>3.4408602150540002</v>
      </c>
      <c r="M2981" s="18">
        <v>0.64516129032299996</v>
      </c>
    </row>
    <row r="2982" spans="3:13" x14ac:dyDescent="0.2">
      <c r="D2982" s="101" t="s">
        <v>25</v>
      </c>
      <c r="E2982" s="26" t="s">
        <v>26</v>
      </c>
      <c r="F2982" s="25"/>
      <c r="G2982" s="28">
        <v>14</v>
      </c>
      <c r="H2982" s="30">
        <v>5</v>
      </c>
      <c r="I2982" s="3">
        <v>0</v>
      </c>
      <c r="J2982" s="3">
        <v>9</v>
      </c>
      <c r="K2982" s="3">
        <v>0</v>
      </c>
      <c r="L2982" s="3">
        <v>0</v>
      </c>
      <c r="M2982" s="32">
        <v>0</v>
      </c>
    </row>
    <row r="2983" spans="3:13" x14ac:dyDescent="0.2">
      <c r="D2983" s="102"/>
      <c r="E2983" s="13"/>
      <c r="F2983" s="14"/>
      <c r="G2983" s="11">
        <v>100</v>
      </c>
      <c r="H2983" s="15">
        <v>35.714285714286</v>
      </c>
      <c r="I2983" s="9">
        <v>0</v>
      </c>
      <c r="J2983" s="2">
        <v>64.285714285713993</v>
      </c>
      <c r="K2983" s="9">
        <v>0</v>
      </c>
      <c r="L2983" s="9">
        <v>0</v>
      </c>
      <c r="M2983" s="29">
        <v>0</v>
      </c>
    </row>
    <row r="2984" spans="3:13" x14ac:dyDescent="0.2">
      <c r="D2984" s="102"/>
      <c r="E2984" s="5" t="s">
        <v>27</v>
      </c>
      <c r="F2984" s="6"/>
      <c r="G2984" s="7">
        <v>18</v>
      </c>
      <c r="H2984" s="10">
        <v>7</v>
      </c>
      <c r="I2984" s="1">
        <v>0</v>
      </c>
      <c r="J2984" s="1">
        <v>8</v>
      </c>
      <c r="K2984" s="1">
        <v>1</v>
      </c>
      <c r="L2984" s="1">
        <v>2</v>
      </c>
      <c r="M2984" s="17">
        <v>0</v>
      </c>
    </row>
    <row r="2985" spans="3:13" x14ac:dyDescent="0.2">
      <c r="D2985" s="102"/>
      <c r="E2985" s="13"/>
      <c r="F2985" s="14"/>
      <c r="G2985" s="11">
        <v>100</v>
      </c>
      <c r="H2985" s="15">
        <v>38.888888888888999</v>
      </c>
      <c r="I2985" s="9">
        <v>0</v>
      </c>
      <c r="J2985" s="2">
        <v>44.444444444444002</v>
      </c>
      <c r="K2985" s="2">
        <v>5.5555555555560003</v>
      </c>
      <c r="L2985" s="2">
        <v>11.111111111111001</v>
      </c>
      <c r="M2985" s="29">
        <v>0</v>
      </c>
    </row>
    <row r="2986" spans="3:13" x14ac:dyDescent="0.2">
      <c r="D2986" s="102"/>
      <c r="E2986" s="5" t="s">
        <v>28</v>
      </c>
      <c r="F2986" s="6"/>
      <c r="G2986" s="7">
        <v>110</v>
      </c>
      <c r="H2986" s="10">
        <v>39</v>
      </c>
      <c r="I2986" s="1">
        <v>3</v>
      </c>
      <c r="J2986" s="1">
        <v>65</v>
      </c>
      <c r="K2986" s="1">
        <v>2</v>
      </c>
      <c r="L2986" s="1">
        <v>6</v>
      </c>
      <c r="M2986" s="17">
        <v>0</v>
      </c>
    </row>
    <row r="2987" spans="3:13" x14ac:dyDescent="0.2">
      <c r="D2987" s="102"/>
      <c r="E2987" s="13"/>
      <c r="F2987" s="14"/>
      <c r="G2987" s="11">
        <v>100</v>
      </c>
      <c r="H2987" s="15">
        <v>35.454545454544999</v>
      </c>
      <c r="I2987" s="2">
        <v>2.7272727272730002</v>
      </c>
      <c r="J2987" s="2">
        <v>59.090909090909001</v>
      </c>
      <c r="K2987" s="2">
        <v>1.818181818182</v>
      </c>
      <c r="L2987" s="2">
        <v>5.4545454545450003</v>
      </c>
      <c r="M2987" s="29">
        <v>0</v>
      </c>
    </row>
    <row r="2988" spans="3:13" x14ac:dyDescent="0.2">
      <c r="D2988" s="102"/>
      <c r="E2988" s="5" t="s">
        <v>29</v>
      </c>
      <c r="F2988" s="6"/>
      <c r="G2988" s="7">
        <v>66</v>
      </c>
      <c r="H2988" s="10">
        <v>29</v>
      </c>
      <c r="I2988" s="1">
        <v>10</v>
      </c>
      <c r="J2988" s="1">
        <v>24</v>
      </c>
      <c r="K2988" s="1">
        <v>5</v>
      </c>
      <c r="L2988" s="1">
        <v>3</v>
      </c>
      <c r="M2988" s="17">
        <v>0</v>
      </c>
    </row>
    <row r="2989" spans="3:13" x14ac:dyDescent="0.2">
      <c r="D2989" s="102"/>
      <c r="E2989" s="13"/>
      <c r="F2989" s="14"/>
      <c r="G2989" s="11">
        <v>100</v>
      </c>
      <c r="H2989" s="15">
        <v>43.939393939394002</v>
      </c>
      <c r="I2989" s="2">
        <v>15.151515151515</v>
      </c>
      <c r="J2989" s="2">
        <v>36.363636363635997</v>
      </c>
      <c r="K2989" s="2">
        <v>7.5757575757579998</v>
      </c>
      <c r="L2989" s="2">
        <v>4.5454545454549997</v>
      </c>
      <c r="M2989" s="29">
        <v>0</v>
      </c>
    </row>
    <row r="2990" spans="3:13" x14ac:dyDescent="0.2">
      <c r="D2990" s="102"/>
      <c r="E2990" s="5" t="s">
        <v>30</v>
      </c>
      <c r="F2990" s="6"/>
      <c r="G2990" s="7">
        <v>14</v>
      </c>
      <c r="H2990" s="10">
        <v>5</v>
      </c>
      <c r="I2990" s="1">
        <v>0</v>
      </c>
      <c r="J2990" s="1">
        <v>9</v>
      </c>
      <c r="K2990" s="1">
        <v>0</v>
      </c>
      <c r="L2990" s="1">
        <v>0</v>
      </c>
      <c r="M2990" s="17">
        <v>0</v>
      </c>
    </row>
    <row r="2991" spans="3:13" x14ac:dyDescent="0.2">
      <c r="D2991" s="102"/>
      <c r="E2991" s="13"/>
      <c r="F2991" s="14"/>
      <c r="G2991" s="11">
        <v>100</v>
      </c>
      <c r="H2991" s="15">
        <v>35.714285714286</v>
      </c>
      <c r="I2991" s="9">
        <v>0</v>
      </c>
      <c r="J2991" s="2">
        <v>64.285714285713993</v>
      </c>
      <c r="K2991" s="9">
        <v>0</v>
      </c>
      <c r="L2991" s="9">
        <v>0</v>
      </c>
      <c r="M2991" s="29">
        <v>0</v>
      </c>
    </row>
    <row r="2992" spans="3:13" x14ac:dyDescent="0.2">
      <c r="D2992" s="102"/>
      <c r="E2992" s="5" t="s">
        <v>31</v>
      </c>
      <c r="F2992" s="6"/>
      <c r="G2992" s="7">
        <v>14</v>
      </c>
      <c r="H2992" s="10">
        <v>7</v>
      </c>
      <c r="I2992" s="1">
        <v>0</v>
      </c>
      <c r="J2992" s="1">
        <v>9</v>
      </c>
      <c r="K2992" s="1">
        <v>0</v>
      </c>
      <c r="L2992" s="1">
        <v>0</v>
      </c>
      <c r="M2992" s="17">
        <v>0</v>
      </c>
    </row>
    <row r="2993" spans="4:13" x14ac:dyDescent="0.2">
      <c r="D2993" s="102"/>
      <c r="E2993" s="13"/>
      <c r="F2993" s="14"/>
      <c r="G2993" s="11">
        <v>100</v>
      </c>
      <c r="H2993" s="15">
        <v>50</v>
      </c>
      <c r="I2993" s="9">
        <v>0</v>
      </c>
      <c r="J2993" s="2">
        <v>64.285714285713993</v>
      </c>
      <c r="K2993" s="9">
        <v>0</v>
      </c>
      <c r="L2993" s="9">
        <v>0</v>
      </c>
      <c r="M2993" s="29">
        <v>0</v>
      </c>
    </row>
    <row r="2994" spans="4:13" x14ac:dyDescent="0.2">
      <c r="D2994" s="102"/>
      <c r="E2994" s="5" t="s">
        <v>32</v>
      </c>
      <c r="F2994" s="6"/>
      <c r="G2994" s="7">
        <v>75</v>
      </c>
      <c r="H2994" s="10">
        <v>27</v>
      </c>
      <c r="I2994" s="1">
        <v>3</v>
      </c>
      <c r="J2994" s="1">
        <v>45</v>
      </c>
      <c r="K2994" s="1">
        <v>0</v>
      </c>
      <c r="L2994" s="1">
        <v>0</v>
      </c>
      <c r="M2994" s="17">
        <v>1</v>
      </c>
    </row>
    <row r="2995" spans="4:13" x14ac:dyDescent="0.2">
      <c r="D2995" s="102"/>
      <c r="E2995" s="13"/>
      <c r="F2995" s="14"/>
      <c r="G2995" s="11">
        <v>100</v>
      </c>
      <c r="H2995" s="15">
        <v>36</v>
      </c>
      <c r="I2995" s="2">
        <v>4</v>
      </c>
      <c r="J2995" s="2">
        <v>60</v>
      </c>
      <c r="K2995" s="9">
        <v>0</v>
      </c>
      <c r="L2995" s="9">
        <v>0</v>
      </c>
      <c r="M2995" s="18">
        <v>1.333333333333</v>
      </c>
    </row>
    <row r="2996" spans="4:13" x14ac:dyDescent="0.2">
      <c r="D2996" s="102"/>
      <c r="E2996" s="5" t="s">
        <v>33</v>
      </c>
      <c r="F2996" s="6"/>
      <c r="G2996" s="7">
        <v>39</v>
      </c>
      <c r="H2996" s="10">
        <v>24</v>
      </c>
      <c r="I2996" s="1">
        <v>4</v>
      </c>
      <c r="J2996" s="1">
        <v>13</v>
      </c>
      <c r="K2996" s="1">
        <v>0</v>
      </c>
      <c r="L2996" s="1">
        <v>0</v>
      </c>
      <c r="M2996" s="17">
        <v>1</v>
      </c>
    </row>
    <row r="2997" spans="4:13" x14ac:dyDescent="0.2">
      <c r="D2997" s="102"/>
      <c r="E2997" s="13"/>
      <c r="F2997" s="14"/>
      <c r="G2997" s="11">
        <v>100</v>
      </c>
      <c r="H2997" s="15">
        <v>61.538461538462002</v>
      </c>
      <c r="I2997" s="2">
        <v>10.25641025641</v>
      </c>
      <c r="J2997" s="2">
        <v>33.333333333333002</v>
      </c>
      <c r="K2997" s="9">
        <v>0</v>
      </c>
      <c r="L2997" s="9">
        <v>0</v>
      </c>
      <c r="M2997" s="18">
        <v>2.564102564103</v>
      </c>
    </row>
    <row r="2998" spans="4:13" x14ac:dyDescent="0.2">
      <c r="D2998" s="102"/>
      <c r="E2998" s="5" t="s">
        <v>34</v>
      </c>
      <c r="F2998" s="6"/>
      <c r="G2998" s="7">
        <v>43</v>
      </c>
      <c r="H2998" s="10">
        <v>21</v>
      </c>
      <c r="I2998" s="1">
        <v>2</v>
      </c>
      <c r="J2998" s="1">
        <v>25</v>
      </c>
      <c r="K2998" s="1">
        <v>0</v>
      </c>
      <c r="L2998" s="1">
        <v>1</v>
      </c>
      <c r="M2998" s="17">
        <v>0</v>
      </c>
    </row>
    <row r="2999" spans="4:13" x14ac:dyDescent="0.2">
      <c r="D2999" s="102"/>
      <c r="E2999" s="13"/>
      <c r="F2999" s="14"/>
      <c r="G2999" s="11">
        <v>100</v>
      </c>
      <c r="H2999" s="15">
        <v>48.837209302326002</v>
      </c>
      <c r="I2999" s="2">
        <v>4.6511627906979998</v>
      </c>
      <c r="J2999" s="2">
        <v>58.139534883720998</v>
      </c>
      <c r="K2999" s="9">
        <v>0</v>
      </c>
      <c r="L2999" s="2">
        <v>2.3255813953489999</v>
      </c>
      <c r="M2999" s="29">
        <v>0</v>
      </c>
    </row>
    <row r="3000" spans="4:13" x14ac:dyDescent="0.2">
      <c r="D3000" s="102"/>
      <c r="E3000" s="5" t="s">
        <v>35</v>
      </c>
      <c r="F3000" s="6"/>
      <c r="G3000" s="7">
        <v>30</v>
      </c>
      <c r="H3000" s="10">
        <v>16</v>
      </c>
      <c r="I3000" s="1">
        <v>0</v>
      </c>
      <c r="J3000" s="1">
        <v>12</v>
      </c>
      <c r="K3000" s="1">
        <v>1</v>
      </c>
      <c r="L3000" s="1">
        <v>1</v>
      </c>
      <c r="M3000" s="17">
        <v>1</v>
      </c>
    </row>
    <row r="3001" spans="4:13" x14ac:dyDescent="0.2">
      <c r="D3001" s="102"/>
      <c r="E3001" s="13"/>
      <c r="F3001" s="14"/>
      <c r="G3001" s="11">
        <v>100</v>
      </c>
      <c r="H3001" s="15">
        <v>53.333333333333002</v>
      </c>
      <c r="I3001" s="9">
        <v>0</v>
      </c>
      <c r="J3001" s="2">
        <v>40</v>
      </c>
      <c r="K3001" s="2">
        <v>3.333333333333</v>
      </c>
      <c r="L3001" s="2">
        <v>3.333333333333</v>
      </c>
      <c r="M3001" s="18">
        <v>3.333333333333</v>
      </c>
    </row>
    <row r="3002" spans="4:13" x14ac:dyDescent="0.2">
      <c r="D3002" s="102"/>
      <c r="E3002" s="5" t="s">
        <v>36</v>
      </c>
      <c r="F3002" s="6"/>
      <c r="G3002" s="7">
        <v>13</v>
      </c>
      <c r="H3002" s="10">
        <v>6</v>
      </c>
      <c r="I3002" s="1">
        <v>1</v>
      </c>
      <c r="J3002" s="1">
        <v>7</v>
      </c>
      <c r="K3002" s="1">
        <v>0</v>
      </c>
      <c r="L3002" s="1">
        <v>0</v>
      </c>
      <c r="M3002" s="17">
        <v>0</v>
      </c>
    </row>
    <row r="3003" spans="4:13" x14ac:dyDescent="0.2">
      <c r="D3003" s="102"/>
      <c r="E3003" s="13"/>
      <c r="F3003" s="14"/>
      <c r="G3003" s="11">
        <v>100</v>
      </c>
      <c r="H3003" s="15">
        <v>46.153846153845997</v>
      </c>
      <c r="I3003" s="2">
        <v>7.6923076923079998</v>
      </c>
      <c r="J3003" s="2">
        <v>53.846153846154003</v>
      </c>
      <c r="K3003" s="9">
        <v>0</v>
      </c>
      <c r="L3003" s="9">
        <v>0</v>
      </c>
      <c r="M3003" s="29">
        <v>0</v>
      </c>
    </row>
    <row r="3004" spans="4:13" x14ac:dyDescent="0.2">
      <c r="D3004" s="102"/>
      <c r="E3004" s="5" t="s">
        <v>37</v>
      </c>
      <c r="F3004" s="6"/>
      <c r="G3004" s="7">
        <v>28</v>
      </c>
      <c r="H3004" s="10">
        <v>8</v>
      </c>
      <c r="I3004" s="1">
        <v>3</v>
      </c>
      <c r="J3004" s="1">
        <v>14</v>
      </c>
      <c r="K3004" s="1">
        <v>1</v>
      </c>
      <c r="L3004" s="1">
        <v>3</v>
      </c>
      <c r="M3004" s="17">
        <v>0</v>
      </c>
    </row>
    <row r="3005" spans="4:13" x14ac:dyDescent="0.2">
      <c r="D3005" s="102"/>
      <c r="E3005" s="13"/>
      <c r="F3005" s="14"/>
      <c r="G3005" s="11">
        <v>100</v>
      </c>
      <c r="H3005" s="15">
        <v>28.571428571428999</v>
      </c>
      <c r="I3005" s="2">
        <v>10.714285714286</v>
      </c>
      <c r="J3005" s="2">
        <v>50</v>
      </c>
      <c r="K3005" s="2">
        <v>3.5714285714290002</v>
      </c>
      <c r="L3005" s="2">
        <v>10.714285714286</v>
      </c>
      <c r="M3005" s="29">
        <v>0</v>
      </c>
    </row>
    <row r="3006" spans="4:13" x14ac:dyDescent="0.2">
      <c r="D3006" s="102"/>
      <c r="E3006" s="5" t="s">
        <v>38</v>
      </c>
      <c r="F3006" s="6"/>
      <c r="G3006" s="7">
        <v>1</v>
      </c>
      <c r="H3006" s="10">
        <v>0</v>
      </c>
      <c r="I3006" s="1">
        <v>0</v>
      </c>
      <c r="J3006" s="1">
        <v>1</v>
      </c>
      <c r="K3006" s="1">
        <v>0</v>
      </c>
      <c r="L3006" s="1">
        <v>0</v>
      </c>
      <c r="M3006" s="17">
        <v>0</v>
      </c>
    </row>
    <row r="3007" spans="4:13" x14ac:dyDescent="0.2">
      <c r="D3007" s="102"/>
      <c r="E3007" s="13"/>
      <c r="F3007" s="14"/>
      <c r="G3007" s="11">
        <v>100</v>
      </c>
      <c r="H3007" s="70">
        <v>0</v>
      </c>
      <c r="I3007" s="9">
        <v>0</v>
      </c>
      <c r="J3007" s="2">
        <v>100</v>
      </c>
      <c r="K3007" s="9">
        <v>0</v>
      </c>
      <c r="L3007" s="9">
        <v>0</v>
      </c>
      <c r="M3007" s="29">
        <v>0</v>
      </c>
    </row>
    <row r="3008" spans="4:13" x14ac:dyDescent="0.2">
      <c r="D3008" s="101" t="s">
        <v>39</v>
      </c>
      <c r="E3008" s="26" t="s">
        <v>40</v>
      </c>
      <c r="F3008" s="25"/>
      <c r="G3008" s="28">
        <v>172</v>
      </c>
      <c r="H3008" s="30">
        <v>78</v>
      </c>
      <c r="I3008" s="3">
        <v>14</v>
      </c>
      <c r="J3008" s="3">
        <v>78</v>
      </c>
      <c r="K3008" s="3">
        <v>7</v>
      </c>
      <c r="L3008" s="3">
        <v>6</v>
      </c>
      <c r="M3008" s="32">
        <v>0</v>
      </c>
    </row>
    <row r="3009" spans="2:17" x14ac:dyDescent="0.2">
      <c r="D3009" s="102"/>
      <c r="E3009" s="13"/>
      <c r="F3009" s="14"/>
      <c r="G3009" s="11">
        <v>100</v>
      </c>
      <c r="H3009" s="15">
        <v>45.348837209301998</v>
      </c>
      <c r="I3009" s="2">
        <v>8.1395348837209998</v>
      </c>
      <c r="J3009" s="2">
        <v>45.348837209301998</v>
      </c>
      <c r="K3009" s="2">
        <v>4.0697674418599998</v>
      </c>
      <c r="L3009" s="2">
        <v>3.488372093023</v>
      </c>
      <c r="M3009" s="29">
        <v>0</v>
      </c>
    </row>
    <row r="3010" spans="2:17" x14ac:dyDescent="0.2">
      <c r="D3010" s="102"/>
      <c r="E3010" s="5" t="s">
        <v>41</v>
      </c>
      <c r="F3010" s="6"/>
      <c r="G3010" s="7">
        <v>142</v>
      </c>
      <c r="H3010" s="10">
        <v>61</v>
      </c>
      <c r="I3010" s="1">
        <v>5</v>
      </c>
      <c r="J3010" s="1">
        <v>77</v>
      </c>
      <c r="K3010" s="1">
        <v>2</v>
      </c>
      <c r="L3010" s="1">
        <v>4</v>
      </c>
      <c r="M3010" s="17">
        <v>0</v>
      </c>
    </row>
    <row r="3011" spans="2:17" x14ac:dyDescent="0.2">
      <c r="D3011" s="102"/>
      <c r="E3011" s="13"/>
      <c r="F3011" s="14"/>
      <c r="G3011" s="11">
        <v>100</v>
      </c>
      <c r="H3011" s="15">
        <v>42.957746478872998</v>
      </c>
      <c r="I3011" s="2">
        <v>3.5211267605629999</v>
      </c>
      <c r="J3011" s="2">
        <v>54.225352112675999</v>
      </c>
      <c r="K3011" s="2">
        <v>1.4084507042250001</v>
      </c>
      <c r="L3011" s="2">
        <v>2.8169014084509998</v>
      </c>
      <c r="M3011" s="29">
        <v>0</v>
      </c>
    </row>
    <row r="3012" spans="2:17" x14ac:dyDescent="0.2">
      <c r="D3012" s="102"/>
      <c r="E3012" s="5" t="s">
        <v>42</v>
      </c>
      <c r="F3012" s="6"/>
      <c r="G3012" s="7">
        <v>95</v>
      </c>
      <c r="H3012" s="10">
        <v>40</v>
      </c>
      <c r="I3012" s="1">
        <v>3</v>
      </c>
      <c r="J3012" s="1">
        <v>49</v>
      </c>
      <c r="K3012" s="1">
        <v>0</v>
      </c>
      <c r="L3012" s="1">
        <v>6</v>
      </c>
      <c r="M3012" s="17">
        <v>2</v>
      </c>
    </row>
    <row r="3013" spans="2:17" x14ac:dyDescent="0.2">
      <c r="D3013" s="102"/>
      <c r="E3013" s="13"/>
      <c r="F3013" s="14"/>
      <c r="G3013" s="11">
        <v>100</v>
      </c>
      <c r="H3013" s="15">
        <v>42.105263157895003</v>
      </c>
      <c r="I3013" s="2">
        <v>3.1578947368420001</v>
      </c>
      <c r="J3013" s="2">
        <v>51.578947368420998</v>
      </c>
      <c r="K3013" s="9">
        <v>0</v>
      </c>
      <c r="L3013" s="2">
        <v>6.3157894736840001</v>
      </c>
      <c r="M3013" s="18">
        <v>2.1052631578950001</v>
      </c>
    </row>
    <row r="3014" spans="2:17" x14ac:dyDescent="0.2">
      <c r="D3014" s="102"/>
      <c r="E3014" s="5" t="s">
        <v>43</v>
      </c>
      <c r="F3014" s="6"/>
      <c r="G3014" s="7">
        <v>19</v>
      </c>
      <c r="H3014" s="10">
        <v>6</v>
      </c>
      <c r="I3014" s="1">
        <v>0</v>
      </c>
      <c r="J3014" s="1">
        <v>12</v>
      </c>
      <c r="K3014" s="1">
        <v>1</v>
      </c>
      <c r="L3014" s="1">
        <v>0</v>
      </c>
      <c r="M3014" s="17">
        <v>0</v>
      </c>
    </row>
    <row r="3015" spans="2:17" x14ac:dyDescent="0.2">
      <c r="D3015" s="102"/>
      <c r="E3015" s="13"/>
      <c r="F3015" s="14"/>
      <c r="G3015" s="11">
        <v>100</v>
      </c>
      <c r="H3015" s="15">
        <v>31.578947368421002</v>
      </c>
      <c r="I3015" s="9">
        <v>0</v>
      </c>
      <c r="J3015" s="2">
        <v>63.157894736842003</v>
      </c>
      <c r="K3015" s="2">
        <v>5.2631578947369997</v>
      </c>
      <c r="L3015" s="9">
        <v>0</v>
      </c>
      <c r="M3015" s="29">
        <v>0</v>
      </c>
    </row>
    <row r="3016" spans="2:17" x14ac:dyDescent="0.2">
      <c r="D3016" s="102"/>
      <c r="E3016" s="5" t="s">
        <v>44</v>
      </c>
      <c r="F3016" s="6"/>
      <c r="G3016" s="7">
        <v>37</v>
      </c>
      <c r="H3016" s="10">
        <v>9</v>
      </c>
      <c r="I3016" s="1">
        <v>4</v>
      </c>
      <c r="J3016" s="1">
        <v>25</v>
      </c>
      <c r="K3016" s="1">
        <v>0</v>
      </c>
      <c r="L3016" s="1">
        <v>0</v>
      </c>
      <c r="M3016" s="17">
        <v>1</v>
      </c>
    </row>
    <row r="3017" spans="2:17" x14ac:dyDescent="0.2">
      <c r="D3017" s="103"/>
      <c r="E3017" s="54"/>
      <c r="F3017" s="52"/>
      <c r="G3017" s="61">
        <v>100</v>
      </c>
      <c r="H3017" s="66">
        <v>24.324324324323999</v>
      </c>
      <c r="I3017" s="24">
        <v>10.810810810811001</v>
      </c>
      <c r="J3017" s="24">
        <v>67.567567567568005</v>
      </c>
      <c r="K3017" s="72">
        <v>0</v>
      </c>
      <c r="L3017" s="72">
        <v>0</v>
      </c>
      <c r="M3017" s="69">
        <v>2.7027027027030002</v>
      </c>
    </row>
    <row r="3019" spans="2:17" x14ac:dyDescent="0.2">
      <c r="B3019" s="34" t="str">
        <f xml:space="preserve"> HYPERLINK("#'目次'!B74", "[68]")</f>
        <v>[68]</v>
      </c>
      <c r="C3019" s="27" t="s">
        <v>645</v>
      </c>
    </row>
    <row r="3020" spans="2:17" x14ac:dyDescent="0.2">
      <c r="C3020" s="84" t="s">
        <v>641</v>
      </c>
    </row>
    <row r="3022" spans="2:17" x14ac:dyDescent="0.2">
      <c r="C3022" s="27" t="s">
        <v>13</v>
      </c>
    </row>
    <row r="3023" spans="2:17" ht="48" x14ac:dyDescent="0.2">
      <c r="D3023" s="97"/>
      <c r="E3023" s="98"/>
      <c r="F3023" s="98"/>
      <c r="G3023" s="38" t="s">
        <v>14</v>
      </c>
      <c r="H3023" s="36" t="s">
        <v>646</v>
      </c>
      <c r="I3023" s="4" t="s">
        <v>647</v>
      </c>
      <c r="J3023" s="4" t="s">
        <v>648</v>
      </c>
      <c r="K3023" s="4" t="s">
        <v>649</v>
      </c>
      <c r="L3023" s="4" t="s">
        <v>650</v>
      </c>
      <c r="M3023" s="4" t="s">
        <v>651</v>
      </c>
      <c r="N3023" s="4" t="s">
        <v>652</v>
      </c>
      <c r="O3023" s="4" t="s">
        <v>653</v>
      </c>
      <c r="P3023" s="4" t="s">
        <v>22</v>
      </c>
      <c r="Q3023" s="35" t="s">
        <v>24</v>
      </c>
    </row>
    <row r="3024" spans="2:17" x14ac:dyDescent="0.2">
      <c r="D3024" s="99"/>
      <c r="E3024" s="100"/>
      <c r="F3024" s="100"/>
      <c r="G3024" s="40"/>
      <c r="H3024" s="42"/>
      <c r="I3024" s="8"/>
      <c r="J3024" s="8"/>
      <c r="K3024" s="8"/>
      <c r="L3024" s="8"/>
      <c r="M3024" s="8"/>
      <c r="N3024" s="8"/>
      <c r="O3024" s="8"/>
      <c r="P3024" s="8"/>
      <c r="Q3024" s="39"/>
    </row>
    <row r="3025" spans="4:17" x14ac:dyDescent="0.2">
      <c r="D3025" s="59"/>
      <c r="E3025" s="63" t="s">
        <v>14</v>
      </c>
      <c r="F3025" s="65"/>
      <c r="G3025" s="37">
        <v>465</v>
      </c>
      <c r="H3025" s="16">
        <v>267</v>
      </c>
      <c r="I3025" s="16">
        <v>322</v>
      </c>
      <c r="J3025" s="16">
        <v>80</v>
      </c>
      <c r="K3025" s="16">
        <v>58</v>
      </c>
      <c r="L3025" s="16">
        <v>119</v>
      </c>
      <c r="M3025" s="16">
        <v>20</v>
      </c>
      <c r="N3025" s="16">
        <v>40</v>
      </c>
      <c r="O3025" s="16">
        <v>13</v>
      </c>
      <c r="P3025" s="16">
        <v>27</v>
      </c>
      <c r="Q3025" s="57">
        <v>2</v>
      </c>
    </row>
    <row r="3026" spans="4:17" x14ac:dyDescent="0.2">
      <c r="D3026" s="54"/>
      <c r="E3026" s="52"/>
      <c r="F3026" s="60"/>
      <c r="G3026" s="11">
        <v>100</v>
      </c>
      <c r="H3026" s="2">
        <v>57.419354838709999</v>
      </c>
      <c r="I3026" s="2">
        <v>69.247311827957006</v>
      </c>
      <c r="J3026" s="2">
        <v>17.204301075269001</v>
      </c>
      <c r="K3026" s="2">
        <v>12.47311827957</v>
      </c>
      <c r="L3026" s="2">
        <v>25.591397849461998</v>
      </c>
      <c r="M3026" s="2">
        <v>4.3010752688169998</v>
      </c>
      <c r="N3026" s="2">
        <v>8.6021505376339995</v>
      </c>
      <c r="O3026" s="2">
        <v>2.795698924731</v>
      </c>
      <c r="P3026" s="2">
        <v>5.8064516129030004</v>
      </c>
      <c r="Q3026" s="18">
        <v>0.43010752688199999</v>
      </c>
    </row>
    <row r="3027" spans="4:17" x14ac:dyDescent="0.2">
      <c r="D3027" s="101" t="s">
        <v>25</v>
      </c>
      <c r="E3027" s="26" t="s">
        <v>26</v>
      </c>
      <c r="F3027" s="25"/>
      <c r="G3027" s="28">
        <v>14</v>
      </c>
      <c r="H3027" s="30">
        <v>8</v>
      </c>
      <c r="I3027" s="3">
        <v>11</v>
      </c>
      <c r="J3027" s="3">
        <v>3</v>
      </c>
      <c r="K3027" s="3">
        <v>1</v>
      </c>
      <c r="L3027" s="3">
        <v>6</v>
      </c>
      <c r="M3027" s="3">
        <v>0</v>
      </c>
      <c r="N3027" s="3">
        <v>0</v>
      </c>
      <c r="O3027" s="3">
        <v>0</v>
      </c>
      <c r="P3027" s="3">
        <v>0</v>
      </c>
      <c r="Q3027" s="32">
        <v>0</v>
      </c>
    </row>
    <row r="3028" spans="4:17" x14ac:dyDescent="0.2">
      <c r="D3028" s="102"/>
      <c r="E3028" s="13"/>
      <c r="F3028" s="14"/>
      <c r="G3028" s="11">
        <v>100</v>
      </c>
      <c r="H3028" s="15">
        <v>57.142857142856997</v>
      </c>
      <c r="I3028" s="2">
        <v>78.571428571428996</v>
      </c>
      <c r="J3028" s="2">
        <v>21.428571428571001</v>
      </c>
      <c r="K3028" s="2">
        <v>7.1428571428570002</v>
      </c>
      <c r="L3028" s="2">
        <v>42.857142857143003</v>
      </c>
      <c r="M3028" s="9">
        <v>0</v>
      </c>
      <c r="N3028" s="9">
        <v>0</v>
      </c>
      <c r="O3028" s="9">
        <v>0</v>
      </c>
      <c r="P3028" s="9">
        <v>0</v>
      </c>
      <c r="Q3028" s="29">
        <v>0</v>
      </c>
    </row>
    <row r="3029" spans="4:17" x14ac:dyDescent="0.2">
      <c r="D3029" s="102"/>
      <c r="E3029" s="5" t="s">
        <v>27</v>
      </c>
      <c r="F3029" s="6"/>
      <c r="G3029" s="7">
        <v>18</v>
      </c>
      <c r="H3029" s="10">
        <v>12</v>
      </c>
      <c r="I3029" s="1">
        <v>13</v>
      </c>
      <c r="J3029" s="1">
        <v>5</v>
      </c>
      <c r="K3029" s="1">
        <v>3</v>
      </c>
      <c r="L3029" s="1">
        <v>5</v>
      </c>
      <c r="M3029" s="1">
        <v>0</v>
      </c>
      <c r="N3029" s="1">
        <v>2</v>
      </c>
      <c r="O3029" s="1">
        <v>0</v>
      </c>
      <c r="P3029" s="1">
        <v>0</v>
      </c>
      <c r="Q3029" s="17">
        <v>0</v>
      </c>
    </row>
    <row r="3030" spans="4:17" x14ac:dyDescent="0.2">
      <c r="D3030" s="102"/>
      <c r="E3030" s="13"/>
      <c r="F3030" s="14"/>
      <c r="G3030" s="11">
        <v>100</v>
      </c>
      <c r="H3030" s="15">
        <v>66.666666666666998</v>
      </c>
      <c r="I3030" s="2">
        <v>72.222222222222001</v>
      </c>
      <c r="J3030" s="2">
        <v>27.777777777777999</v>
      </c>
      <c r="K3030" s="2">
        <v>16.666666666666998</v>
      </c>
      <c r="L3030" s="2">
        <v>27.777777777777999</v>
      </c>
      <c r="M3030" s="9">
        <v>0</v>
      </c>
      <c r="N3030" s="2">
        <v>11.111111111111001</v>
      </c>
      <c r="O3030" s="9">
        <v>0</v>
      </c>
      <c r="P3030" s="9">
        <v>0</v>
      </c>
      <c r="Q3030" s="29">
        <v>0</v>
      </c>
    </row>
    <row r="3031" spans="4:17" x14ac:dyDescent="0.2">
      <c r="D3031" s="102"/>
      <c r="E3031" s="5" t="s">
        <v>28</v>
      </c>
      <c r="F3031" s="6"/>
      <c r="G3031" s="7">
        <v>110</v>
      </c>
      <c r="H3031" s="10">
        <v>59</v>
      </c>
      <c r="I3031" s="1">
        <v>77</v>
      </c>
      <c r="J3031" s="1">
        <v>17</v>
      </c>
      <c r="K3031" s="1">
        <v>10</v>
      </c>
      <c r="L3031" s="1">
        <v>34</v>
      </c>
      <c r="M3031" s="1">
        <v>3</v>
      </c>
      <c r="N3031" s="1">
        <v>11</v>
      </c>
      <c r="O3031" s="1">
        <v>3</v>
      </c>
      <c r="P3031" s="1">
        <v>10</v>
      </c>
      <c r="Q3031" s="17">
        <v>1</v>
      </c>
    </row>
    <row r="3032" spans="4:17" x14ac:dyDescent="0.2">
      <c r="D3032" s="102"/>
      <c r="E3032" s="13"/>
      <c r="F3032" s="14"/>
      <c r="G3032" s="11">
        <v>100</v>
      </c>
      <c r="H3032" s="15">
        <v>53.636363636364003</v>
      </c>
      <c r="I3032" s="2">
        <v>70</v>
      </c>
      <c r="J3032" s="2">
        <v>15.454545454545</v>
      </c>
      <c r="K3032" s="2">
        <v>9.0909090909089993</v>
      </c>
      <c r="L3032" s="2">
        <v>30.909090909090999</v>
      </c>
      <c r="M3032" s="2">
        <v>2.7272727272730002</v>
      </c>
      <c r="N3032" s="2">
        <v>10</v>
      </c>
      <c r="O3032" s="2">
        <v>2.7272727272730002</v>
      </c>
      <c r="P3032" s="2">
        <v>9.0909090909089993</v>
      </c>
      <c r="Q3032" s="18">
        <v>0.90909090909099999</v>
      </c>
    </row>
    <row r="3033" spans="4:17" x14ac:dyDescent="0.2">
      <c r="D3033" s="102"/>
      <c r="E3033" s="5" t="s">
        <v>29</v>
      </c>
      <c r="F3033" s="6"/>
      <c r="G3033" s="7">
        <v>66</v>
      </c>
      <c r="H3033" s="10">
        <v>33</v>
      </c>
      <c r="I3033" s="1">
        <v>46</v>
      </c>
      <c r="J3033" s="1">
        <v>13</v>
      </c>
      <c r="K3033" s="1">
        <v>11</v>
      </c>
      <c r="L3033" s="1">
        <v>13</v>
      </c>
      <c r="M3033" s="1">
        <v>3</v>
      </c>
      <c r="N3033" s="1">
        <v>3</v>
      </c>
      <c r="O3033" s="1">
        <v>3</v>
      </c>
      <c r="P3033" s="1">
        <v>3</v>
      </c>
      <c r="Q3033" s="17">
        <v>1</v>
      </c>
    </row>
    <row r="3034" spans="4:17" x14ac:dyDescent="0.2">
      <c r="D3034" s="102"/>
      <c r="E3034" s="13"/>
      <c r="F3034" s="14"/>
      <c r="G3034" s="11">
        <v>100</v>
      </c>
      <c r="H3034" s="15">
        <v>50</v>
      </c>
      <c r="I3034" s="2">
        <v>69.696969696970001</v>
      </c>
      <c r="J3034" s="2">
        <v>19.696969696970001</v>
      </c>
      <c r="K3034" s="2">
        <v>16.666666666666998</v>
      </c>
      <c r="L3034" s="2">
        <v>19.696969696970001</v>
      </c>
      <c r="M3034" s="2">
        <v>4.5454545454549997</v>
      </c>
      <c r="N3034" s="2">
        <v>4.5454545454549997</v>
      </c>
      <c r="O3034" s="2">
        <v>4.5454545454549997</v>
      </c>
      <c r="P3034" s="2">
        <v>4.5454545454549997</v>
      </c>
      <c r="Q3034" s="18">
        <v>1.5151515151520001</v>
      </c>
    </row>
    <row r="3035" spans="4:17" x14ac:dyDescent="0.2">
      <c r="D3035" s="102"/>
      <c r="E3035" s="5" t="s">
        <v>30</v>
      </c>
      <c r="F3035" s="6"/>
      <c r="G3035" s="7">
        <v>14</v>
      </c>
      <c r="H3035" s="10">
        <v>8</v>
      </c>
      <c r="I3035" s="1">
        <v>10</v>
      </c>
      <c r="J3035" s="1">
        <v>6</v>
      </c>
      <c r="K3035" s="1">
        <v>3</v>
      </c>
      <c r="L3035" s="1">
        <v>4</v>
      </c>
      <c r="M3035" s="1">
        <v>3</v>
      </c>
      <c r="N3035" s="1">
        <v>2</v>
      </c>
      <c r="O3035" s="1">
        <v>0</v>
      </c>
      <c r="P3035" s="1">
        <v>0</v>
      </c>
      <c r="Q3035" s="17">
        <v>0</v>
      </c>
    </row>
    <row r="3036" spans="4:17" x14ac:dyDescent="0.2">
      <c r="D3036" s="102"/>
      <c r="E3036" s="13"/>
      <c r="F3036" s="14"/>
      <c r="G3036" s="11">
        <v>100</v>
      </c>
      <c r="H3036" s="15">
        <v>57.142857142856997</v>
      </c>
      <c r="I3036" s="2">
        <v>71.428571428571004</v>
      </c>
      <c r="J3036" s="2">
        <v>42.857142857143003</v>
      </c>
      <c r="K3036" s="2">
        <v>21.428571428571001</v>
      </c>
      <c r="L3036" s="2">
        <v>28.571428571428999</v>
      </c>
      <c r="M3036" s="2">
        <v>21.428571428571001</v>
      </c>
      <c r="N3036" s="2">
        <v>14.285714285714</v>
      </c>
      <c r="O3036" s="9">
        <v>0</v>
      </c>
      <c r="P3036" s="9">
        <v>0</v>
      </c>
      <c r="Q3036" s="29">
        <v>0</v>
      </c>
    </row>
    <row r="3037" spans="4:17" x14ac:dyDescent="0.2">
      <c r="D3037" s="102"/>
      <c r="E3037" s="5" t="s">
        <v>31</v>
      </c>
      <c r="F3037" s="6"/>
      <c r="G3037" s="7">
        <v>14</v>
      </c>
      <c r="H3037" s="10">
        <v>12</v>
      </c>
      <c r="I3037" s="1">
        <v>10</v>
      </c>
      <c r="J3037" s="1">
        <v>1</v>
      </c>
      <c r="K3037" s="1">
        <v>2</v>
      </c>
      <c r="L3037" s="1">
        <v>4</v>
      </c>
      <c r="M3037" s="1">
        <v>0</v>
      </c>
      <c r="N3037" s="1">
        <v>2</v>
      </c>
      <c r="O3037" s="1">
        <v>1</v>
      </c>
      <c r="P3037" s="1">
        <v>0</v>
      </c>
      <c r="Q3037" s="17">
        <v>0</v>
      </c>
    </row>
    <row r="3038" spans="4:17" x14ac:dyDescent="0.2">
      <c r="D3038" s="102"/>
      <c r="E3038" s="13"/>
      <c r="F3038" s="14"/>
      <c r="G3038" s="11">
        <v>100</v>
      </c>
      <c r="H3038" s="15">
        <v>85.714285714286007</v>
      </c>
      <c r="I3038" s="2">
        <v>71.428571428571004</v>
      </c>
      <c r="J3038" s="2">
        <v>7.1428571428570002</v>
      </c>
      <c r="K3038" s="2">
        <v>14.285714285714</v>
      </c>
      <c r="L3038" s="2">
        <v>28.571428571428999</v>
      </c>
      <c r="M3038" s="9">
        <v>0</v>
      </c>
      <c r="N3038" s="2">
        <v>14.285714285714</v>
      </c>
      <c r="O3038" s="2">
        <v>7.1428571428570002</v>
      </c>
      <c r="P3038" s="9">
        <v>0</v>
      </c>
      <c r="Q3038" s="29">
        <v>0</v>
      </c>
    </row>
    <row r="3039" spans="4:17" x14ac:dyDescent="0.2">
      <c r="D3039" s="102"/>
      <c r="E3039" s="5" t="s">
        <v>32</v>
      </c>
      <c r="F3039" s="6"/>
      <c r="G3039" s="7">
        <v>75</v>
      </c>
      <c r="H3039" s="10">
        <v>52</v>
      </c>
      <c r="I3039" s="1">
        <v>53</v>
      </c>
      <c r="J3039" s="1">
        <v>10</v>
      </c>
      <c r="K3039" s="1">
        <v>8</v>
      </c>
      <c r="L3039" s="1">
        <v>17</v>
      </c>
      <c r="M3039" s="1">
        <v>2</v>
      </c>
      <c r="N3039" s="1">
        <v>5</v>
      </c>
      <c r="O3039" s="1">
        <v>2</v>
      </c>
      <c r="P3039" s="1">
        <v>5</v>
      </c>
      <c r="Q3039" s="17">
        <v>0</v>
      </c>
    </row>
    <row r="3040" spans="4:17" x14ac:dyDescent="0.2">
      <c r="D3040" s="102"/>
      <c r="E3040" s="13"/>
      <c r="F3040" s="14"/>
      <c r="G3040" s="11">
        <v>100</v>
      </c>
      <c r="H3040" s="15">
        <v>69.333333333333002</v>
      </c>
      <c r="I3040" s="2">
        <v>70.666666666666998</v>
      </c>
      <c r="J3040" s="2">
        <v>13.333333333333</v>
      </c>
      <c r="K3040" s="2">
        <v>10.666666666667</v>
      </c>
      <c r="L3040" s="2">
        <v>22.666666666666998</v>
      </c>
      <c r="M3040" s="2">
        <v>2.666666666667</v>
      </c>
      <c r="N3040" s="2">
        <v>6.666666666667</v>
      </c>
      <c r="O3040" s="2">
        <v>2.666666666667</v>
      </c>
      <c r="P3040" s="2">
        <v>6.666666666667</v>
      </c>
      <c r="Q3040" s="29">
        <v>0</v>
      </c>
    </row>
    <row r="3041" spans="4:17" x14ac:dyDescent="0.2">
      <c r="D3041" s="102"/>
      <c r="E3041" s="5" t="s">
        <v>33</v>
      </c>
      <c r="F3041" s="6"/>
      <c r="G3041" s="7">
        <v>39</v>
      </c>
      <c r="H3041" s="10">
        <v>21</v>
      </c>
      <c r="I3041" s="1">
        <v>31</v>
      </c>
      <c r="J3041" s="1">
        <v>9</v>
      </c>
      <c r="K3041" s="1">
        <v>4</v>
      </c>
      <c r="L3041" s="1">
        <v>8</v>
      </c>
      <c r="M3041" s="1">
        <v>2</v>
      </c>
      <c r="N3041" s="1">
        <v>2</v>
      </c>
      <c r="O3041" s="1">
        <v>2</v>
      </c>
      <c r="P3041" s="1">
        <v>1</v>
      </c>
      <c r="Q3041" s="17">
        <v>0</v>
      </c>
    </row>
    <row r="3042" spans="4:17" x14ac:dyDescent="0.2">
      <c r="D3042" s="102"/>
      <c r="E3042" s="13"/>
      <c r="F3042" s="14"/>
      <c r="G3042" s="11">
        <v>100</v>
      </c>
      <c r="H3042" s="15">
        <v>53.846153846154003</v>
      </c>
      <c r="I3042" s="2">
        <v>79.487179487179006</v>
      </c>
      <c r="J3042" s="2">
        <v>23.076923076922998</v>
      </c>
      <c r="K3042" s="2">
        <v>10.25641025641</v>
      </c>
      <c r="L3042" s="2">
        <v>20.512820512821001</v>
      </c>
      <c r="M3042" s="2">
        <v>5.1282051282049999</v>
      </c>
      <c r="N3042" s="2">
        <v>5.1282051282049999</v>
      </c>
      <c r="O3042" s="2">
        <v>5.1282051282049999</v>
      </c>
      <c r="P3042" s="2">
        <v>2.564102564103</v>
      </c>
      <c r="Q3042" s="29">
        <v>0</v>
      </c>
    </row>
    <row r="3043" spans="4:17" x14ac:dyDescent="0.2">
      <c r="D3043" s="102"/>
      <c r="E3043" s="5" t="s">
        <v>34</v>
      </c>
      <c r="F3043" s="6"/>
      <c r="G3043" s="7">
        <v>43</v>
      </c>
      <c r="H3043" s="10">
        <v>21</v>
      </c>
      <c r="I3043" s="1">
        <v>30</v>
      </c>
      <c r="J3043" s="1">
        <v>7</v>
      </c>
      <c r="K3043" s="1">
        <v>6</v>
      </c>
      <c r="L3043" s="1">
        <v>9</v>
      </c>
      <c r="M3043" s="1">
        <v>3</v>
      </c>
      <c r="N3043" s="1">
        <v>1</v>
      </c>
      <c r="O3043" s="1">
        <v>1</v>
      </c>
      <c r="P3043" s="1">
        <v>2</v>
      </c>
      <c r="Q3043" s="17">
        <v>0</v>
      </c>
    </row>
    <row r="3044" spans="4:17" x14ac:dyDescent="0.2">
      <c r="D3044" s="102"/>
      <c r="E3044" s="13"/>
      <c r="F3044" s="14"/>
      <c r="G3044" s="11">
        <v>100</v>
      </c>
      <c r="H3044" s="15">
        <v>48.837209302326002</v>
      </c>
      <c r="I3044" s="2">
        <v>69.767441860464999</v>
      </c>
      <c r="J3044" s="2">
        <v>16.279069767442</v>
      </c>
      <c r="K3044" s="2">
        <v>13.953488372093</v>
      </c>
      <c r="L3044" s="2">
        <v>20.930232558139998</v>
      </c>
      <c r="M3044" s="2">
        <v>6.9767441860470001</v>
      </c>
      <c r="N3044" s="2">
        <v>2.3255813953489999</v>
      </c>
      <c r="O3044" s="2">
        <v>2.3255813953489999</v>
      </c>
      <c r="P3044" s="2">
        <v>4.6511627906979998</v>
      </c>
      <c r="Q3044" s="29">
        <v>0</v>
      </c>
    </row>
    <row r="3045" spans="4:17" x14ac:dyDescent="0.2">
      <c r="D3045" s="102"/>
      <c r="E3045" s="5" t="s">
        <v>35</v>
      </c>
      <c r="F3045" s="6"/>
      <c r="G3045" s="7">
        <v>30</v>
      </c>
      <c r="H3045" s="10">
        <v>15</v>
      </c>
      <c r="I3045" s="1">
        <v>17</v>
      </c>
      <c r="J3045" s="1">
        <v>4</v>
      </c>
      <c r="K3045" s="1">
        <v>3</v>
      </c>
      <c r="L3045" s="1">
        <v>6</v>
      </c>
      <c r="M3045" s="1">
        <v>1</v>
      </c>
      <c r="N3045" s="1">
        <v>6</v>
      </c>
      <c r="O3045" s="1">
        <v>0</v>
      </c>
      <c r="P3045" s="1">
        <v>1</v>
      </c>
      <c r="Q3045" s="17">
        <v>0</v>
      </c>
    </row>
    <row r="3046" spans="4:17" x14ac:dyDescent="0.2">
      <c r="D3046" s="102"/>
      <c r="E3046" s="13"/>
      <c r="F3046" s="14"/>
      <c r="G3046" s="11">
        <v>100</v>
      </c>
      <c r="H3046" s="15">
        <v>50</v>
      </c>
      <c r="I3046" s="2">
        <v>56.666666666666998</v>
      </c>
      <c r="J3046" s="2">
        <v>13.333333333333</v>
      </c>
      <c r="K3046" s="2">
        <v>10</v>
      </c>
      <c r="L3046" s="2">
        <v>20</v>
      </c>
      <c r="M3046" s="2">
        <v>3.333333333333</v>
      </c>
      <c r="N3046" s="2">
        <v>20</v>
      </c>
      <c r="O3046" s="9">
        <v>0</v>
      </c>
      <c r="P3046" s="2">
        <v>3.333333333333</v>
      </c>
      <c r="Q3046" s="29">
        <v>0</v>
      </c>
    </row>
    <row r="3047" spans="4:17" x14ac:dyDescent="0.2">
      <c r="D3047" s="102"/>
      <c r="E3047" s="5" t="s">
        <v>36</v>
      </c>
      <c r="F3047" s="6"/>
      <c r="G3047" s="7">
        <v>13</v>
      </c>
      <c r="H3047" s="10">
        <v>5</v>
      </c>
      <c r="I3047" s="1">
        <v>5</v>
      </c>
      <c r="J3047" s="1">
        <v>2</v>
      </c>
      <c r="K3047" s="1">
        <v>2</v>
      </c>
      <c r="L3047" s="1">
        <v>4</v>
      </c>
      <c r="M3047" s="1">
        <v>1</v>
      </c>
      <c r="N3047" s="1">
        <v>1</v>
      </c>
      <c r="O3047" s="1">
        <v>1</v>
      </c>
      <c r="P3047" s="1">
        <v>4</v>
      </c>
      <c r="Q3047" s="17">
        <v>0</v>
      </c>
    </row>
    <row r="3048" spans="4:17" x14ac:dyDescent="0.2">
      <c r="D3048" s="102"/>
      <c r="E3048" s="13"/>
      <c r="F3048" s="14"/>
      <c r="G3048" s="11">
        <v>100</v>
      </c>
      <c r="H3048" s="15">
        <v>38.461538461537998</v>
      </c>
      <c r="I3048" s="2">
        <v>38.461538461537998</v>
      </c>
      <c r="J3048" s="2">
        <v>15.384615384615</v>
      </c>
      <c r="K3048" s="2">
        <v>15.384615384615</v>
      </c>
      <c r="L3048" s="2">
        <v>30.769230769231001</v>
      </c>
      <c r="M3048" s="2">
        <v>7.6923076923079998</v>
      </c>
      <c r="N3048" s="2">
        <v>7.6923076923079998</v>
      </c>
      <c r="O3048" s="2">
        <v>7.6923076923079998</v>
      </c>
      <c r="P3048" s="2">
        <v>30.769230769231001</v>
      </c>
      <c r="Q3048" s="29">
        <v>0</v>
      </c>
    </row>
    <row r="3049" spans="4:17" x14ac:dyDescent="0.2">
      <c r="D3049" s="102"/>
      <c r="E3049" s="5" t="s">
        <v>37</v>
      </c>
      <c r="F3049" s="6"/>
      <c r="G3049" s="7">
        <v>28</v>
      </c>
      <c r="H3049" s="10">
        <v>20</v>
      </c>
      <c r="I3049" s="1">
        <v>19</v>
      </c>
      <c r="J3049" s="1">
        <v>3</v>
      </c>
      <c r="K3049" s="1">
        <v>5</v>
      </c>
      <c r="L3049" s="1">
        <v>9</v>
      </c>
      <c r="M3049" s="1">
        <v>2</v>
      </c>
      <c r="N3049" s="1">
        <v>5</v>
      </c>
      <c r="O3049" s="1">
        <v>0</v>
      </c>
      <c r="P3049" s="1">
        <v>1</v>
      </c>
      <c r="Q3049" s="17">
        <v>0</v>
      </c>
    </row>
    <row r="3050" spans="4:17" x14ac:dyDescent="0.2">
      <c r="D3050" s="102"/>
      <c r="E3050" s="13"/>
      <c r="F3050" s="14"/>
      <c r="G3050" s="11">
        <v>100</v>
      </c>
      <c r="H3050" s="15">
        <v>71.428571428571004</v>
      </c>
      <c r="I3050" s="2">
        <v>67.857142857143003</v>
      </c>
      <c r="J3050" s="2">
        <v>10.714285714286</v>
      </c>
      <c r="K3050" s="2">
        <v>17.857142857143</v>
      </c>
      <c r="L3050" s="2">
        <v>32.142857142856997</v>
      </c>
      <c r="M3050" s="2">
        <v>7.1428571428570002</v>
      </c>
      <c r="N3050" s="2">
        <v>17.857142857143</v>
      </c>
      <c r="O3050" s="9">
        <v>0</v>
      </c>
      <c r="P3050" s="2">
        <v>3.5714285714290002</v>
      </c>
      <c r="Q3050" s="29">
        <v>0</v>
      </c>
    </row>
    <row r="3051" spans="4:17" x14ac:dyDescent="0.2">
      <c r="D3051" s="102"/>
      <c r="E3051" s="5" t="s">
        <v>38</v>
      </c>
      <c r="F3051" s="6"/>
      <c r="G3051" s="7">
        <v>1</v>
      </c>
      <c r="H3051" s="10">
        <v>1</v>
      </c>
      <c r="I3051" s="1">
        <v>0</v>
      </c>
      <c r="J3051" s="1">
        <v>0</v>
      </c>
      <c r="K3051" s="1">
        <v>0</v>
      </c>
      <c r="L3051" s="1">
        <v>0</v>
      </c>
      <c r="M3051" s="1">
        <v>0</v>
      </c>
      <c r="N3051" s="1">
        <v>0</v>
      </c>
      <c r="O3051" s="1">
        <v>0</v>
      </c>
      <c r="P3051" s="1">
        <v>0</v>
      </c>
      <c r="Q3051" s="17">
        <v>0</v>
      </c>
    </row>
    <row r="3052" spans="4:17" x14ac:dyDescent="0.2">
      <c r="D3052" s="102"/>
      <c r="E3052" s="13"/>
      <c r="F3052" s="14"/>
      <c r="G3052" s="11">
        <v>100</v>
      </c>
      <c r="H3052" s="15">
        <v>100</v>
      </c>
      <c r="I3052" s="9">
        <v>0</v>
      </c>
      <c r="J3052" s="9">
        <v>0</v>
      </c>
      <c r="K3052" s="9">
        <v>0</v>
      </c>
      <c r="L3052" s="9">
        <v>0</v>
      </c>
      <c r="M3052" s="9">
        <v>0</v>
      </c>
      <c r="N3052" s="9">
        <v>0</v>
      </c>
      <c r="O3052" s="9">
        <v>0</v>
      </c>
      <c r="P3052" s="9">
        <v>0</v>
      </c>
      <c r="Q3052" s="29">
        <v>0</v>
      </c>
    </row>
    <row r="3053" spans="4:17" x14ac:dyDescent="0.2">
      <c r="D3053" s="101" t="s">
        <v>39</v>
      </c>
      <c r="E3053" s="26" t="s">
        <v>40</v>
      </c>
      <c r="F3053" s="25"/>
      <c r="G3053" s="28">
        <v>172</v>
      </c>
      <c r="H3053" s="30">
        <v>89</v>
      </c>
      <c r="I3053" s="3">
        <v>119</v>
      </c>
      <c r="J3053" s="3">
        <v>28</v>
      </c>
      <c r="K3053" s="3">
        <v>26</v>
      </c>
      <c r="L3053" s="3">
        <v>38</v>
      </c>
      <c r="M3053" s="3">
        <v>6</v>
      </c>
      <c r="N3053" s="3">
        <v>13</v>
      </c>
      <c r="O3053" s="3">
        <v>4</v>
      </c>
      <c r="P3053" s="3">
        <v>7</v>
      </c>
      <c r="Q3053" s="32">
        <v>1</v>
      </c>
    </row>
    <row r="3054" spans="4:17" x14ac:dyDescent="0.2">
      <c r="D3054" s="102"/>
      <c r="E3054" s="13"/>
      <c r="F3054" s="14"/>
      <c r="G3054" s="11">
        <v>100</v>
      </c>
      <c r="H3054" s="15">
        <v>51.744186046511999</v>
      </c>
      <c r="I3054" s="2">
        <v>69.186046511628007</v>
      </c>
      <c r="J3054" s="2">
        <v>16.279069767442</v>
      </c>
      <c r="K3054" s="2">
        <v>15.116279069767</v>
      </c>
      <c r="L3054" s="2">
        <v>22.093023255814</v>
      </c>
      <c r="M3054" s="2">
        <v>3.488372093023</v>
      </c>
      <c r="N3054" s="2">
        <v>7.5581395348839999</v>
      </c>
      <c r="O3054" s="2">
        <v>2.3255813953489999</v>
      </c>
      <c r="P3054" s="2">
        <v>4.0697674418599998</v>
      </c>
      <c r="Q3054" s="18">
        <v>0.58139534883699995</v>
      </c>
    </row>
    <row r="3055" spans="4:17" x14ac:dyDescent="0.2">
      <c r="D3055" s="102"/>
      <c r="E3055" s="5" t="s">
        <v>41</v>
      </c>
      <c r="F3055" s="6"/>
      <c r="G3055" s="7">
        <v>142</v>
      </c>
      <c r="H3055" s="10">
        <v>86</v>
      </c>
      <c r="I3055" s="1">
        <v>96</v>
      </c>
      <c r="J3055" s="1">
        <v>26</v>
      </c>
      <c r="K3055" s="1">
        <v>14</v>
      </c>
      <c r="L3055" s="1">
        <v>39</v>
      </c>
      <c r="M3055" s="1">
        <v>4</v>
      </c>
      <c r="N3055" s="1">
        <v>15</v>
      </c>
      <c r="O3055" s="1">
        <v>6</v>
      </c>
      <c r="P3055" s="1">
        <v>10</v>
      </c>
      <c r="Q3055" s="17">
        <v>1</v>
      </c>
    </row>
    <row r="3056" spans="4:17" x14ac:dyDescent="0.2">
      <c r="D3056" s="102"/>
      <c r="E3056" s="13"/>
      <c r="F3056" s="14"/>
      <c r="G3056" s="11">
        <v>100</v>
      </c>
      <c r="H3056" s="15">
        <v>60.563380281690002</v>
      </c>
      <c r="I3056" s="2">
        <v>67.605633802816996</v>
      </c>
      <c r="J3056" s="2">
        <v>18.309859154929999</v>
      </c>
      <c r="K3056" s="2">
        <v>9.8591549295770005</v>
      </c>
      <c r="L3056" s="2">
        <v>27.464788732393998</v>
      </c>
      <c r="M3056" s="2">
        <v>2.8169014084509998</v>
      </c>
      <c r="N3056" s="2">
        <v>10.56338028169</v>
      </c>
      <c r="O3056" s="2">
        <v>4.2253521126760001</v>
      </c>
      <c r="P3056" s="2">
        <v>7.0422535211269999</v>
      </c>
      <c r="Q3056" s="18">
        <v>0.70422535211299997</v>
      </c>
    </row>
    <row r="3057" spans="2:18" x14ac:dyDescent="0.2">
      <c r="D3057" s="102"/>
      <c r="E3057" s="5" t="s">
        <v>42</v>
      </c>
      <c r="F3057" s="6"/>
      <c r="G3057" s="7">
        <v>95</v>
      </c>
      <c r="H3057" s="10">
        <v>59</v>
      </c>
      <c r="I3057" s="1">
        <v>75</v>
      </c>
      <c r="J3057" s="1">
        <v>16</v>
      </c>
      <c r="K3057" s="1">
        <v>13</v>
      </c>
      <c r="L3057" s="1">
        <v>25</v>
      </c>
      <c r="M3057" s="1">
        <v>7</v>
      </c>
      <c r="N3057" s="1">
        <v>9</v>
      </c>
      <c r="O3057" s="1">
        <v>1</v>
      </c>
      <c r="P3057" s="1">
        <v>7</v>
      </c>
      <c r="Q3057" s="17">
        <v>0</v>
      </c>
    </row>
    <row r="3058" spans="2:18" x14ac:dyDescent="0.2">
      <c r="D3058" s="102"/>
      <c r="E3058" s="13"/>
      <c r="F3058" s="14"/>
      <c r="G3058" s="11">
        <v>100</v>
      </c>
      <c r="H3058" s="15">
        <v>62.105263157895003</v>
      </c>
      <c r="I3058" s="2">
        <v>78.947368421053</v>
      </c>
      <c r="J3058" s="2">
        <v>16.842105263158</v>
      </c>
      <c r="K3058" s="2">
        <v>13.684210526316001</v>
      </c>
      <c r="L3058" s="2">
        <v>26.315789473683999</v>
      </c>
      <c r="M3058" s="2">
        <v>7.3684210526319998</v>
      </c>
      <c r="N3058" s="2">
        <v>9.4736842105260006</v>
      </c>
      <c r="O3058" s="2">
        <v>1.052631578947</v>
      </c>
      <c r="P3058" s="2">
        <v>7.3684210526319998</v>
      </c>
      <c r="Q3058" s="29">
        <v>0</v>
      </c>
    </row>
    <row r="3059" spans="2:18" x14ac:dyDescent="0.2">
      <c r="D3059" s="102"/>
      <c r="E3059" s="5" t="s">
        <v>43</v>
      </c>
      <c r="F3059" s="6"/>
      <c r="G3059" s="7">
        <v>19</v>
      </c>
      <c r="H3059" s="10">
        <v>12</v>
      </c>
      <c r="I3059" s="1">
        <v>9</v>
      </c>
      <c r="J3059" s="1">
        <v>3</v>
      </c>
      <c r="K3059" s="1">
        <v>1</v>
      </c>
      <c r="L3059" s="1">
        <v>7</v>
      </c>
      <c r="M3059" s="1">
        <v>1</v>
      </c>
      <c r="N3059" s="1">
        <v>2</v>
      </c>
      <c r="O3059" s="1">
        <v>0</v>
      </c>
      <c r="P3059" s="1">
        <v>2</v>
      </c>
      <c r="Q3059" s="17">
        <v>0</v>
      </c>
    </row>
    <row r="3060" spans="2:18" x14ac:dyDescent="0.2">
      <c r="D3060" s="102"/>
      <c r="E3060" s="13"/>
      <c r="F3060" s="14"/>
      <c r="G3060" s="11">
        <v>100</v>
      </c>
      <c r="H3060" s="15">
        <v>63.157894736842003</v>
      </c>
      <c r="I3060" s="2">
        <v>47.368421052632002</v>
      </c>
      <c r="J3060" s="2">
        <v>15.789473684211</v>
      </c>
      <c r="K3060" s="2">
        <v>5.2631578947369997</v>
      </c>
      <c r="L3060" s="2">
        <v>36.842105263157997</v>
      </c>
      <c r="M3060" s="2">
        <v>5.2631578947369997</v>
      </c>
      <c r="N3060" s="2">
        <v>10.526315789473999</v>
      </c>
      <c r="O3060" s="9">
        <v>0</v>
      </c>
      <c r="P3060" s="2">
        <v>10.526315789473999</v>
      </c>
      <c r="Q3060" s="29">
        <v>0</v>
      </c>
    </row>
    <row r="3061" spans="2:18" x14ac:dyDescent="0.2">
      <c r="D3061" s="102"/>
      <c r="E3061" s="5" t="s">
        <v>44</v>
      </c>
      <c r="F3061" s="6"/>
      <c r="G3061" s="7">
        <v>37</v>
      </c>
      <c r="H3061" s="10">
        <v>21</v>
      </c>
      <c r="I3061" s="1">
        <v>23</v>
      </c>
      <c r="J3061" s="1">
        <v>7</v>
      </c>
      <c r="K3061" s="1">
        <v>4</v>
      </c>
      <c r="L3061" s="1">
        <v>10</v>
      </c>
      <c r="M3061" s="1">
        <v>2</v>
      </c>
      <c r="N3061" s="1">
        <v>1</v>
      </c>
      <c r="O3061" s="1">
        <v>2</v>
      </c>
      <c r="P3061" s="1">
        <v>1</v>
      </c>
      <c r="Q3061" s="17">
        <v>0</v>
      </c>
    </row>
    <row r="3062" spans="2:18" x14ac:dyDescent="0.2">
      <c r="D3062" s="103"/>
      <c r="E3062" s="54"/>
      <c r="F3062" s="52"/>
      <c r="G3062" s="61">
        <v>100</v>
      </c>
      <c r="H3062" s="66">
        <v>56.756756756756999</v>
      </c>
      <c r="I3062" s="24">
        <v>62.162162162161998</v>
      </c>
      <c r="J3062" s="24">
        <v>18.918918918919001</v>
      </c>
      <c r="K3062" s="24">
        <v>10.810810810811001</v>
      </c>
      <c r="L3062" s="24">
        <v>27.027027027027</v>
      </c>
      <c r="M3062" s="24">
        <v>5.4054054054050003</v>
      </c>
      <c r="N3062" s="24">
        <v>2.7027027027030002</v>
      </c>
      <c r="O3062" s="24">
        <v>5.4054054054050003</v>
      </c>
      <c r="P3062" s="24">
        <v>2.7027027027030002</v>
      </c>
      <c r="Q3062" s="79">
        <v>0</v>
      </c>
    </row>
    <row r="3064" spans="2:18" x14ac:dyDescent="0.2">
      <c r="B3064" s="34" t="str">
        <f xml:space="preserve"> HYPERLINK("#'目次'!B75", "[69]")</f>
        <v>[69]</v>
      </c>
      <c r="C3064" s="27" t="s">
        <v>656</v>
      </c>
    </row>
    <row r="3065" spans="2:18" x14ac:dyDescent="0.2">
      <c r="C3065" s="84" t="s">
        <v>641</v>
      </c>
    </row>
    <row r="3067" spans="2:18" x14ac:dyDescent="0.2">
      <c r="C3067" s="27" t="s">
        <v>13</v>
      </c>
    </row>
    <row r="3068" spans="2:18" ht="36" x14ac:dyDescent="0.2">
      <c r="D3068" s="97"/>
      <c r="E3068" s="98"/>
      <c r="F3068" s="98"/>
      <c r="G3068" s="38" t="s">
        <v>14</v>
      </c>
      <c r="H3068" s="36" t="s">
        <v>657</v>
      </c>
      <c r="I3068" s="4" t="s">
        <v>604</v>
      </c>
      <c r="J3068" s="4" t="s">
        <v>605</v>
      </c>
      <c r="K3068" s="4" t="s">
        <v>658</v>
      </c>
      <c r="L3068" s="4" t="s">
        <v>518</v>
      </c>
      <c r="M3068" s="4" t="s">
        <v>659</v>
      </c>
      <c r="N3068" s="4" t="s">
        <v>660</v>
      </c>
      <c r="O3068" s="4" t="s">
        <v>519</v>
      </c>
      <c r="P3068" s="4" t="s">
        <v>22</v>
      </c>
      <c r="Q3068" s="4" t="s">
        <v>522</v>
      </c>
      <c r="R3068" s="35" t="s">
        <v>24</v>
      </c>
    </row>
    <row r="3069" spans="2:18" x14ac:dyDescent="0.2">
      <c r="D3069" s="99"/>
      <c r="E3069" s="100"/>
      <c r="F3069" s="100"/>
      <c r="G3069" s="40"/>
      <c r="H3069" s="42"/>
      <c r="I3069" s="8"/>
      <c r="J3069" s="8"/>
      <c r="K3069" s="8"/>
      <c r="L3069" s="8"/>
      <c r="M3069" s="8"/>
      <c r="N3069" s="8"/>
      <c r="O3069" s="8"/>
      <c r="P3069" s="8"/>
      <c r="Q3069" s="8"/>
      <c r="R3069" s="39"/>
    </row>
    <row r="3070" spans="2:18" x14ac:dyDescent="0.2">
      <c r="D3070" s="59"/>
      <c r="E3070" s="63" t="s">
        <v>14</v>
      </c>
      <c r="F3070" s="65"/>
      <c r="G3070" s="37">
        <v>465</v>
      </c>
      <c r="H3070" s="16">
        <v>176</v>
      </c>
      <c r="I3070" s="16">
        <v>52</v>
      </c>
      <c r="J3070" s="16">
        <v>13</v>
      </c>
      <c r="K3070" s="16">
        <v>44</v>
      </c>
      <c r="L3070" s="16">
        <v>41</v>
      </c>
      <c r="M3070" s="16">
        <v>18</v>
      </c>
      <c r="N3070" s="16">
        <v>41</v>
      </c>
      <c r="O3070" s="16">
        <v>37</v>
      </c>
      <c r="P3070" s="16">
        <v>5</v>
      </c>
      <c r="Q3070" s="16">
        <v>168</v>
      </c>
      <c r="R3070" s="57">
        <v>6</v>
      </c>
    </row>
    <row r="3071" spans="2:18" x14ac:dyDescent="0.2">
      <c r="D3071" s="54"/>
      <c r="E3071" s="52"/>
      <c r="F3071" s="60"/>
      <c r="G3071" s="11">
        <v>100</v>
      </c>
      <c r="H3071" s="2">
        <v>37.849462365591002</v>
      </c>
      <c r="I3071" s="2">
        <v>11.182795698925</v>
      </c>
      <c r="J3071" s="2">
        <v>2.795698924731</v>
      </c>
      <c r="K3071" s="2">
        <v>9.4623655913979992</v>
      </c>
      <c r="L3071" s="2">
        <v>8.8172043010749999</v>
      </c>
      <c r="M3071" s="2">
        <v>3.8709677419349999</v>
      </c>
      <c r="N3071" s="2">
        <v>8.8172043010749999</v>
      </c>
      <c r="O3071" s="2">
        <v>7.9569892473120003</v>
      </c>
      <c r="P3071" s="2">
        <v>1.0752688172039999</v>
      </c>
      <c r="Q3071" s="2">
        <v>36.129032258065003</v>
      </c>
      <c r="R3071" s="18">
        <v>1.2903225806450001</v>
      </c>
    </row>
    <row r="3072" spans="2:18" x14ac:dyDescent="0.2">
      <c r="D3072" s="101" t="s">
        <v>25</v>
      </c>
      <c r="E3072" s="26" t="s">
        <v>26</v>
      </c>
      <c r="F3072" s="25"/>
      <c r="G3072" s="28">
        <v>14</v>
      </c>
      <c r="H3072" s="30">
        <v>8</v>
      </c>
      <c r="I3072" s="3">
        <v>2</v>
      </c>
      <c r="J3072" s="3">
        <v>0</v>
      </c>
      <c r="K3072" s="3">
        <v>0</v>
      </c>
      <c r="L3072" s="3">
        <v>1</v>
      </c>
      <c r="M3072" s="3">
        <v>0</v>
      </c>
      <c r="N3072" s="3">
        <v>1</v>
      </c>
      <c r="O3072" s="3">
        <v>1</v>
      </c>
      <c r="P3072" s="3">
        <v>0</v>
      </c>
      <c r="Q3072" s="3">
        <v>4</v>
      </c>
      <c r="R3072" s="32">
        <v>0</v>
      </c>
    </row>
    <row r="3073" spans="4:18" x14ac:dyDescent="0.2">
      <c r="D3073" s="102"/>
      <c r="E3073" s="13"/>
      <c r="F3073" s="14"/>
      <c r="G3073" s="11">
        <v>100</v>
      </c>
      <c r="H3073" s="15">
        <v>57.142857142856997</v>
      </c>
      <c r="I3073" s="2">
        <v>14.285714285714</v>
      </c>
      <c r="J3073" s="9">
        <v>0</v>
      </c>
      <c r="K3073" s="9">
        <v>0</v>
      </c>
      <c r="L3073" s="2">
        <v>7.1428571428570002</v>
      </c>
      <c r="M3073" s="9">
        <v>0</v>
      </c>
      <c r="N3073" s="2">
        <v>7.1428571428570002</v>
      </c>
      <c r="O3073" s="2">
        <v>7.1428571428570002</v>
      </c>
      <c r="P3073" s="9">
        <v>0</v>
      </c>
      <c r="Q3073" s="2">
        <v>28.571428571428999</v>
      </c>
      <c r="R3073" s="29">
        <v>0</v>
      </c>
    </row>
    <row r="3074" spans="4:18" x14ac:dyDescent="0.2">
      <c r="D3074" s="102"/>
      <c r="E3074" s="5" t="s">
        <v>27</v>
      </c>
      <c r="F3074" s="6"/>
      <c r="G3074" s="7">
        <v>18</v>
      </c>
      <c r="H3074" s="10">
        <v>11</v>
      </c>
      <c r="I3074" s="1">
        <v>0</v>
      </c>
      <c r="J3074" s="1">
        <v>1</v>
      </c>
      <c r="K3074" s="1">
        <v>1</v>
      </c>
      <c r="L3074" s="1">
        <v>2</v>
      </c>
      <c r="M3074" s="1">
        <v>0</v>
      </c>
      <c r="N3074" s="1">
        <v>1</v>
      </c>
      <c r="O3074" s="1">
        <v>0</v>
      </c>
      <c r="P3074" s="1">
        <v>0</v>
      </c>
      <c r="Q3074" s="1">
        <v>6</v>
      </c>
      <c r="R3074" s="17">
        <v>0</v>
      </c>
    </row>
    <row r="3075" spans="4:18" x14ac:dyDescent="0.2">
      <c r="D3075" s="102"/>
      <c r="E3075" s="13"/>
      <c r="F3075" s="14"/>
      <c r="G3075" s="11">
        <v>100</v>
      </c>
      <c r="H3075" s="15">
        <v>61.111111111111001</v>
      </c>
      <c r="I3075" s="9">
        <v>0</v>
      </c>
      <c r="J3075" s="2">
        <v>5.5555555555560003</v>
      </c>
      <c r="K3075" s="2">
        <v>5.5555555555560003</v>
      </c>
      <c r="L3075" s="2">
        <v>11.111111111111001</v>
      </c>
      <c r="M3075" s="9">
        <v>0</v>
      </c>
      <c r="N3075" s="2">
        <v>5.5555555555560003</v>
      </c>
      <c r="O3075" s="9">
        <v>0</v>
      </c>
      <c r="P3075" s="9">
        <v>0</v>
      </c>
      <c r="Q3075" s="2">
        <v>33.333333333333002</v>
      </c>
      <c r="R3075" s="29">
        <v>0</v>
      </c>
    </row>
    <row r="3076" spans="4:18" x14ac:dyDescent="0.2">
      <c r="D3076" s="102"/>
      <c r="E3076" s="5" t="s">
        <v>28</v>
      </c>
      <c r="F3076" s="6"/>
      <c r="G3076" s="7">
        <v>110</v>
      </c>
      <c r="H3076" s="10">
        <v>39</v>
      </c>
      <c r="I3076" s="1">
        <v>9</v>
      </c>
      <c r="J3076" s="1">
        <v>3</v>
      </c>
      <c r="K3076" s="1">
        <v>13</v>
      </c>
      <c r="L3076" s="1">
        <v>9</v>
      </c>
      <c r="M3076" s="1">
        <v>5</v>
      </c>
      <c r="N3076" s="1">
        <v>8</v>
      </c>
      <c r="O3076" s="1">
        <v>9</v>
      </c>
      <c r="P3076" s="1">
        <v>1</v>
      </c>
      <c r="Q3076" s="1">
        <v>45</v>
      </c>
      <c r="R3076" s="17">
        <v>3</v>
      </c>
    </row>
    <row r="3077" spans="4:18" x14ac:dyDescent="0.2">
      <c r="D3077" s="102"/>
      <c r="E3077" s="13"/>
      <c r="F3077" s="14"/>
      <c r="G3077" s="11">
        <v>100</v>
      </c>
      <c r="H3077" s="15">
        <v>35.454545454544999</v>
      </c>
      <c r="I3077" s="2">
        <v>8.1818181818180005</v>
      </c>
      <c r="J3077" s="2">
        <v>2.7272727272730002</v>
      </c>
      <c r="K3077" s="2">
        <v>11.818181818182</v>
      </c>
      <c r="L3077" s="2">
        <v>8.1818181818180005</v>
      </c>
      <c r="M3077" s="2">
        <v>4.5454545454549997</v>
      </c>
      <c r="N3077" s="2">
        <v>7.2727272727269998</v>
      </c>
      <c r="O3077" s="2">
        <v>8.1818181818180005</v>
      </c>
      <c r="P3077" s="2">
        <v>0.90909090909099999</v>
      </c>
      <c r="Q3077" s="2">
        <v>40.909090909090999</v>
      </c>
      <c r="R3077" s="18">
        <v>2.7272727272730002</v>
      </c>
    </row>
    <row r="3078" spans="4:18" x14ac:dyDescent="0.2">
      <c r="D3078" s="102"/>
      <c r="E3078" s="5" t="s">
        <v>29</v>
      </c>
      <c r="F3078" s="6"/>
      <c r="G3078" s="7">
        <v>66</v>
      </c>
      <c r="H3078" s="10">
        <v>19</v>
      </c>
      <c r="I3078" s="1">
        <v>2</v>
      </c>
      <c r="J3078" s="1">
        <v>2</v>
      </c>
      <c r="K3078" s="1">
        <v>6</v>
      </c>
      <c r="L3078" s="1">
        <v>8</v>
      </c>
      <c r="M3078" s="1">
        <v>0</v>
      </c>
      <c r="N3078" s="1">
        <v>9</v>
      </c>
      <c r="O3078" s="1">
        <v>4</v>
      </c>
      <c r="P3078" s="1">
        <v>1</v>
      </c>
      <c r="Q3078" s="1">
        <v>31</v>
      </c>
      <c r="R3078" s="17">
        <v>0</v>
      </c>
    </row>
    <row r="3079" spans="4:18" x14ac:dyDescent="0.2">
      <c r="D3079" s="102"/>
      <c r="E3079" s="13"/>
      <c r="F3079" s="14"/>
      <c r="G3079" s="11">
        <v>100</v>
      </c>
      <c r="H3079" s="15">
        <v>28.787878787878999</v>
      </c>
      <c r="I3079" s="2">
        <v>3.0303030303030001</v>
      </c>
      <c r="J3079" s="2">
        <v>3.0303030303030001</v>
      </c>
      <c r="K3079" s="2">
        <v>9.0909090909089993</v>
      </c>
      <c r="L3079" s="2">
        <v>12.121212121212</v>
      </c>
      <c r="M3079" s="9">
        <v>0</v>
      </c>
      <c r="N3079" s="2">
        <v>13.636363636364001</v>
      </c>
      <c r="O3079" s="2">
        <v>6.0606060606060002</v>
      </c>
      <c r="P3079" s="2">
        <v>1.5151515151520001</v>
      </c>
      <c r="Q3079" s="2">
        <v>46.969696969696997</v>
      </c>
      <c r="R3079" s="29">
        <v>0</v>
      </c>
    </row>
    <row r="3080" spans="4:18" x14ac:dyDescent="0.2">
      <c r="D3080" s="102"/>
      <c r="E3080" s="5" t="s">
        <v>30</v>
      </c>
      <c r="F3080" s="6"/>
      <c r="G3080" s="7">
        <v>14</v>
      </c>
      <c r="H3080" s="10">
        <v>6</v>
      </c>
      <c r="I3080" s="1">
        <v>3</v>
      </c>
      <c r="J3080" s="1">
        <v>1</v>
      </c>
      <c r="K3080" s="1">
        <v>0</v>
      </c>
      <c r="L3080" s="1">
        <v>1</v>
      </c>
      <c r="M3080" s="1">
        <v>2</v>
      </c>
      <c r="N3080" s="1">
        <v>2</v>
      </c>
      <c r="O3080" s="1">
        <v>1</v>
      </c>
      <c r="P3080" s="1">
        <v>0</v>
      </c>
      <c r="Q3080" s="1">
        <v>4</v>
      </c>
      <c r="R3080" s="17">
        <v>1</v>
      </c>
    </row>
    <row r="3081" spans="4:18" x14ac:dyDescent="0.2">
      <c r="D3081" s="102"/>
      <c r="E3081" s="13"/>
      <c r="F3081" s="14"/>
      <c r="G3081" s="11">
        <v>100</v>
      </c>
      <c r="H3081" s="15">
        <v>42.857142857143003</v>
      </c>
      <c r="I3081" s="2">
        <v>21.428571428571001</v>
      </c>
      <c r="J3081" s="2">
        <v>7.1428571428570002</v>
      </c>
      <c r="K3081" s="9">
        <v>0</v>
      </c>
      <c r="L3081" s="2">
        <v>7.1428571428570002</v>
      </c>
      <c r="M3081" s="2">
        <v>14.285714285714</v>
      </c>
      <c r="N3081" s="2">
        <v>14.285714285714</v>
      </c>
      <c r="O3081" s="2">
        <v>7.1428571428570002</v>
      </c>
      <c r="P3081" s="9">
        <v>0</v>
      </c>
      <c r="Q3081" s="2">
        <v>28.571428571428999</v>
      </c>
      <c r="R3081" s="18">
        <v>7.1428571428570002</v>
      </c>
    </row>
    <row r="3082" spans="4:18" x14ac:dyDescent="0.2">
      <c r="D3082" s="102"/>
      <c r="E3082" s="5" t="s">
        <v>31</v>
      </c>
      <c r="F3082" s="6"/>
      <c r="G3082" s="7">
        <v>14</v>
      </c>
      <c r="H3082" s="10">
        <v>6</v>
      </c>
      <c r="I3082" s="1">
        <v>3</v>
      </c>
      <c r="J3082" s="1">
        <v>0</v>
      </c>
      <c r="K3082" s="1">
        <v>4</v>
      </c>
      <c r="L3082" s="1">
        <v>1</v>
      </c>
      <c r="M3082" s="1">
        <v>0</v>
      </c>
      <c r="N3082" s="1">
        <v>2</v>
      </c>
      <c r="O3082" s="1">
        <v>1</v>
      </c>
      <c r="P3082" s="1">
        <v>0</v>
      </c>
      <c r="Q3082" s="1">
        <v>3</v>
      </c>
      <c r="R3082" s="17">
        <v>0</v>
      </c>
    </row>
    <row r="3083" spans="4:18" x14ac:dyDescent="0.2">
      <c r="D3083" s="102"/>
      <c r="E3083" s="13"/>
      <c r="F3083" s="14"/>
      <c r="G3083" s="11">
        <v>100</v>
      </c>
      <c r="H3083" s="15">
        <v>42.857142857143003</v>
      </c>
      <c r="I3083" s="2">
        <v>21.428571428571001</v>
      </c>
      <c r="J3083" s="9">
        <v>0</v>
      </c>
      <c r="K3083" s="2">
        <v>28.571428571428999</v>
      </c>
      <c r="L3083" s="2">
        <v>7.1428571428570002</v>
      </c>
      <c r="M3083" s="9">
        <v>0</v>
      </c>
      <c r="N3083" s="2">
        <v>14.285714285714</v>
      </c>
      <c r="O3083" s="2">
        <v>7.1428571428570002</v>
      </c>
      <c r="P3083" s="9">
        <v>0</v>
      </c>
      <c r="Q3083" s="2">
        <v>21.428571428571001</v>
      </c>
      <c r="R3083" s="29">
        <v>0</v>
      </c>
    </row>
    <row r="3084" spans="4:18" x14ac:dyDescent="0.2">
      <c r="D3084" s="102"/>
      <c r="E3084" s="5" t="s">
        <v>32</v>
      </c>
      <c r="F3084" s="6"/>
      <c r="G3084" s="7">
        <v>75</v>
      </c>
      <c r="H3084" s="10">
        <v>22</v>
      </c>
      <c r="I3084" s="1">
        <v>8</v>
      </c>
      <c r="J3084" s="1">
        <v>2</v>
      </c>
      <c r="K3084" s="1">
        <v>2</v>
      </c>
      <c r="L3084" s="1">
        <v>8</v>
      </c>
      <c r="M3084" s="1">
        <v>3</v>
      </c>
      <c r="N3084" s="1">
        <v>5</v>
      </c>
      <c r="O3084" s="1">
        <v>3</v>
      </c>
      <c r="P3084" s="1">
        <v>0</v>
      </c>
      <c r="Q3084" s="1">
        <v>31</v>
      </c>
      <c r="R3084" s="17">
        <v>0</v>
      </c>
    </row>
    <row r="3085" spans="4:18" x14ac:dyDescent="0.2">
      <c r="D3085" s="102"/>
      <c r="E3085" s="13"/>
      <c r="F3085" s="14"/>
      <c r="G3085" s="11">
        <v>100</v>
      </c>
      <c r="H3085" s="15">
        <v>29.333333333333002</v>
      </c>
      <c r="I3085" s="2">
        <v>10.666666666667</v>
      </c>
      <c r="J3085" s="2">
        <v>2.666666666667</v>
      </c>
      <c r="K3085" s="2">
        <v>2.666666666667</v>
      </c>
      <c r="L3085" s="2">
        <v>10.666666666667</v>
      </c>
      <c r="M3085" s="2">
        <v>4</v>
      </c>
      <c r="N3085" s="2">
        <v>6.666666666667</v>
      </c>
      <c r="O3085" s="2">
        <v>4</v>
      </c>
      <c r="P3085" s="9">
        <v>0</v>
      </c>
      <c r="Q3085" s="2">
        <v>41.333333333333002</v>
      </c>
      <c r="R3085" s="29">
        <v>0</v>
      </c>
    </row>
    <row r="3086" spans="4:18" x14ac:dyDescent="0.2">
      <c r="D3086" s="102"/>
      <c r="E3086" s="5" t="s">
        <v>33</v>
      </c>
      <c r="F3086" s="6"/>
      <c r="G3086" s="7">
        <v>39</v>
      </c>
      <c r="H3086" s="10">
        <v>20</v>
      </c>
      <c r="I3086" s="1">
        <v>5</v>
      </c>
      <c r="J3086" s="1">
        <v>1</v>
      </c>
      <c r="K3086" s="1">
        <v>2</v>
      </c>
      <c r="L3086" s="1">
        <v>4</v>
      </c>
      <c r="M3086" s="1">
        <v>2</v>
      </c>
      <c r="N3086" s="1">
        <v>2</v>
      </c>
      <c r="O3086" s="1">
        <v>5</v>
      </c>
      <c r="P3086" s="1">
        <v>0</v>
      </c>
      <c r="Q3086" s="1">
        <v>11</v>
      </c>
      <c r="R3086" s="17">
        <v>0</v>
      </c>
    </row>
    <row r="3087" spans="4:18" x14ac:dyDescent="0.2">
      <c r="D3087" s="102"/>
      <c r="E3087" s="13"/>
      <c r="F3087" s="14"/>
      <c r="G3087" s="11">
        <v>100</v>
      </c>
      <c r="H3087" s="15">
        <v>51.282051282051</v>
      </c>
      <c r="I3087" s="2">
        <v>12.820512820513001</v>
      </c>
      <c r="J3087" s="2">
        <v>2.564102564103</v>
      </c>
      <c r="K3087" s="2">
        <v>5.1282051282049999</v>
      </c>
      <c r="L3087" s="2">
        <v>10.25641025641</v>
      </c>
      <c r="M3087" s="2">
        <v>5.1282051282049999</v>
      </c>
      <c r="N3087" s="2">
        <v>5.1282051282049999</v>
      </c>
      <c r="O3087" s="2">
        <v>12.820512820513001</v>
      </c>
      <c r="P3087" s="9">
        <v>0</v>
      </c>
      <c r="Q3087" s="2">
        <v>28.205128205127998</v>
      </c>
      <c r="R3087" s="29">
        <v>0</v>
      </c>
    </row>
    <row r="3088" spans="4:18" x14ac:dyDescent="0.2">
      <c r="D3088" s="102"/>
      <c r="E3088" s="5" t="s">
        <v>34</v>
      </c>
      <c r="F3088" s="6"/>
      <c r="G3088" s="7">
        <v>43</v>
      </c>
      <c r="H3088" s="10">
        <v>19</v>
      </c>
      <c r="I3088" s="1">
        <v>9</v>
      </c>
      <c r="J3088" s="1">
        <v>1</v>
      </c>
      <c r="K3088" s="1">
        <v>8</v>
      </c>
      <c r="L3088" s="1">
        <v>4</v>
      </c>
      <c r="M3088" s="1">
        <v>2</v>
      </c>
      <c r="N3088" s="1">
        <v>6</v>
      </c>
      <c r="O3088" s="1">
        <v>7</v>
      </c>
      <c r="P3088" s="1">
        <v>0</v>
      </c>
      <c r="Q3088" s="1">
        <v>8</v>
      </c>
      <c r="R3088" s="17">
        <v>1</v>
      </c>
    </row>
    <row r="3089" spans="4:18" x14ac:dyDescent="0.2">
      <c r="D3089" s="102"/>
      <c r="E3089" s="13"/>
      <c r="F3089" s="14"/>
      <c r="G3089" s="11">
        <v>100</v>
      </c>
      <c r="H3089" s="15">
        <v>44.186046511628</v>
      </c>
      <c r="I3089" s="2">
        <v>20.930232558139998</v>
      </c>
      <c r="J3089" s="2">
        <v>2.3255813953489999</v>
      </c>
      <c r="K3089" s="2">
        <v>18.604651162791001</v>
      </c>
      <c r="L3089" s="2">
        <v>9.3023255813949994</v>
      </c>
      <c r="M3089" s="2">
        <v>4.6511627906979998</v>
      </c>
      <c r="N3089" s="2">
        <v>13.953488372093</v>
      </c>
      <c r="O3089" s="2">
        <v>16.279069767442</v>
      </c>
      <c r="P3089" s="9">
        <v>0</v>
      </c>
      <c r="Q3089" s="2">
        <v>18.604651162791001</v>
      </c>
      <c r="R3089" s="18">
        <v>2.3255813953489999</v>
      </c>
    </row>
    <row r="3090" spans="4:18" x14ac:dyDescent="0.2">
      <c r="D3090" s="102"/>
      <c r="E3090" s="5" t="s">
        <v>35</v>
      </c>
      <c r="F3090" s="6"/>
      <c r="G3090" s="7">
        <v>30</v>
      </c>
      <c r="H3090" s="10">
        <v>16</v>
      </c>
      <c r="I3090" s="1">
        <v>3</v>
      </c>
      <c r="J3090" s="1">
        <v>1</v>
      </c>
      <c r="K3090" s="1">
        <v>2</v>
      </c>
      <c r="L3090" s="1">
        <v>2</v>
      </c>
      <c r="M3090" s="1">
        <v>1</v>
      </c>
      <c r="N3090" s="1">
        <v>2</v>
      </c>
      <c r="O3090" s="1">
        <v>3</v>
      </c>
      <c r="P3090" s="1">
        <v>1</v>
      </c>
      <c r="Q3090" s="1">
        <v>10</v>
      </c>
      <c r="R3090" s="17">
        <v>0</v>
      </c>
    </row>
    <row r="3091" spans="4:18" x14ac:dyDescent="0.2">
      <c r="D3091" s="102"/>
      <c r="E3091" s="13"/>
      <c r="F3091" s="14"/>
      <c r="G3091" s="11">
        <v>100</v>
      </c>
      <c r="H3091" s="15">
        <v>53.333333333333002</v>
      </c>
      <c r="I3091" s="2">
        <v>10</v>
      </c>
      <c r="J3091" s="2">
        <v>3.333333333333</v>
      </c>
      <c r="K3091" s="2">
        <v>6.666666666667</v>
      </c>
      <c r="L3091" s="2">
        <v>6.666666666667</v>
      </c>
      <c r="M3091" s="2">
        <v>3.333333333333</v>
      </c>
      <c r="N3091" s="2">
        <v>6.666666666667</v>
      </c>
      <c r="O3091" s="2">
        <v>10</v>
      </c>
      <c r="P3091" s="2">
        <v>3.333333333333</v>
      </c>
      <c r="Q3091" s="2">
        <v>33.333333333333002</v>
      </c>
      <c r="R3091" s="29">
        <v>0</v>
      </c>
    </row>
    <row r="3092" spans="4:18" x14ac:dyDescent="0.2">
      <c r="D3092" s="102"/>
      <c r="E3092" s="5" t="s">
        <v>36</v>
      </c>
      <c r="F3092" s="6"/>
      <c r="G3092" s="7">
        <v>13</v>
      </c>
      <c r="H3092" s="10">
        <v>3</v>
      </c>
      <c r="I3092" s="1">
        <v>2</v>
      </c>
      <c r="J3092" s="1">
        <v>1</v>
      </c>
      <c r="K3092" s="1">
        <v>1</v>
      </c>
      <c r="L3092" s="1">
        <v>1</v>
      </c>
      <c r="M3092" s="1">
        <v>0</v>
      </c>
      <c r="N3092" s="1">
        <v>1</v>
      </c>
      <c r="O3092" s="1">
        <v>1</v>
      </c>
      <c r="P3092" s="1">
        <v>1</v>
      </c>
      <c r="Q3092" s="1">
        <v>5</v>
      </c>
      <c r="R3092" s="17">
        <v>1</v>
      </c>
    </row>
    <row r="3093" spans="4:18" x14ac:dyDescent="0.2">
      <c r="D3093" s="102"/>
      <c r="E3093" s="13"/>
      <c r="F3093" s="14"/>
      <c r="G3093" s="11">
        <v>100</v>
      </c>
      <c r="H3093" s="15">
        <v>23.076923076922998</v>
      </c>
      <c r="I3093" s="2">
        <v>15.384615384615</v>
      </c>
      <c r="J3093" s="2">
        <v>7.6923076923079998</v>
      </c>
      <c r="K3093" s="2">
        <v>7.6923076923079998</v>
      </c>
      <c r="L3093" s="2">
        <v>7.6923076923079998</v>
      </c>
      <c r="M3093" s="9">
        <v>0</v>
      </c>
      <c r="N3093" s="2">
        <v>7.6923076923079998</v>
      </c>
      <c r="O3093" s="2">
        <v>7.6923076923079998</v>
      </c>
      <c r="P3093" s="2">
        <v>7.6923076923079998</v>
      </c>
      <c r="Q3093" s="2">
        <v>38.461538461537998</v>
      </c>
      <c r="R3093" s="18">
        <v>7.6923076923079998</v>
      </c>
    </row>
    <row r="3094" spans="4:18" x14ac:dyDescent="0.2">
      <c r="D3094" s="102"/>
      <c r="E3094" s="5" t="s">
        <v>37</v>
      </c>
      <c r="F3094" s="6"/>
      <c r="G3094" s="7">
        <v>28</v>
      </c>
      <c r="H3094" s="10">
        <v>7</v>
      </c>
      <c r="I3094" s="1">
        <v>6</v>
      </c>
      <c r="J3094" s="1">
        <v>0</v>
      </c>
      <c r="K3094" s="1">
        <v>5</v>
      </c>
      <c r="L3094" s="1">
        <v>0</v>
      </c>
      <c r="M3094" s="1">
        <v>3</v>
      </c>
      <c r="N3094" s="1">
        <v>2</v>
      </c>
      <c r="O3094" s="1">
        <v>1</v>
      </c>
      <c r="P3094" s="1">
        <v>1</v>
      </c>
      <c r="Q3094" s="1">
        <v>10</v>
      </c>
      <c r="R3094" s="17">
        <v>0</v>
      </c>
    </row>
    <row r="3095" spans="4:18" x14ac:dyDescent="0.2">
      <c r="D3095" s="102"/>
      <c r="E3095" s="13"/>
      <c r="F3095" s="14"/>
      <c r="G3095" s="11">
        <v>100</v>
      </c>
      <c r="H3095" s="15">
        <v>25</v>
      </c>
      <c r="I3095" s="2">
        <v>21.428571428571001</v>
      </c>
      <c r="J3095" s="9">
        <v>0</v>
      </c>
      <c r="K3095" s="2">
        <v>17.857142857143</v>
      </c>
      <c r="L3095" s="9">
        <v>0</v>
      </c>
      <c r="M3095" s="2">
        <v>10.714285714286</v>
      </c>
      <c r="N3095" s="2">
        <v>7.1428571428570002</v>
      </c>
      <c r="O3095" s="2">
        <v>3.5714285714290002</v>
      </c>
      <c r="P3095" s="2">
        <v>3.5714285714290002</v>
      </c>
      <c r="Q3095" s="2">
        <v>35.714285714286</v>
      </c>
      <c r="R3095" s="29">
        <v>0</v>
      </c>
    </row>
    <row r="3096" spans="4:18" x14ac:dyDescent="0.2">
      <c r="D3096" s="102"/>
      <c r="E3096" s="5" t="s">
        <v>38</v>
      </c>
      <c r="F3096" s="6"/>
      <c r="G3096" s="7">
        <v>1</v>
      </c>
      <c r="H3096" s="10">
        <v>0</v>
      </c>
      <c r="I3096" s="1">
        <v>0</v>
      </c>
      <c r="J3096" s="1">
        <v>0</v>
      </c>
      <c r="K3096" s="1">
        <v>0</v>
      </c>
      <c r="L3096" s="1">
        <v>0</v>
      </c>
      <c r="M3096" s="1">
        <v>0</v>
      </c>
      <c r="N3096" s="1">
        <v>0</v>
      </c>
      <c r="O3096" s="1">
        <v>1</v>
      </c>
      <c r="P3096" s="1">
        <v>0</v>
      </c>
      <c r="Q3096" s="1">
        <v>0</v>
      </c>
      <c r="R3096" s="17">
        <v>0</v>
      </c>
    </row>
    <row r="3097" spans="4:18" x14ac:dyDescent="0.2">
      <c r="D3097" s="102"/>
      <c r="E3097" s="13"/>
      <c r="F3097" s="14"/>
      <c r="G3097" s="11">
        <v>100</v>
      </c>
      <c r="H3097" s="70">
        <v>0</v>
      </c>
      <c r="I3097" s="9">
        <v>0</v>
      </c>
      <c r="J3097" s="9">
        <v>0</v>
      </c>
      <c r="K3097" s="9">
        <v>0</v>
      </c>
      <c r="L3097" s="9">
        <v>0</v>
      </c>
      <c r="M3097" s="9">
        <v>0</v>
      </c>
      <c r="N3097" s="9">
        <v>0</v>
      </c>
      <c r="O3097" s="2">
        <v>100</v>
      </c>
      <c r="P3097" s="9">
        <v>0</v>
      </c>
      <c r="Q3097" s="9">
        <v>0</v>
      </c>
      <c r="R3097" s="29">
        <v>0</v>
      </c>
    </row>
    <row r="3098" spans="4:18" x14ac:dyDescent="0.2">
      <c r="D3098" s="101" t="s">
        <v>39</v>
      </c>
      <c r="E3098" s="26" t="s">
        <v>40</v>
      </c>
      <c r="F3098" s="25"/>
      <c r="G3098" s="28">
        <v>172</v>
      </c>
      <c r="H3098" s="30">
        <v>64</v>
      </c>
      <c r="I3098" s="3">
        <v>13</v>
      </c>
      <c r="J3098" s="3">
        <v>3</v>
      </c>
      <c r="K3098" s="3">
        <v>16</v>
      </c>
      <c r="L3098" s="3">
        <v>17</v>
      </c>
      <c r="M3098" s="3">
        <v>7</v>
      </c>
      <c r="N3098" s="3">
        <v>19</v>
      </c>
      <c r="O3098" s="3">
        <v>14</v>
      </c>
      <c r="P3098" s="3">
        <v>1</v>
      </c>
      <c r="Q3098" s="3">
        <v>67</v>
      </c>
      <c r="R3098" s="32">
        <v>0</v>
      </c>
    </row>
    <row r="3099" spans="4:18" x14ac:dyDescent="0.2">
      <c r="D3099" s="102"/>
      <c r="E3099" s="13"/>
      <c r="F3099" s="14"/>
      <c r="G3099" s="11">
        <v>100</v>
      </c>
      <c r="H3099" s="15">
        <v>37.209302325581</v>
      </c>
      <c r="I3099" s="2">
        <v>7.5581395348839999</v>
      </c>
      <c r="J3099" s="2">
        <v>1.744186046512</v>
      </c>
      <c r="K3099" s="2">
        <v>9.3023255813949994</v>
      </c>
      <c r="L3099" s="2">
        <v>9.8837209302330002</v>
      </c>
      <c r="M3099" s="2">
        <v>4.0697674418599998</v>
      </c>
      <c r="N3099" s="2">
        <v>11.046511627907</v>
      </c>
      <c r="O3099" s="2">
        <v>8.1395348837209998</v>
      </c>
      <c r="P3099" s="2">
        <v>0.58139534883699995</v>
      </c>
      <c r="Q3099" s="2">
        <v>38.953488372092998</v>
      </c>
      <c r="R3099" s="29">
        <v>0</v>
      </c>
    </row>
    <row r="3100" spans="4:18" x14ac:dyDescent="0.2">
      <c r="D3100" s="102"/>
      <c r="E3100" s="5" t="s">
        <v>41</v>
      </c>
      <c r="F3100" s="6"/>
      <c r="G3100" s="7">
        <v>142</v>
      </c>
      <c r="H3100" s="10">
        <v>57</v>
      </c>
      <c r="I3100" s="1">
        <v>20</v>
      </c>
      <c r="J3100" s="1">
        <v>6</v>
      </c>
      <c r="K3100" s="1">
        <v>13</v>
      </c>
      <c r="L3100" s="1">
        <v>14</v>
      </c>
      <c r="M3100" s="1">
        <v>2</v>
      </c>
      <c r="N3100" s="1">
        <v>17</v>
      </c>
      <c r="O3100" s="1">
        <v>9</v>
      </c>
      <c r="P3100" s="1">
        <v>2</v>
      </c>
      <c r="Q3100" s="1">
        <v>45</v>
      </c>
      <c r="R3100" s="17">
        <v>4</v>
      </c>
    </row>
    <row r="3101" spans="4:18" x14ac:dyDescent="0.2">
      <c r="D3101" s="102"/>
      <c r="E3101" s="13"/>
      <c r="F3101" s="14"/>
      <c r="G3101" s="11">
        <v>100</v>
      </c>
      <c r="H3101" s="15">
        <v>40.140845070422998</v>
      </c>
      <c r="I3101" s="2">
        <v>14.084507042254</v>
      </c>
      <c r="J3101" s="2">
        <v>4.2253521126760001</v>
      </c>
      <c r="K3101" s="2">
        <v>9.1549295774649995</v>
      </c>
      <c r="L3101" s="2">
        <v>9.8591549295770005</v>
      </c>
      <c r="M3101" s="2">
        <v>1.4084507042250001</v>
      </c>
      <c r="N3101" s="2">
        <v>11.971830985915</v>
      </c>
      <c r="O3101" s="2">
        <v>6.3380281690139997</v>
      </c>
      <c r="P3101" s="2">
        <v>1.4084507042250001</v>
      </c>
      <c r="Q3101" s="2">
        <v>31.690140845070001</v>
      </c>
      <c r="R3101" s="18">
        <v>2.8169014084509998</v>
      </c>
    </row>
    <row r="3102" spans="4:18" x14ac:dyDescent="0.2">
      <c r="D3102" s="102"/>
      <c r="E3102" s="5" t="s">
        <v>42</v>
      </c>
      <c r="F3102" s="6"/>
      <c r="G3102" s="7">
        <v>95</v>
      </c>
      <c r="H3102" s="10">
        <v>29</v>
      </c>
      <c r="I3102" s="1">
        <v>16</v>
      </c>
      <c r="J3102" s="1">
        <v>4</v>
      </c>
      <c r="K3102" s="1">
        <v>9</v>
      </c>
      <c r="L3102" s="1">
        <v>5</v>
      </c>
      <c r="M3102" s="1">
        <v>7</v>
      </c>
      <c r="N3102" s="1">
        <v>3</v>
      </c>
      <c r="O3102" s="1">
        <v>8</v>
      </c>
      <c r="P3102" s="1">
        <v>0</v>
      </c>
      <c r="Q3102" s="1">
        <v>40</v>
      </c>
      <c r="R3102" s="17">
        <v>2</v>
      </c>
    </row>
    <row r="3103" spans="4:18" x14ac:dyDescent="0.2">
      <c r="D3103" s="102"/>
      <c r="E3103" s="13"/>
      <c r="F3103" s="14"/>
      <c r="G3103" s="11">
        <v>100</v>
      </c>
      <c r="H3103" s="15">
        <v>30.526315789474001</v>
      </c>
      <c r="I3103" s="2">
        <v>16.842105263158</v>
      </c>
      <c r="J3103" s="2">
        <v>4.2105263157890001</v>
      </c>
      <c r="K3103" s="2">
        <v>9.4736842105260006</v>
      </c>
      <c r="L3103" s="2">
        <v>5.2631578947369997</v>
      </c>
      <c r="M3103" s="2">
        <v>7.3684210526319998</v>
      </c>
      <c r="N3103" s="2">
        <v>3.1578947368420001</v>
      </c>
      <c r="O3103" s="2">
        <v>8.4210526315790002</v>
      </c>
      <c r="P3103" s="9">
        <v>0</v>
      </c>
      <c r="Q3103" s="2">
        <v>42.105263157895003</v>
      </c>
      <c r="R3103" s="18">
        <v>2.1052631578950001</v>
      </c>
    </row>
    <row r="3104" spans="4:18" x14ac:dyDescent="0.2">
      <c r="D3104" s="102"/>
      <c r="E3104" s="5" t="s">
        <v>43</v>
      </c>
      <c r="F3104" s="6"/>
      <c r="G3104" s="7">
        <v>19</v>
      </c>
      <c r="H3104" s="10">
        <v>9</v>
      </c>
      <c r="I3104" s="1">
        <v>2</v>
      </c>
      <c r="J3104" s="1">
        <v>0</v>
      </c>
      <c r="K3104" s="1">
        <v>2</v>
      </c>
      <c r="L3104" s="1">
        <v>0</v>
      </c>
      <c r="M3104" s="1">
        <v>0</v>
      </c>
      <c r="N3104" s="1">
        <v>1</v>
      </c>
      <c r="O3104" s="1">
        <v>0</v>
      </c>
      <c r="P3104" s="1">
        <v>0</v>
      </c>
      <c r="Q3104" s="1">
        <v>6</v>
      </c>
      <c r="R3104" s="17">
        <v>0</v>
      </c>
    </row>
    <row r="3105" spans="2:20" x14ac:dyDescent="0.2">
      <c r="D3105" s="102"/>
      <c r="E3105" s="13"/>
      <c r="F3105" s="14"/>
      <c r="G3105" s="11">
        <v>100</v>
      </c>
      <c r="H3105" s="15">
        <v>47.368421052632002</v>
      </c>
      <c r="I3105" s="2">
        <v>10.526315789473999</v>
      </c>
      <c r="J3105" s="9">
        <v>0</v>
      </c>
      <c r="K3105" s="2">
        <v>10.526315789473999</v>
      </c>
      <c r="L3105" s="9">
        <v>0</v>
      </c>
      <c r="M3105" s="9">
        <v>0</v>
      </c>
      <c r="N3105" s="2">
        <v>5.2631578947369997</v>
      </c>
      <c r="O3105" s="9">
        <v>0</v>
      </c>
      <c r="P3105" s="9">
        <v>0</v>
      </c>
      <c r="Q3105" s="2">
        <v>31.578947368421002</v>
      </c>
      <c r="R3105" s="29">
        <v>0</v>
      </c>
    </row>
    <row r="3106" spans="2:20" x14ac:dyDescent="0.2">
      <c r="D3106" s="102"/>
      <c r="E3106" s="5" t="s">
        <v>44</v>
      </c>
      <c r="F3106" s="6"/>
      <c r="G3106" s="7">
        <v>37</v>
      </c>
      <c r="H3106" s="10">
        <v>17</v>
      </c>
      <c r="I3106" s="1">
        <v>1</v>
      </c>
      <c r="J3106" s="1">
        <v>0</v>
      </c>
      <c r="K3106" s="1">
        <v>4</v>
      </c>
      <c r="L3106" s="1">
        <v>5</v>
      </c>
      <c r="M3106" s="1">
        <v>2</v>
      </c>
      <c r="N3106" s="1">
        <v>1</v>
      </c>
      <c r="O3106" s="1">
        <v>6</v>
      </c>
      <c r="P3106" s="1">
        <v>2</v>
      </c>
      <c r="Q3106" s="1">
        <v>10</v>
      </c>
      <c r="R3106" s="17">
        <v>0</v>
      </c>
    </row>
    <row r="3107" spans="2:20" x14ac:dyDescent="0.2">
      <c r="D3107" s="103"/>
      <c r="E3107" s="54"/>
      <c r="F3107" s="52"/>
      <c r="G3107" s="61">
        <v>100</v>
      </c>
      <c r="H3107" s="66">
        <v>45.945945945946001</v>
      </c>
      <c r="I3107" s="24">
        <v>2.7027027027030002</v>
      </c>
      <c r="J3107" s="72">
        <v>0</v>
      </c>
      <c r="K3107" s="24">
        <v>10.810810810811001</v>
      </c>
      <c r="L3107" s="24">
        <v>13.513513513514001</v>
      </c>
      <c r="M3107" s="24">
        <v>5.4054054054050003</v>
      </c>
      <c r="N3107" s="24">
        <v>2.7027027027030002</v>
      </c>
      <c r="O3107" s="24">
        <v>16.216216216216001</v>
      </c>
      <c r="P3107" s="24">
        <v>5.4054054054050003</v>
      </c>
      <c r="Q3107" s="24">
        <v>27.027027027027</v>
      </c>
      <c r="R3107" s="79">
        <v>0</v>
      </c>
    </row>
    <row r="3109" spans="2:20" x14ac:dyDescent="0.2">
      <c r="B3109" s="34" t="str">
        <f xml:space="preserve"> HYPERLINK("#'目次'!B76", "[70]")</f>
        <v>[70]</v>
      </c>
      <c r="C3109" s="27" t="s">
        <v>663</v>
      </c>
    </row>
    <row r="3110" spans="2:20" x14ac:dyDescent="0.2">
      <c r="C3110" s="84" t="s">
        <v>664</v>
      </c>
    </row>
    <row r="3112" spans="2:20" x14ac:dyDescent="0.2">
      <c r="C3112" s="27" t="s">
        <v>13</v>
      </c>
    </row>
    <row r="3113" spans="2:20" ht="48" x14ac:dyDescent="0.2">
      <c r="D3113" s="97"/>
      <c r="E3113" s="98"/>
      <c r="F3113" s="98"/>
      <c r="G3113" s="38" t="s">
        <v>14</v>
      </c>
      <c r="H3113" s="36" t="s">
        <v>665</v>
      </c>
      <c r="I3113" s="4" t="s">
        <v>533</v>
      </c>
      <c r="J3113" s="4" t="s">
        <v>666</v>
      </c>
      <c r="K3113" s="4" t="s">
        <v>535</v>
      </c>
      <c r="L3113" s="4" t="s">
        <v>667</v>
      </c>
      <c r="M3113" s="4" t="s">
        <v>617</v>
      </c>
      <c r="N3113" s="4" t="s">
        <v>537</v>
      </c>
      <c r="O3113" s="4" t="s">
        <v>618</v>
      </c>
      <c r="P3113" s="4" t="s">
        <v>540</v>
      </c>
      <c r="Q3113" s="4" t="s">
        <v>180</v>
      </c>
      <c r="R3113" s="4" t="s">
        <v>22</v>
      </c>
      <c r="S3113" s="4" t="s">
        <v>668</v>
      </c>
      <c r="T3113" s="35" t="s">
        <v>24</v>
      </c>
    </row>
    <row r="3114" spans="2:20" x14ac:dyDescent="0.2">
      <c r="D3114" s="99"/>
      <c r="E3114" s="100"/>
      <c r="F3114" s="100"/>
      <c r="G3114" s="40"/>
      <c r="H3114" s="42"/>
      <c r="I3114" s="8"/>
      <c r="J3114" s="8"/>
      <c r="K3114" s="8"/>
      <c r="L3114" s="8"/>
      <c r="M3114" s="8"/>
      <c r="N3114" s="8"/>
      <c r="O3114" s="8"/>
      <c r="P3114" s="8"/>
      <c r="Q3114" s="8"/>
      <c r="R3114" s="8"/>
      <c r="S3114" s="8"/>
      <c r="T3114" s="39"/>
    </row>
    <row r="3115" spans="2:20" x14ac:dyDescent="0.2">
      <c r="D3115" s="59"/>
      <c r="E3115" s="63" t="s">
        <v>14</v>
      </c>
      <c r="F3115" s="65"/>
      <c r="G3115" s="37">
        <v>6526</v>
      </c>
      <c r="H3115" s="16">
        <v>319</v>
      </c>
      <c r="I3115" s="16">
        <v>449</v>
      </c>
      <c r="J3115" s="16">
        <v>312</v>
      </c>
      <c r="K3115" s="16">
        <v>452</v>
      </c>
      <c r="L3115" s="16">
        <v>785</v>
      </c>
      <c r="M3115" s="16">
        <v>270</v>
      </c>
      <c r="N3115" s="16">
        <v>1108</v>
      </c>
      <c r="O3115" s="16">
        <v>63</v>
      </c>
      <c r="P3115" s="16">
        <v>166</v>
      </c>
      <c r="Q3115" s="16">
        <v>511</v>
      </c>
      <c r="R3115" s="16">
        <v>95</v>
      </c>
      <c r="S3115" s="16">
        <v>4704</v>
      </c>
      <c r="T3115" s="57">
        <v>44</v>
      </c>
    </row>
    <row r="3116" spans="2:20" x14ac:dyDescent="0.2">
      <c r="D3116" s="54"/>
      <c r="E3116" s="52"/>
      <c r="F3116" s="60"/>
      <c r="G3116" s="11">
        <v>100</v>
      </c>
      <c r="H3116" s="2">
        <v>4.8881397486980003</v>
      </c>
      <c r="I3116" s="2">
        <v>6.8801716212070003</v>
      </c>
      <c r="J3116" s="2">
        <v>4.7808764940239996</v>
      </c>
      <c r="K3116" s="2">
        <v>6.9261415874959997</v>
      </c>
      <c r="L3116" s="2">
        <v>12.028807845540999</v>
      </c>
      <c r="M3116" s="2">
        <v>4.1372969659820003</v>
      </c>
      <c r="N3116" s="2">
        <v>16.978240882622998</v>
      </c>
      <c r="O3116" s="2">
        <v>0.96536929206300004</v>
      </c>
      <c r="P3116" s="2">
        <v>2.5436714679739998</v>
      </c>
      <c r="Q3116" s="2">
        <v>7.8302175911739997</v>
      </c>
      <c r="R3116" s="2">
        <v>1.4557155991420001</v>
      </c>
      <c r="S3116" s="2">
        <v>72.080907140668003</v>
      </c>
      <c r="T3116" s="18">
        <v>0.67422617223400005</v>
      </c>
    </row>
    <row r="3117" spans="2:20" x14ac:dyDescent="0.2">
      <c r="D3117" s="101" t="s">
        <v>25</v>
      </c>
      <c r="E3117" s="26" t="s">
        <v>26</v>
      </c>
      <c r="F3117" s="25"/>
      <c r="G3117" s="28">
        <v>294</v>
      </c>
      <c r="H3117" s="30">
        <v>11</v>
      </c>
      <c r="I3117" s="3">
        <v>18</v>
      </c>
      <c r="J3117" s="3">
        <v>13</v>
      </c>
      <c r="K3117" s="3">
        <v>22</v>
      </c>
      <c r="L3117" s="3">
        <v>29</v>
      </c>
      <c r="M3117" s="3">
        <v>17</v>
      </c>
      <c r="N3117" s="3">
        <v>42</v>
      </c>
      <c r="O3117" s="3">
        <v>5</v>
      </c>
      <c r="P3117" s="3">
        <v>11</v>
      </c>
      <c r="Q3117" s="3">
        <v>25</v>
      </c>
      <c r="R3117" s="3">
        <v>2</v>
      </c>
      <c r="S3117" s="3">
        <v>222</v>
      </c>
      <c r="T3117" s="32">
        <v>3</v>
      </c>
    </row>
    <row r="3118" spans="2:20" x14ac:dyDescent="0.2">
      <c r="D3118" s="102"/>
      <c r="E3118" s="13"/>
      <c r="F3118" s="14"/>
      <c r="G3118" s="11">
        <v>100</v>
      </c>
      <c r="H3118" s="15">
        <v>3.7414965986389999</v>
      </c>
      <c r="I3118" s="2">
        <v>6.1224489795919999</v>
      </c>
      <c r="J3118" s="2">
        <v>4.4217687074830003</v>
      </c>
      <c r="K3118" s="2">
        <v>7.4829931972789998</v>
      </c>
      <c r="L3118" s="2">
        <v>9.8639455782310002</v>
      </c>
      <c r="M3118" s="2">
        <v>5.7823129251700003</v>
      </c>
      <c r="N3118" s="2">
        <v>14.285714285714</v>
      </c>
      <c r="O3118" s="2">
        <v>1.700680272109</v>
      </c>
      <c r="P3118" s="2">
        <v>3.7414965986389999</v>
      </c>
      <c r="Q3118" s="2">
        <v>8.5034013605440002</v>
      </c>
      <c r="R3118" s="2">
        <v>0.68027210884400002</v>
      </c>
      <c r="S3118" s="2">
        <v>75.510204081633006</v>
      </c>
      <c r="T3118" s="18">
        <v>1.0204081632649999</v>
      </c>
    </row>
    <row r="3119" spans="2:20" x14ac:dyDescent="0.2">
      <c r="D3119" s="102"/>
      <c r="E3119" s="5" t="s">
        <v>27</v>
      </c>
      <c r="F3119" s="6"/>
      <c r="G3119" s="7">
        <v>486</v>
      </c>
      <c r="H3119" s="10">
        <v>20</v>
      </c>
      <c r="I3119" s="1">
        <v>18</v>
      </c>
      <c r="J3119" s="1">
        <v>16</v>
      </c>
      <c r="K3119" s="1">
        <v>31</v>
      </c>
      <c r="L3119" s="1">
        <v>45</v>
      </c>
      <c r="M3119" s="1">
        <v>20</v>
      </c>
      <c r="N3119" s="1">
        <v>69</v>
      </c>
      <c r="O3119" s="1">
        <v>2</v>
      </c>
      <c r="P3119" s="1">
        <v>6</v>
      </c>
      <c r="Q3119" s="1">
        <v>41</v>
      </c>
      <c r="R3119" s="1">
        <v>8</v>
      </c>
      <c r="S3119" s="1">
        <v>377</v>
      </c>
      <c r="T3119" s="17">
        <v>3</v>
      </c>
    </row>
    <row r="3120" spans="2:20" x14ac:dyDescent="0.2">
      <c r="D3120" s="102"/>
      <c r="E3120" s="13"/>
      <c r="F3120" s="14"/>
      <c r="G3120" s="11">
        <v>100</v>
      </c>
      <c r="H3120" s="15">
        <v>4.1152263374490001</v>
      </c>
      <c r="I3120" s="2">
        <v>3.7037037037039999</v>
      </c>
      <c r="J3120" s="2">
        <v>3.2921810699590002</v>
      </c>
      <c r="K3120" s="2">
        <v>6.3786008230449998</v>
      </c>
      <c r="L3120" s="2">
        <v>9.2592592592590002</v>
      </c>
      <c r="M3120" s="2">
        <v>4.1152263374490001</v>
      </c>
      <c r="N3120" s="2">
        <v>14.197530864198001</v>
      </c>
      <c r="O3120" s="2">
        <v>0.41152263374499998</v>
      </c>
      <c r="P3120" s="2">
        <v>1.2345679012349999</v>
      </c>
      <c r="Q3120" s="2">
        <v>8.4362139917699999</v>
      </c>
      <c r="R3120" s="2">
        <v>1.646090534979</v>
      </c>
      <c r="S3120" s="2">
        <v>77.572016460905004</v>
      </c>
      <c r="T3120" s="18">
        <v>0.61728395061700003</v>
      </c>
    </row>
    <row r="3121" spans="4:20" x14ac:dyDescent="0.2">
      <c r="D3121" s="102"/>
      <c r="E3121" s="5" t="s">
        <v>28</v>
      </c>
      <c r="F3121" s="6"/>
      <c r="G3121" s="7">
        <v>1441</v>
      </c>
      <c r="H3121" s="10">
        <v>79</v>
      </c>
      <c r="I3121" s="1">
        <v>111</v>
      </c>
      <c r="J3121" s="1">
        <v>74</v>
      </c>
      <c r="K3121" s="1">
        <v>89</v>
      </c>
      <c r="L3121" s="1">
        <v>197</v>
      </c>
      <c r="M3121" s="1">
        <v>52</v>
      </c>
      <c r="N3121" s="1">
        <v>253</v>
      </c>
      <c r="O3121" s="1">
        <v>11</v>
      </c>
      <c r="P3121" s="1">
        <v>40</v>
      </c>
      <c r="Q3121" s="1">
        <v>103</v>
      </c>
      <c r="R3121" s="1">
        <v>27</v>
      </c>
      <c r="S3121" s="1">
        <v>1003</v>
      </c>
      <c r="T3121" s="17">
        <v>10</v>
      </c>
    </row>
    <row r="3122" spans="4:20" x14ac:dyDescent="0.2">
      <c r="D3122" s="102"/>
      <c r="E3122" s="13"/>
      <c r="F3122" s="14"/>
      <c r="G3122" s="11">
        <v>100</v>
      </c>
      <c r="H3122" s="15">
        <v>5.4823039555859996</v>
      </c>
      <c r="I3122" s="2">
        <v>7.7029840388619997</v>
      </c>
      <c r="J3122" s="2">
        <v>5.1353226925750004</v>
      </c>
      <c r="K3122" s="2">
        <v>6.1762664816099999</v>
      </c>
      <c r="L3122" s="2">
        <v>13.671061762665</v>
      </c>
      <c r="M3122" s="2">
        <v>3.6086051353230002</v>
      </c>
      <c r="N3122" s="2">
        <v>17.557251908396999</v>
      </c>
      <c r="O3122" s="2">
        <v>0.76335877862599999</v>
      </c>
      <c r="P3122" s="2">
        <v>2.7758501040939998</v>
      </c>
      <c r="Q3122" s="2">
        <v>7.1478140180430003</v>
      </c>
      <c r="R3122" s="2">
        <v>1.8736988202639999</v>
      </c>
      <c r="S3122" s="2">
        <v>69.604441360167002</v>
      </c>
      <c r="T3122" s="18">
        <v>0.69396252602399999</v>
      </c>
    </row>
    <row r="3123" spans="4:20" x14ac:dyDescent="0.2">
      <c r="D3123" s="102"/>
      <c r="E3123" s="5" t="s">
        <v>29</v>
      </c>
      <c r="F3123" s="6"/>
      <c r="G3123" s="7">
        <v>771</v>
      </c>
      <c r="H3123" s="10">
        <v>50</v>
      </c>
      <c r="I3123" s="1">
        <v>62</v>
      </c>
      <c r="J3123" s="1">
        <v>55</v>
      </c>
      <c r="K3123" s="1">
        <v>61</v>
      </c>
      <c r="L3123" s="1">
        <v>95</v>
      </c>
      <c r="M3123" s="1">
        <v>44</v>
      </c>
      <c r="N3123" s="1">
        <v>182</v>
      </c>
      <c r="O3123" s="1">
        <v>10</v>
      </c>
      <c r="P3123" s="1">
        <v>19</v>
      </c>
      <c r="Q3123" s="1">
        <v>65</v>
      </c>
      <c r="R3123" s="1">
        <v>14</v>
      </c>
      <c r="S3123" s="1">
        <v>501</v>
      </c>
      <c r="T3123" s="17">
        <v>5</v>
      </c>
    </row>
    <row r="3124" spans="4:20" x14ac:dyDescent="0.2">
      <c r="D3124" s="102"/>
      <c r="E3124" s="13"/>
      <c r="F3124" s="14"/>
      <c r="G3124" s="11">
        <v>100</v>
      </c>
      <c r="H3124" s="15">
        <v>6.4850843060959997</v>
      </c>
      <c r="I3124" s="2">
        <v>8.0415045395589999</v>
      </c>
      <c r="J3124" s="2">
        <v>7.1335927367060004</v>
      </c>
      <c r="K3124" s="2">
        <v>7.911802853437</v>
      </c>
      <c r="L3124" s="2">
        <v>12.321660181582001</v>
      </c>
      <c r="M3124" s="2">
        <v>5.706874189364</v>
      </c>
      <c r="N3124" s="2">
        <v>23.605706874189</v>
      </c>
      <c r="O3124" s="2">
        <v>1.2970168612190001</v>
      </c>
      <c r="P3124" s="2">
        <v>2.4643320363160002</v>
      </c>
      <c r="Q3124" s="2">
        <v>8.4306095979250006</v>
      </c>
      <c r="R3124" s="2">
        <v>1.8158236057070001</v>
      </c>
      <c r="S3124" s="2">
        <v>64.980544747082007</v>
      </c>
      <c r="T3124" s="18">
        <v>0.64850843060999996</v>
      </c>
    </row>
    <row r="3125" spans="4:20" x14ac:dyDescent="0.2">
      <c r="D3125" s="102"/>
      <c r="E3125" s="5" t="s">
        <v>30</v>
      </c>
      <c r="F3125" s="6"/>
      <c r="G3125" s="7">
        <v>266</v>
      </c>
      <c r="H3125" s="10">
        <v>9</v>
      </c>
      <c r="I3125" s="1">
        <v>16</v>
      </c>
      <c r="J3125" s="1">
        <v>15</v>
      </c>
      <c r="K3125" s="1">
        <v>26</v>
      </c>
      <c r="L3125" s="1">
        <v>39</v>
      </c>
      <c r="M3125" s="1">
        <v>14</v>
      </c>
      <c r="N3125" s="1">
        <v>43</v>
      </c>
      <c r="O3125" s="1">
        <v>5</v>
      </c>
      <c r="P3125" s="1">
        <v>8</v>
      </c>
      <c r="Q3125" s="1">
        <v>16</v>
      </c>
      <c r="R3125" s="1">
        <v>5</v>
      </c>
      <c r="S3125" s="1">
        <v>192</v>
      </c>
      <c r="T3125" s="17">
        <v>0</v>
      </c>
    </row>
    <row r="3126" spans="4:20" x14ac:dyDescent="0.2">
      <c r="D3126" s="102"/>
      <c r="E3126" s="13"/>
      <c r="F3126" s="14"/>
      <c r="G3126" s="11">
        <v>100</v>
      </c>
      <c r="H3126" s="15">
        <v>3.383458646617</v>
      </c>
      <c r="I3126" s="2">
        <v>6.0150375939850003</v>
      </c>
      <c r="J3126" s="2">
        <v>5.639097744361</v>
      </c>
      <c r="K3126" s="2">
        <v>9.7744360902260006</v>
      </c>
      <c r="L3126" s="2">
        <v>14.661654135338001</v>
      </c>
      <c r="M3126" s="2">
        <v>5.2631578947369997</v>
      </c>
      <c r="N3126" s="2">
        <v>16.165413533835</v>
      </c>
      <c r="O3126" s="2">
        <v>1.8796992481200001</v>
      </c>
      <c r="P3126" s="2">
        <v>3.0075187969920001</v>
      </c>
      <c r="Q3126" s="2">
        <v>6.0150375939850003</v>
      </c>
      <c r="R3126" s="2">
        <v>1.8796992481200001</v>
      </c>
      <c r="S3126" s="2">
        <v>72.180451127820007</v>
      </c>
      <c r="T3126" s="29">
        <v>0</v>
      </c>
    </row>
    <row r="3127" spans="4:20" x14ac:dyDescent="0.2">
      <c r="D3127" s="102"/>
      <c r="E3127" s="5" t="s">
        <v>31</v>
      </c>
      <c r="F3127" s="6"/>
      <c r="G3127" s="7">
        <v>140</v>
      </c>
      <c r="H3127" s="10">
        <v>7</v>
      </c>
      <c r="I3127" s="1">
        <v>5</v>
      </c>
      <c r="J3127" s="1">
        <v>4</v>
      </c>
      <c r="K3127" s="1">
        <v>9</v>
      </c>
      <c r="L3127" s="1">
        <v>14</v>
      </c>
      <c r="M3127" s="1">
        <v>5</v>
      </c>
      <c r="N3127" s="1">
        <v>17</v>
      </c>
      <c r="O3127" s="1">
        <v>1</v>
      </c>
      <c r="P3127" s="1">
        <v>2</v>
      </c>
      <c r="Q3127" s="1">
        <v>7</v>
      </c>
      <c r="R3127" s="1">
        <v>0</v>
      </c>
      <c r="S3127" s="1">
        <v>106</v>
      </c>
      <c r="T3127" s="17">
        <v>1</v>
      </c>
    </row>
    <row r="3128" spans="4:20" x14ac:dyDescent="0.2">
      <c r="D3128" s="102"/>
      <c r="E3128" s="13"/>
      <c r="F3128" s="14"/>
      <c r="G3128" s="11">
        <v>100</v>
      </c>
      <c r="H3128" s="15">
        <v>5</v>
      </c>
      <c r="I3128" s="2">
        <v>3.5714285714290002</v>
      </c>
      <c r="J3128" s="2">
        <v>2.8571428571430002</v>
      </c>
      <c r="K3128" s="2">
        <v>6.4285714285709998</v>
      </c>
      <c r="L3128" s="2">
        <v>10</v>
      </c>
      <c r="M3128" s="2">
        <v>3.5714285714290002</v>
      </c>
      <c r="N3128" s="2">
        <v>12.142857142857</v>
      </c>
      <c r="O3128" s="2">
        <v>0.71428571428599996</v>
      </c>
      <c r="P3128" s="2">
        <v>1.4285714285710001</v>
      </c>
      <c r="Q3128" s="2">
        <v>5</v>
      </c>
      <c r="R3128" s="9">
        <v>0</v>
      </c>
      <c r="S3128" s="2">
        <v>75.714285714286007</v>
      </c>
      <c r="T3128" s="18">
        <v>0.71428571428599996</v>
      </c>
    </row>
    <row r="3129" spans="4:20" x14ac:dyDescent="0.2">
      <c r="D3129" s="102"/>
      <c r="E3129" s="5" t="s">
        <v>32</v>
      </c>
      <c r="F3129" s="6"/>
      <c r="G3129" s="7">
        <v>750</v>
      </c>
      <c r="H3129" s="10">
        <v>30</v>
      </c>
      <c r="I3129" s="1">
        <v>52</v>
      </c>
      <c r="J3129" s="1">
        <v>35</v>
      </c>
      <c r="K3129" s="1">
        <v>55</v>
      </c>
      <c r="L3129" s="1">
        <v>92</v>
      </c>
      <c r="M3129" s="1">
        <v>31</v>
      </c>
      <c r="N3129" s="1">
        <v>136</v>
      </c>
      <c r="O3129" s="1">
        <v>8</v>
      </c>
      <c r="P3129" s="1">
        <v>18</v>
      </c>
      <c r="Q3129" s="1">
        <v>57</v>
      </c>
      <c r="R3129" s="1">
        <v>11</v>
      </c>
      <c r="S3129" s="1">
        <v>544</v>
      </c>
      <c r="T3129" s="17">
        <v>3</v>
      </c>
    </row>
    <row r="3130" spans="4:20" x14ac:dyDescent="0.2">
      <c r="D3130" s="102"/>
      <c r="E3130" s="13"/>
      <c r="F3130" s="14"/>
      <c r="G3130" s="11">
        <v>100</v>
      </c>
      <c r="H3130" s="15">
        <v>4</v>
      </c>
      <c r="I3130" s="2">
        <v>6.9333333333329996</v>
      </c>
      <c r="J3130" s="2">
        <v>4.666666666667</v>
      </c>
      <c r="K3130" s="2">
        <v>7.333333333333</v>
      </c>
      <c r="L3130" s="2">
        <v>12.266666666667</v>
      </c>
      <c r="M3130" s="2">
        <v>4.1333333333329998</v>
      </c>
      <c r="N3130" s="2">
        <v>18.133333333332999</v>
      </c>
      <c r="O3130" s="2">
        <v>1.0666666666669999</v>
      </c>
      <c r="P3130" s="2">
        <v>2.4</v>
      </c>
      <c r="Q3130" s="2">
        <v>7.6</v>
      </c>
      <c r="R3130" s="2">
        <v>1.4666666666670001</v>
      </c>
      <c r="S3130" s="2">
        <v>72.533333333333005</v>
      </c>
      <c r="T3130" s="18">
        <v>0.4</v>
      </c>
    </row>
    <row r="3131" spans="4:20" x14ac:dyDescent="0.2">
      <c r="D3131" s="102"/>
      <c r="E3131" s="5" t="s">
        <v>33</v>
      </c>
      <c r="F3131" s="6"/>
      <c r="G3131" s="7">
        <v>632</v>
      </c>
      <c r="H3131" s="10">
        <v>30</v>
      </c>
      <c r="I3131" s="1">
        <v>54</v>
      </c>
      <c r="J3131" s="1">
        <v>30</v>
      </c>
      <c r="K3131" s="1">
        <v>34</v>
      </c>
      <c r="L3131" s="1">
        <v>70</v>
      </c>
      <c r="M3131" s="1">
        <v>26</v>
      </c>
      <c r="N3131" s="1">
        <v>103</v>
      </c>
      <c r="O3131" s="1">
        <v>8</v>
      </c>
      <c r="P3131" s="1">
        <v>25</v>
      </c>
      <c r="Q3131" s="1">
        <v>56</v>
      </c>
      <c r="R3131" s="1">
        <v>9</v>
      </c>
      <c r="S3131" s="1">
        <v>460</v>
      </c>
      <c r="T3131" s="17">
        <v>10</v>
      </c>
    </row>
    <row r="3132" spans="4:20" x14ac:dyDescent="0.2">
      <c r="D3132" s="102"/>
      <c r="E3132" s="13"/>
      <c r="F3132" s="14"/>
      <c r="G3132" s="11">
        <v>100</v>
      </c>
      <c r="H3132" s="15">
        <v>4.746835443038</v>
      </c>
      <c r="I3132" s="2">
        <v>8.5443037974680003</v>
      </c>
      <c r="J3132" s="2">
        <v>4.746835443038</v>
      </c>
      <c r="K3132" s="2">
        <v>5.379746835443</v>
      </c>
      <c r="L3132" s="2">
        <v>11.075949367089001</v>
      </c>
      <c r="M3132" s="2">
        <v>4.1139240506329999</v>
      </c>
      <c r="N3132" s="2">
        <v>16.297468354429999</v>
      </c>
      <c r="O3132" s="2">
        <v>1.2658227848100001</v>
      </c>
      <c r="P3132" s="2">
        <v>3.9556962025320002</v>
      </c>
      <c r="Q3132" s="2">
        <v>8.8607594936710008</v>
      </c>
      <c r="R3132" s="2">
        <v>1.4240506329110001</v>
      </c>
      <c r="S3132" s="2">
        <v>72.784810126582002</v>
      </c>
      <c r="T3132" s="18">
        <v>1.5822784810129999</v>
      </c>
    </row>
    <row r="3133" spans="4:20" x14ac:dyDescent="0.2">
      <c r="D3133" s="102"/>
      <c r="E3133" s="5" t="s">
        <v>34</v>
      </c>
      <c r="F3133" s="6"/>
      <c r="G3133" s="7">
        <v>419</v>
      </c>
      <c r="H3133" s="10">
        <v>22</v>
      </c>
      <c r="I3133" s="1">
        <v>30</v>
      </c>
      <c r="J3133" s="1">
        <v>20</v>
      </c>
      <c r="K3133" s="1">
        <v>39</v>
      </c>
      <c r="L3133" s="1">
        <v>55</v>
      </c>
      <c r="M3133" s="1">
        <v>17</v>
      </c>
      <c r="N3133" s="1">
        <v>82</v>
      </c>
      <c r="O3133" s="1">
        <v>3</v>
      </c>
      <c r="P3133" s="1">
        <v>11</v>
      </c>
      <c r="Q3133" s="1">
        <v>34</v>
      </c>
      <c r="R3133" s="1">
        <v>3</v>
      </c>
      <c r="S3133" s="1">
        <v>289</v>
      </c>
      <c r="T3133" s="17">
        <v>0</v>
      </c>
    </row>
    <row r="3134" spans="4:20" x14ac:dyDescent="0.2">
      <c r="D3134" s="102"/>
      <c r="E3134" s="13"/>
      <c r="F3134" s="14"/>
      <c r="G3134" s="11">
        <v>100</v>
      </c>
      <c r="H3134" s="15">
        <v>5.2505966587110002</v>
      </c>
      <c r="I3134" s="2">
        <v>7.1599045346060004</v>
      </c>
      <c r="J3134" s="2">
        <v>4.7732696897369999</v>
      </c>
      <c r="K3134" s="2">
        <v>9.3078758949879994</v>
      </c>
      <c r="L3134" s="2">
        <v>13.126491646778</v>
      </c>
      <c r="M3134" s="2">
        <v>4.057279236277</v>
      </c>
      <c r="N3134" s="2">
        <v>19.570405727924001</v>
      </c>
      <c r="O3134" s="2">
        <v>0.71599045346099999</v>
      </c>
      <c r="P3134" s="2">
        <v>2.6252983293560002</v>
      </c>
      <c r="Q3134" s="2">
        <v>8.1145584725540001</v>
      </c>
      <c r="R3134" s="2">
        <v>0.71599045346099999</v>
      </c>
      <c r="S3134" s="2">
        <v>68.973747016706</v>
      </c>
      <c r="T3134" s="29">
        <v>0</v>
      </c>
    </row>
    <row r="3135" spans="4:20" x14ac:dyDescent="0.2">
      <c r="D3135" s="102"/>
      <c r="E3135" s="5" t="s">
        <v>35</v>
      </c>
      <c r="F3135" s="6"/>
      <c r="G3135" s="7">
        <v>376</v>
      </c>
      <c r="H3135" s="10">
        <v>24</v>
      </c>
      <c r="I3135" s="1">
        <v>33</v>
      </c>
      <c r="J3135" s="1">
        <v>20</v>
      </c>
      <c r="K3135" s="1">
        <v>31</v>
      </c>
      <c r="L3135" s="1">
        <v>47</v>
      </c>
      <c r="M3135" s="1">
        <v>11</v>
      </c>
      <c r="N3135" s="1">
        <v>58</v>
      </c>
      <c r="O3135" s="1">
        <v>2</v>
      </c>
      <c r="P3135" s="1">
        <v>5</v>
      </c>
      <c r="Q3135" s="1">
        <v>33</v>
      </c>
      <c r="R3135" s="1">
        <v>3</v>
      </c>
      <c r="S3135" s="1">
        <v>263</v>
      </c>
      <c r="T3135" s="17">
        <v>2</v>
      </c>
    </row>
    <row r="3136" spans="4:20" x14ac:dyDescent="0.2">
      <c r="D3136" s="102"/>
      <c r="E3136" s="13"/>
      <c r="F3136" s="14"/>
      <c r="G3136" s="11">
        <v>100</v>
      </c>
      <c r="H3136" s="15">
        <v>6.3829787234040003</v>
      </c>
      <c r="I3136" s="2">
        <v>8.7765957446809999</v>
      </c>
      <c r="J3136" s="2">
        <v>5.3191489361700004</v>
      </c>
      <c r="K3136" s="2">
        <v>8.2446808510640004</v>
      </c>
      <c r="L3136" s="2">
        <v>12.5</v>
      </c>
      <c r="M3136" s="2">
        <v>2.925531914894</v>
      </c>
      <c r="N3136" s="2">
        <v>15.425531914894</v>
      </c>
      <c r="O3136" s="2">
        <v>0.53191489361699995</v>
      </c>
      <c r="P3136" s="2">
        <v>1.3297872340429999</v>
      </c>
      <c r="Q3136" s="2">
        <v>8.7765957446809999</v>
      </c>
      <c r="R3136" s="2">
        <v>0.79787234042599997</v>
      </c>
      <c r="S3136" s="2">
        <v>69.946808510637993</v>
      </c>
      <c r="T3136" s="18">
        <v>0.53191489361699995</v>
      </c>
    </row>
    <row r="3137" spans="4:20" x14ac:dyDescent="0.2">
      <c r="D3137" s="102"/>
      <c r="E3137" s="5" t="s">
        <v>36</v>
      </c>
      <c r="F3137" s="6"/>
      <c r="G3137" s="7">
        <v>197</v>
      </c>
      <c r="H3137" s="10">
        <v>8</v>
      </c>
      <c r="I3137" s="1">
        <v>12</v>
      </c>
      <c r="J3137" s="1">
        <v>4</v>
      </c>
      <c r="K3137" s="1">
        <v>8</v>
      </c>
      <c r="L3137" s="1">
        <v>23</v>
      </c>
      <c r="M3137" s="1">
        <v>7</v>
      </c>
      <c r="N3137" s="1">
        <v>26</v>
      </c>
      <c r="O3137" s="1">
        <v>2</v>
      </c>
      <c r="P3137" s="1">
        <v>6</v>
      </c>
      <c r="Q3137" s="1">
        <v>12</v>
      </c>
      <c r="R3137" s="1">
        <v>3</v>
      </c>
      <c r="S3137" s="1">
        <v>152</v>
      </c>
      <c r="T3137" s="17">
        <v>5</v>
      </c>
    </row>
    <row r="3138" spans="4:20" x14ac:dyDescent="0.2">
      <c r="D3138" s="102"/>
      <c r="E3138" s="13"/>
      <c r="F3138" s="14"/>
      <c r="G3138" s="11">
        <v>100</v>
      </c>
      <c r="H3138" s="15">
        <v>4.0609137055840003</v>
      </c>
      <c r="I3138" s="2">
        <v>6.0913705583760001</v>
      </c>
      <c r="J3138" s="2">
        <v>2.0304568527920002</v>
      </c>
      <c r="K3138" s="2">
        <v>4.0609137055840003</v>
      </c>
      <c r="L3138" s="2">
        <v>11.675126903553</v>
      </c>
      <c r="M3138" s="2">
        <v>3.553299492386</v>
      </c>
      <c r="N3138" s="2">
        <v>13.197969543147</v>
      </c>
      <c r="O3138" s="2">
        <v>1.0152284263960001</v>
      </c>
      <c r="P3138" s="2">
        <v>3.045685279188</v>
      </c>
      <c r="Q3138" s="2">
        <v>6.0913705583760001</v>
      </c>
      <c r="R3138" s="2">
        <v>1.522842639594</v>
      </c>
      <c r="S3138" s="2">
        <v>77.157360406091001</v>
      </c>
      <c r="T3138" s="18">
        <v>2.5380710659900001</v>
      </c>
    </row>
    <row r="3139" spans="4:20" x14ac:dyDescent="0.2">
      <c r="D3139" s="102"/>
      <c r="E3139" s="5" t="s">
        <v>37</v>
      </c>
      <c r="F3139" s="6"/>
      <c r="G3139" s="7">
        <v>685</v>
      </c>
      <c r="H3139" s="10">
        <v>28</v>
      </c>
      <c r="I3139" s="1">
        <v>33</v>
      </c>
      <c r="J3139" s="1">
        <v>20</v>
      </c>
      <c r="K3139" s="1">
        <v>39</v>
      </c>
      <c r="L3139" s="1">
        <v>70</v>
      </c>
      <c r="M3139" s="1">
        <v>22</v>
      </c>
      <c r="N3139" s="1">
        <v>81</v>
      </c>
      <c r="O3139" s="1">
        <v>5</v>
      </c>
      <c r="P3139" s="1">
        <v>14</v>
      </c>
      <c r="Q3139" s="1">
        <v>58</v>
      </c>
      <c r="R3139" s="1">
        <v>8</v>
      </c>
      <c r="S3139" s="1">
        <v>542</v>
      </c>
      <c r="T3139" s="17">
        <v>1</v>
      </c>
    </row>
    <row r="3140" spans="4:20" x14ac:dyDescent="0.2">
      <c r="D3140" s="102"/>
      <c r="E3140" s="13"/>
      <c r="F3140" s="14"/>
      <c r="G3140" s="11">
        <v>100</v>
      </c>
      <c r="H3140" s="15">
        <v>4.0875912408759998</v>
      </c>
      <c r="I3140" s="2">
        <v>4.8175182481750003</v>
      </c>
      <c r="J3140" s="2">
        <v>2.9197080291969999</v>
      </c>
      <c r="K3140" s="2">
        <v>5.6934306569339999</v>
      </c>
      <c r="L3140" s="2">
        <v>10.21897810219</v>
      </c>
      <c r="M3140" s="2">
        <v>3.2116788321169998</v>
      </c>
      <c r="N3140" s="2">
        <v>11.824817518248</v>
      </c>
      <c r="O3140" s="2">
        <v>0.72992700729899995</v>
      </c>
      <c r="P3140" s="2">
        <v>2.0437956204379999</v>
      </c>
      <c r="Q3140" s="2">
        <v>8.4671532846719995</v>
      </c>
      <c r="R3140" s="2">
        <v>1.1678832116790001</v>
      </c>
      <c r="S3140" s="2">
        <v>79.124087591240993</v>
      </c>
      <c r="T3140" s="18">
        <v>0.14598540146</v>
      </c>
    </row>
    <row r="3141" spans="4:20" x14ac:dyDescent="0.2">
      <c r="D3141" s="102"/>
      <c r="E3141" s="5" t="s">
        <v>38</v>
      </c>
      <c r="F3141" s="6"/>
      <c r="G3141" s="7">
        <v>69</v>
      </c>
      <c r="H3141" s="10">
        <v>1</v>
      </c>
      <c r="I3141" s="1">
        <v>5</v>
      </c>
      <c r="J3141" s="1">
        <v>6</v>
      </c>
      <c r="K3141" s="1">
        <v>8</v>
      </c>
      <c r="L3141" s="1">
        <v>9</v>
      </c>
      <c r="M3141" s="1">
        <v>4</v>
      </c>
      <c r="N3141" s="1">
        <v>16</v>
      </c>
      <c r="O3141" s="1">
        <v>1</v>
      </c>
      <c r="P3141" s="1">
        <v>1</v>
      </c>
      <c r="Q3141" s="1">
        <v>4</v>
      </c>
      <c r="R3141" s="1">
        <v>2</v>
      </c>
      <c r="S3141" s="1">
        <v>53</v>
      </c>
      <c r="T3141" s="17">
        <v>1</v>
      </c>
    </row>
    <row r="3142" spans="4:20" x14ac:dyDescent="0.2">
      <c r="D3142" s="102"/>
      <c r="E3142" s="13"/>
      <c r="F3142" s="14"/>
      <c r="G3142" s="11">
        <v>100</v>
      </c>
      <c r="H3142" s="15">
        <v>1.449275362319</v>
      </c>
      <c r="I3142" s="2">
        <v>7.2463768115939997</v>
      </c>
      <c r="J3142" s="2">
        <v>8.6956521739130004</v>
      </c>
      <c r="K3142" s="2">
        <v>11.594202898551</v>
      </c>
      <c r="L3142" s="2">
        <v>13.04347826087</v>
      </c>
      <c r="M3142" s="2">
        <v>5.7971014492749999</v>
      </c>
      <c r="N3142" s="2">
        <v>23.188405797101002</v>
      </c>
      <c r="O3142" s="2">
        <v>1.449275362319</v>
      </c>
      <c r="P3142" s="2">
        <v>1.449275362319</v>
      </c>
      <c r="Q3142" s="2">
        <v>5.7971014492749999</v>
      </c>
      <c r="R3142" s="2">
        <v>2.898550724638</v>
      </c>
      <c r="S3142" s="2">
        <v>76.811594202899002</v>
      </c>
      <c r="T3142" s="18">
        <v>1.449275362319</v>
      </c>
    </row>
    <row r="3143" spans="4:20" x14ac:dyDescent="0.2">
      <c r="D3143" s="101" t="s">
        <v>39</v>
      </c>
      <c r="E3143" s="26" t="s">
        <v>40</v>
      </c>
      <c r="F3143" s="25"/>
      <c r="G3143" s="28">
        <v>1869</v>
      </c>
      <c r="H3143" s="30">
        <v>117</v>
      </c>
      <c r="I3143" s="3">
        <v>149</v>
      </c>
      <c r="J3143" s="3">
        <v>116</v>
      </c>
      <c r="K3143" s="3">
        <v>143</v>
      </c>
      <c r="L3143" s="3">
        <v>231</v>
      </c>
      <c r="M3143" s="3">
        <v>94</v>
      </c>
      <c r="N3143" s="3">
        <v>376</v>
      </c>
      <c r="O3143" s="3">
        <v>20</v>
      </c>
      <c r="P3143" s="3">
        <v>47</v>
      </c>
      <c r="Q3143" s="3">
        <v>141</v>
      </c>
      <c r="R3143" s="3">
        <v>28</v>
      </c>
      <c r="S3143" s="3">
        <v>1288</v>
      </c>
      <c r="T3143" s="32">
        <v>9</v>
      </c>
    </row>
    <row r="3144" spans="4:20" x14ac:dyDescent="0.2">
      <c r="D3144" s="102"/>
      <c r="E3144" s="13"/>
      <c r="F3144" s="14"/>
      <c r="G3144" s="11">
        <v>100</v>
      </c>
      <c r="H3144" s="15">
        <v>6.2600321027290002</v>
      </c>
      <c r="I3144" s="2">
        <v>7.9721776350990003</v>
      </c>
      <c r="J3144" s="2">
        <v>6.2065275548420002</v>
      </c>
      <c r="K3144" s="2">
        <v>7.6511503477799998</v>
      </c>
      <c r="L3144" s="2">
        <v>12.359550561798001</v>
      </c>
      <c r="M3144" s="2">
        <v>5.0294275013379997</v>
      </c>
      <c r="N3144" s="2">
        <v>20.117710005349998</v>
      </c>
      <c r="O3144" s="2">
        <v>1.070090957731</v>
      </c>
      <c r="P3144" s="2">
        <v>2.5147137506689998</v>
      </c>
      <c r="Q3144" s="2">
        <v>7.5441412520059998</v>
      </c>
      <c r="R3144" s="2">
        <v>1.4981273408239999</v>
      </c>
      <c r="S3144" s="2">
        <v>68.913857677902996</v>
      </c>
      <c r="T3144" s="18">
        <v>0.48154093097900003</v>
      </c>
    </row>
    <row r="3145" spans="4:20" x14ac:dyDescent="0.2">
      <c r="D3145" s="102"/>
      <c r="E3145" s="5" t="s">
        <v>41</v>
      </c>
      <c r="F3145" s="6"/>
      <c r="G3145" s="7">
        <v>2013</v>
      </c>
      <c r="H3145" s="10">
        <v>94</v>
      </c>
      <c r="I3145" s="1">
        <v>140</v>
      </c>
      <c r="J3145" s="1">
        <v>79</v>
      </c>
      <c r="K3145" s="1">
        <v>132</v>
      </c>
      <c r="L3145" s="1">
        <v>270</v>
      </c>
      <c r="M3145" s="1">
        <v>74</v>
      </c>
      <c r="N3145" s="1">
        <v>343</v>
      </c>
      <c r="O3145" s="1">
        <v>15</v>
      </c>
      <c r="P3145" s="1">
        <v>51</v>
      </c>
      <c r="Q3145" s="1">
        <v>148</v>
      </c>
      <c r="R3145" s="1">
        <v>32</v>
      </c>
      <c r="S3145" s="1">
        <v>1436</v>
      </c>
      <c r="T3145" s="17">
        <v>17</v>
      </c>
    </row>
    <row r="3146" spans="4:20" x14ac:dyDescent="0.2">
      <c r="D3146" s="102"/>
      <c r="E3146" s="13"/>
      <c r="F3146" s="14"/>
      <c r="G3146" s="11">
        <v>100</v>
      </c>
      <c r="H3146" s="15">
        <v>4.6696472925980004</v>
      </c>
      <c r="I3146" s="2">
        <v>6.9547938400399998</v>
      </c>
      <c r="J3146" s="2">
        <v>3.9244908097370002</v>
      </c>
      <c r="K3146" s="2">
        <v>6.5573770491800003</v>
      </c>
      <c r="L3146" s="2">
        <v>13.412816691505</v>
      </c>
      <c r="M3146" s="2">
        <v>3.6761053154500001</v>
      </c>
      <c r="N3146" s="2">
        <v>17.039244908097</v>
      </c>
      <c r="O3146" s="2">
        <v>0.745156482861</v>
      </c>
      <c r="P3146" s="2">
        <v>2.5335320417289999</v>
      </c>
      <c r="Q3146" s="2">
        <v>7.3522106308990001</v>
      </c>
      <c r="R3146" s="2">
        <v>1.589667163438</v>
      </c>
      <c r="S3146" s="2">
        <v>71.336313959264999</v>
      </c>
      <c r="T3146" s="18">
        <v>0.84451068057599998</v>
      </c>
    </row>
    <row r="3147" spans="4:20" x14ac:dyDescent="0.2">
      <c r="D3147" s="102"/>
      <c r="E3147" s="5" t="s">
        <v>42</v>
      </c>
      <c r="F3147" s="6"/>
      <c r="G3147" s="7">
        <v>1582</v>
      </c>
      <c r="H3147" s="10">
        <v>67</v>
      </c>
      <c r="I3147" s="1">
        <v>98</v>
      </c>
      <c r="J3147" s="1">
        <v>79</v>
      </c>
      <c r="K3147" s="1">
        <v>112</v>
      </c>
      <c r="L3147" s="1">
        <v>174</v>
      </c>
      <c r="M3147" s="1">
        <v>65</v>
      </c>
      <c r="N3147" s="1">
        <v>261</v>
      </c>
      <c r="O3147" s="1">
        <v>17</v>
      </c>
      <c r="P3147" s="1">
        <v>52</v>
      </c>
      <c r="Q3147" s="1">
        <v>144</v>
      </c>
      <c r="R3147" s="1">
        <v>25</v>
      </c>
      <c r="S3147" s="1">
        <v>1153</v>
      </c>
      <c r="T3147" s="17">
        <v>8</v>
      </c>
    </row>
    <row r="3148" spans="4:20" x14ac:dyDescent="0.2">
      <c r="D3148" s="102"/>
      <c r="E3148" s="13"/>
      <c r="F3148" s="14"/>
      <c r="G3148" s="11">
        <v>100</v>
      </c>
      <c r="H3148" s="15">
        <v>4.2351453855879999</v>
      </c>
      <c r="I3148" s="2">
        <v>6.194690265487</v>
      </c>
      <c r="J3148" s="2">
        <v>4.9936788874840001</v>
      </c>
      <c r="K3148" s="2">
        <v>7.0796460176989999</v>
      </c>
      <c r="L3148" s="2">
        <v>10.998735777497</v>
      </c>
      <c r="M3148" s="2">
        <v>4.1087231352720002</v>
      </c>
      <c r="N3148" s="2">
        <v>16.498103666245001</v>
      </c>
      <c r="O3148" s="2">
        <v>1.074589127686</v>
      </c>
      <c r="P3148" s="2">
        <v>3.286978508217</v>
      </c>
      <c r="Q3148" s="2">
        <v>9.1024020227559994</v>
      </c>
      <c r="R3148" s="2">
        <v>1.5802781289509999</v>
      </c>
      <c r="S3148" s="2">
        <v>72.882427307206001</v>
      </c>
      <c r="T3148" s="18">
        <v>0.50568900126399996</v>
      </c>
    </row>
    <row r="3149" spans="4:20" x14ac:dyDescent="0.2">
      <c r="D3149" s="102"/>
      <c r="E3149" s="5" t="s">
        <v>43</v>
      </c>
      <c r="F3149" s="6"/>
      <c r="G3149" s="7">
        <v>498</v>
      </c>
      <c r="H3149" s="10">
        <v>11</v>
      </c>
      <c r="I3149" s="1">
        <v>29</v>
      </c>
      <c r="J3149" s="1">
        <v>18</v>
      </c>
      <c r="K3149" s="1">
        <v>29</v>
      </c>
      <c r="L3149" s="1">
        <v>51</v>
      </c>
      <c r="M3149" s="1">
        <v>20</v>
      </c>
      <c r="N3149" s="1">
        <v>58</v>
      </c>
      <c r="O3149" s="1">
        <v>7</v>
      </c>
      <c r="P3149" s="1">
        <v>11</v>
      </c>
      <c r="Q3149" s="1">
        <v>41</v>
      </c>
      <c r="R3149" s="1">
        <v>4</v>
      </c>
      <c r="S3149" s="1">
        <v>396</v>
      </c>
      <c r="T3149" s="17">
        <v>3</v>
      </c>
    </row>
    <row r="3150" spans="4:20" x14ac:dyDescent="0.2">
      <c r="D3150" s="102"/>
      <c r="E3150" s="13"/>
      <c r="F3150" s="14"/>
      <c r="G3150" s="11">
        <v>100</v>
      </c>
      <c r="H3150" s="15">
        <v>2.2088353413649999</v>
      </c>
      <c r="I3150" s="2">
        <v>5.8232931726909998</v>
      </c>
      <c r="J3150" s="2">
        <v>3.6144578313250002</v>
      </c>
      <c r="K3150" s="2">
        <v>5.8232931726909998</v>
      </c>
      <c r="L3150" s="2">
        <v>10.240963855422001</v>
      </c>
      <c r="M3150" s="2">
        <v>4.0160642570279999</v>
      </c>
      <c r="N3150" s="2">
        <v>11.646586345382</v>
      </c>
      <c r="O3150" s="2">
        <v>1.4056224899600001</v>
      </c>
      <c r="P3150" s="2">
        <v>2.2088353413649999</v>
      </c>
      <c r="Q3150" s="2">
        <v>8.2329317269079993</v>
      </c>
      <c r="R3150" s="2">
        <v>0.80321285140599996</v>
      </c>
      <c r="S3150" s="2">
        <v>79.518072289157004</v>
      </c>
      <c r="T3150" s="18">
        <v>0.60240963855399998</v>
      </c>
    </row>
    <row r="3151" spans="4:20" x14ac:dyDescent="0.2">
      <c r="D3151" s="102"/>
      <c r="E3151" s="5" t="s">
        <v>44</v>
      </c>
      <c r="F3151" s="6"/>
      <c r="G3151" s="7">
        <v>564</v>
      </c>
      <c r="H3151" s="10">
        <v>30</v>
      </c>
      <c r="I3151" s="1">
        <v>33</v>
      </c>
      <c r="J3151" s="1">
        <v>20</v>
      </c>
      <c r="K3151" s="1">
        <v>36</v>
      </c>
      <c r="L3151" s="1">
        <v>59</v>
      </c>
      <c r="M3151" s="1">
        <v>17</v>
      </c>
      <c r="N3151" s="1">
        <v>70</v>
      </c>
      <c r="O3151" s="1">
        <v>4</v>
      </c>
      <c r="P3151" s="1">
        <v>5</v>
      </c>
      <c r="Q3151" s="1">
        <v>37</v>
      </c>
      <c r="R3151" s="1">
        <v>6</v>
      </c>
      <c r="S3151" s="1">
        <v>431</v>
      </c>
      <c r="T3151" s="17">
        <v>7</v>
      </c>
    </row>
    <row r="3152" spans="4:20" x14ac:dyDescent="0.2">
      <c r="D3152" s="103"/>
      <c r="E3152" s="54"/>
      <c r="F3152" s="52"/>
      <c r="G3152" s="61">
        <v>100</v>
      </c>
      <c r="H3152" s="66">
        <v>5.3191489361700004</v>
      </c>
      <c r="I3152" s="24">
        <v>5.8510638297869999</v>
      </c>
      <c r="J3152" s="24">
        <v>3.54609929078</v>
      </c>
      <c r="K3152" s="24">
        <v>6.3829787234040003</v>
      </c>
      <c r="L3152" s="24">
        <v>10.460992907801</v>
      </c>
      <c r="M3152" s="24">
        <v>3.014184397163</v>
      </c>
      <c r="N3152" s="24">
        <v>12.41134751773</v>
      </c>
      <c r="O3152" s="24">
        <v>0.70921985815599997</v>
      </c>
      <c r="P3152" s="24">
        <v>0.88652482269499999</v>
      </c>
      <c r="Q3152" s="24">
        <v>6.5602836879430004</v>
      </c>
      <c r="R3152" s="24">
        <v>1.0638297872339999</v>
      </c>
      <c r="S3152" s="24">
        <v>76.418439716311994</v>
      </c>
      <c r="T3152" s="69">
        <v>1.241134751773</v>
      </c>
    </row>
    <row r="3154" spans="2:10" x14ac:dyDescent="0.2">
      <c r="B3154" s="34" t="str">
        <f xml:space="preserve"> HYPERLINK("#'目次'!B77", "[71]")</f>
        <v>[71]</v>
      </c>
      <c r="C3154" s="27" t="s">
        <v>672</v>
      </c>
    </row>
    <row r="3157" spans="2:10" x14ac:dyDescent="0.2">
      <c r="C3157" s="27" t="s">
        <v>13</v>
      </c>
    </row>
    <row r="3158" spans="2:10" x14ac:dyDescent="0.2">
      <c r="D3158" s="97"/>
      <c r="E3158" s="98"/>
      <c r="F3158" s="98"/>
      <c r="G3158" s="38" t="s">
        <v>14</v>
      </c>
      <c r="H3158" s="36" t="s">
        <v>673</v>
      </c>
      <c r="I3158" s="4" t="s">
        <v>674</v>
      </c>
      <c r="J3158" s="35" t="s">
        <v>24</v>
      </c>
    </row>
    <row r="3159" spans="2:10" x14ac:dyDescent="0.2">
      <c r="D3159" s="99"/>
      <c r="E3159" s="100"/>
      <c r="F3159" s="100"/>
      <c r="G3159" s="40"/>
      <c r="H3159" s="42"/>
      <c r="I3159" s="8"/>
      <c r="J3159" s="39"/>
    </row>
    <row r="3160" spans="2:10" x14ac:dyDescent="0.2">
      <c r="D3160" s="59"/>
      <c r="E3160" s="63" t="s">
        <v>14</v>
      </c>
      <c r="F3160" s="65"/>
      <c r="G3160" s="37">
        <v>7000</v>
      </c>
      <c r="H3160" s="16">
        <v>3359</v>
      </c>
      <c r="I3160" s="16">
        <v>3641</v>
      </c>
      <c r="J3160" s="57">
        <v>0</v>
      </c>
    </row>
    <row r="3161" spans="2:10" x14ac:dyDescent="0.2">
      <c r="D3161" s="54"/>
      <c r="E3161" s="52"/>
      <c r="F3161" s="60"/>
      <c r="G3161" s="11">
        <v>100</v>
      </c>
      <c r="H3161" s="2">
        <v>47.985714285714003</v>
      </c>
      <c r="I3161" s="2">
        <v>52.014285714285997</v>
      </c>
      <c r="J3161" s="29">
        <v>0</v>
      </c>
    </row>
    <row r="3162" spans="2:10" x14ac:dyDescent="0.2">
      <c r="D3162" s="101" t="s">
        <v>25</v>
      </c>
      <c r="E3162" s="26" t="s">
        <v>26</v>
      </c>
      <c r="F3162" s="25"/>
      <c r="G3162" s="28">
        <v>308</v>
      </c>
      <c r="H3162" s="30">
        <v>143</v>
      </c>
      <c r="I3162" s="3">
        <v>165</v>
      </c>
      <c r="J3162" s="32">
        <v>0</v>
      </c>
    </row>
    <row r="3163" spans="2:10" x14ac:dyDescent="0.2">
      <c r="D3163" s="102"/>
      <c r="E3163" s="13"/>
      <c r="F3163" s="14"/>
      <c r="G3163" s="11">
        <v>100</v>
      </c>
      <c r="H3163" s="15">
        <v>46.428571428570997</v>
      </c>
      <c r="I3163" s="2">
        <v>53.571428571429003</v>
      </c>
      <c r="J3163" s="29">
        <v>0</v>
      </c>
    </row>
    <row r="3164" spans="2:10" x14ac:dyDescent="0.2">
      <c r="D3164" s="102"/>
      <c r="E3164" s="5" t="s">
        <v>27</v>
      </c>
      <c r="F3164" s="6"/>
      <c r="G3164" s="7">
        <v>504</v>
      </c>
      <c r="H3164" s="10">
        <v>241</v>
      </c>
      <c r="I3164" s="1">
        <v>263</v>
      </c>
      <c r="J3164" s="17">
        <v>0</v>
      </c>
    </row>
    <row r="3165" spans="2:10" x14ac:dyDescent="0.2">
      <c r="D3165" s="102"/>
      <c r="E3165" s="13"/>
      <c r="F3165" s="14"/>
      <c r="G3165" s="11">
        <v>100</v>
      </c>
      <c r="H3165" s="15">
        <v>47.817460317459997</v>
      </c>
      <c r="I3165" s="2">
        <v>52.182539682540003</v>
      </c>
      <c r="J3165" s="29">
        <v>0</v>
      </c>
    </row>
    <row r="3166" spans="2:10" x14ac:dyDescent="0.2">
      <c r="D3166" s="102"/>
      <c r="E3166" s="5" t="s">
        <v>28</v>
      </c>
      <c r="F3166" s="6"/>
      <c r="G3166" s="7">
        <v>1554</v>
      </c>
      <c r="H3166" s="10">
        <v>765</v>
      </c>
      <c r="I3166" s="1">
        <v>789</v>
      </c>
      <c r="J3166" s="17">
        <v>0</v>
      </c>
    </row>
    <row r="3167" spans="2:10" x14ac:dyDescent="0.2">
      <c r="D3167" s="102"/>
      <c r="E3167" s="13"/>
      <c r="F3167" s="14"/>
      <c r="G3167" s="11">
        <v>100</v>
      </c>
      <c r="H3167" s="15">
        <v>49.227799227798997</v>
      </c>
      <c r="I3167" s="2">
        <v>50.772200772201003</v>
      </c>
      <c r="J3167" s="29">
        <v>0</v>
      </c>
    </row>
    <row r="3168" spans="2:10" x14ac:dyDescent="0.2">
      <c r="D3168" s="102"/>
      <c r="E3168" s="5" t="s">
        <v>29</v>
      </c>
      <c r="F3168" s="6"/>
      <c r="G3168" s="7">
        <v>840</v>
      </c>
      <c r="H3168" s="10">
        <v>413</v>
      </c>
      <c r="I3168" s="1">
        <v>427</v>
      </c>
      <c r="J3168" s="17">
        <v>0</v>
      </c>
    </row>
    <row r="3169" spans="4:10" x14ac:dyDescent="0.2">
      <c r="D3169" s="102"/>
      <c r="E3169" s="13"/>
      <c r="F3169" s="14"/>
      <c r="G3169" s="11">
        <v>100</v>
      </c>
      <c r="H3169" s="15">
        <v>49.166666666666998</v>
      </c>
      <c r="I3169" s="2">
        <v>50.833333333333002</v>
      </c>
      <c r="J3169" s="29">
        <v>0</v>
      </c>
    </row>
    <row r="3170" spans="4:10" x14ac:dyDescent="0.2">
      <c r="D3170" s="102"/>
      <c r="E3170" s="5" t="s">
        <v>30</v>
      </c>
      <c r="F3170" s="6"/>
      <c r="G3170" s="7">
        <v>280</v>
      </c>
      <c r="H3170" s="10">
        <v>133</v>
      </c>
      <c r="I3170" s="1">
        <v>147</v>
      </c>
      <c r="J3170" s="17">
        <v>0</v>
      </c>
    </row>
    <row r="3171" spans="4:10" x14ac:dyDescent="0.2">
      <c r="D3171" s="102"/>
      <c r="E3171" s="13"/>
      <c r="F3171" s="14"/>
      <c r="G3171" s="11">
        <v>100</v>
      </c>
      <c r="H3171" s="15">
        <v>47.5</v>
      </c>
      <c r="I3171" s="2">
        <v>52.5</v>
      </c>
      <c r="J3171" s="29">
        <v>0</v>
      </c>
    </row>
    <row r="3172" spans="4:10" x14ac:dyDescent="0.2">
      <c r="D3172" s="102"/>
      <c r="E3172" s="5" t="s">
        <v>31</v>
      </c>
      <c r="F3172" s="6"/>
      <c r="G3172" s="7">
        <v>154</v>
      </c>
      <c r="H3172" s="10">
        <v>72</v>
      </c>
      <c r="I3172" s="1">
        <v>82</v>
      </c>
      <c r="J3172" s="17">
        <v>0</v>
      </c>
    </row>
    <row r="3173" spans="4:10" x14ac:dyDescent="0.2">
      <c r="D3173" s="102"/>
      <c r="E3173" s="13"/>
      <c r="F3173" s="14"/>
      <c r="G3173" s="11">
        <v>100</v>
      </c>
      <c r="H3173" s="15">
        <v>46.753246753246998</v>
      </c>
      <c r="I3173" s="2">
        <v>53.246753246753002</v>
      </c>
      <c r="J3173" s="29">
        <v>0</v>
      </c>
    </row>
    <row r="3174" spans="4:10" x14ac:dyDescent="0.2">
      <c r="D3174" s="102"/>
      <c r="E3174" s="5" t="s">
        <v>32</v>
      </c>
      <c r="F3174" s="6"/>
      <c r="G3174" s="7">
        <v>826</v>
      </c>
      <c r="H3174" s="10">
        <v>405</v>
      </c>
      <c r="I3174" s="1">
        <v>421</v>
      </c>
      <c r="J3174" s="17">
        <v>0</v>
      </c>
    </row>
    <row r="3175" spans="4:10" x14ac:dyDescent="0.2">
      <c r="D3175" s="102"/>
      <c r="E3175" s="13"/>
      <c r="F3175" s="14"/>
      <c r="G3175" s="11">
        <v>100</v>
      </c>
      <c r="H3175" s="15">
        <v>49.031476997578999</v>
      </c>
      <c r="I3175" s="2">
        <v>50.968523002421001</v>
      </c>
      <c r="J3175" s="29">
        <v>0</v>
      </c>
    </row>
    <row r="3176" spans="4:10" x14ac:dyDescent="0.2">
      <c r="D3176" s="102"/>
      <c r="E3176" s="5" t="s">
        <v>33</v>
      </c>
      <c r="F3176" s="6"/>
      <c r="G3176" s="7">
        <v>672</v>
      </c>
      <c r="H3176" s="10">
        <v>317</v>
      </c>
      <c r="I3176" s="1">
        <v>355</v>
      </c>
      <c r="J3176" s="17">
        <v>0</v>
      </c>
    </row>
    <row r="3177" spans="4:10" x14ac:dyDescent="0.2">
      <c r="D3177" s="102"/>
      <c r="E3177" s="13"/>
      <c r="F3177" s="14"/>
      <c r="G3177" s="11">
        <v>100</v>
      </c>
      <c r="H3177" s="15">
        <v>47.172619047619001</v>
      </c>
      <c r="I3177" s="2">
        <v>52.827380952380999</v>
      </c>
      <c r="J3177" s="29">
        <v>0</v>
      </c>
    </row>
    <row r="3178" spans="4:10" x14ac:dyDescent="0.2">
      <c r="D3178" s="102"/>
      <c r="E3178" s="5" t="s">
        <v>34</v>
      </c>
      <c r="F3178" s="6"/>
      <c r="G3178" s="7">
        <v>462</v>
      </c>
      <c r="H3178" s="10">
        <v>217</v>
      </c>
      <c r="I3178" s="1">
        <v>245</v>
      </c>
      <c r="J3178" s="17">
        <v>0</v>
      </c>
    </row>
    <row r="3179" spans="4:10" x14ac:dyDescent="0.2">
      <c r="D3179" s="102"/>
      <c r="E3179" s="13"/>
      <c r="F3179" s="14"/>
      <c r="G3179" s="11">
        <v>100</v>
      </c>
      <c r="H3179" s="15">
        <v>46.969696969696997</v>
      </c>
      <c r="I3179" s="2">
        <v>53.030303030303003</v>
      </c>
      <c r="J3179" s="29">
        <v>0</v>
      </c>
    </row>
    <row r="3180" spans="4:10" x14ac:dyDescent="0.2">
      <c r="D3180" s="102"/>
      <c r="E3180" s="5" t="s">
        <v>35</v>
      </c>
      <c r="F3180" s="6"/>
      <c r="G3180" s="7">
        <v>406</v>
      </c>
      <c r="H3180" s="10">
        <v>191</v>
      </c>
      <c r="I3180" s="1">
        <v>215</v>
      </c>
      <c r="J3180" s="17">
        <v>0</v>
      </c>
    </row>
    <row r="3181" spans="4:10" x14ac:dyDescent="0.2">
      <c r="D3181" s="102"/>
      <c r="E3181" s="13"/>
      <c r="F3181" s="14"/>
      <c r="G3181" s="11">
        <v>100</v>
      </c>
      <c r="H3181" s="15">
        <v>47.044334975368997</v>
      </c>
      <c r="I3181" s="2">
        <v>52.955665024631003</v>
      </c>
      <c r="J3181" s="29">
        <v>0</v>
      </c>
    </row>
    <row r="3182" spans="4:10" x14ac:dyDescent="0.2">
      <c r="D3182" s="102"/>
      <c r="E3182" s="5" t="s">
        <v>36</v>
      </c>
      <c r="F3182" s="6"/>
      <c r="G3182" s="7">
        <v>210</v>
      </c>
      <c r="H3182" s="10">
        <v>98</v>
      </c>
      <c r="I3182" s="1">
        <v>112</v>
      </c>
      <c r="J3182" s="17">
        <v>0</v>
      </c>
    </row>
    <row r="3183" spans="4:10" x14ac:dyDescent="0.2">
      <c r="D3183" s="102"/>
      <c r="E3183" s="13"/>
      <c r="F3183" s="14"/>
      <c r="G3183" s="11">
        <v>100</v>
      </c>
      <c r="H3183" s="15">
        <v>46.666666666666998</v>
      </c>
      <c r="I3183" s="2">
        <v>53.333333333333002</v>
      </c>
      <c r="J3183" s="29">
        <v>0</v>
      </c>
    </row>
    <row r="3184" spans="4:10" x14ac:dyDescent="0.2">
      <c r="D3184" s="102"/>
      <c r="E3184" s="5" t="s">
        <v>37</v>
      </c>
      <c r="F3184" s="6"/>
      <c r="G3184" s="7">
        <v>714</v>
      </c>
      <c r="H3184" s="10">
        <v>330</v>
      </c>
      <c r="I3184" s="1">
        <v>384</v>
      </c>
      <c r="J3184" s="17">
        <v>0</v>
      </c>
    </row>
    <row r="3185" spans="2:10" x14ac:dyDescent="0.2">
      <c r="D3185" s="102"/>
      <c r="E3185" s="13"/>
      <c r="F3185" s="14"/>
      <c r="G3185" s="11">
        <v>100</v>
      </c>
      <c r="H3185" s="15">
        <v>46.218487394957997</v>
      </c>
      <c r="I3185" s="2">
        <v>53.781512605042003</v>
      </c>
      <c r="J3185" s="29">
        <v>0</v>
      </c>
    </row>
    <row r="3186" spans="2:10" x14ac:dyDescent="0.2">
      <c r="D3186" s="102"/>
      <c r="E3186" s="5" t="s">
        <v>38</v>
      </c>
      <c r="F3186" s="6"/>
      <c r="G3186" s="7">
        <v>70</v>
      </c>
      <c r="H3186" s="10">
        <v>34</v>
      </c>
      <c r="I3186" s="1">
        <v>36</v>
      </c>
      <c r="J3186" s="17">
        <v>0</v>
      </c>
    </row>
    <row r="3187" spans="2:10" x14ac:dyDescent="0.2">
      <c r="D3187" s="102"/>
      <c r="E3187" s="13"/>
      <c r="F3187" s="14"/>
      <c r="G3187" s="11">
        <v>100</v>
      </c>
      <c r="H3187" s="15">
        <v>48.571428571429003</v>
      </c>
      <c r="I3187" s="2">
        <v>51.428571428570997</v>
      </c>
      <c r="J3187" s="29">
        <v>0</v>
      </c>
    </row>
    <row r="3188" spans="2:10" x14ac:dyDescent="0.2">
      <c r="D3188" s="101" t="s">
        <v>39</v>
      </c>
      <c r="E3188" s="26" t="s">
        <v>40</v>
      </c>
      <c r="F3188" s="25"/>
      <c r="G3188" s="28">
        <v>2044</v>
      </c>
      <c r="H3188" s="30">
        <v>987</v>
      </c>
      <c r="I3188" s="3">
        <v>1057</v>
      </c>
      <c r="J3188" s="32">
        <v>0</v>
      </c>
    </row>
    <row r="3189" spans="2:10" x14ac:dyDescent="0.2">
      <c r="D3189" s="102"/>
      <c r="E3189" s="13"/>
      <c r="F3189" s="14"/>
      <c r="G3189" s="11">
        <v>100</v>
      </c>
      <c r="H3189" s="15">
        <v>48.287671232877003</v>
      </c>
      <c r="I3189" s="2">
        <v>51.712328767122997</v>
      </c>
      <c r="J3189" s="29">
        <v>0</v>
      </c>
    </row>
    <row r="3190" spans="2:10" x14ac:dyDescent="0.2">
      <c r="D3190" s="102"/>
      <c r="E3190" s="5" t="s">
        <v>41</v>
      </c>
      <c r="F3190" s="6"/>
      <c r="G3190" s="7">
        <v>2156</v>
      </c>
      <c r="H3190" s="10">
        <v>1034</v>
      </c>
      <c r="I3190" s="1">
        <v>1122</v>
      </c>
      <c r="J3190" s="17">
        <v>0</v>
      </c>
    </row>
    <row r="3191" spans="2:10" x14ac:dyDescent="0.2">
      <c r="D3191" s="102"/>
      <c r="E3191" s="13"/>
      <c r="F3191" s="14"/>
      <c r="G3191" s="11">
        <v>100</v>
      </c>
      <c r="H3191" s="15">
        <v>47.959183673468999</v>
      </c>
      <c r="I3191" s="2">
        <v>52.040816326531001</v>
      </c>
      <c r="J3191" s="29">
        <v>0</v>
      </c>
    </row>
    <row r="3192" spans="2:10" x14ac:dyDescent="0.2">
      <c r="D3192" s="102"/>
      <c r="E3192" s="5" t="s">
        <v>42</v>
      </c>
      <c r="F3192" s="6"/>
      <c r="G3192" s="7">
        <v>1680</v>
      </c>
      <c r="H3192" s="10">
        <v>808</v>
      </c>
      <c r="I3192" s="1">
        <v>872</v>
      </c>
      <c r="J3192" s="17">
        <v>0</v>
      </c>
    </row>
    <row r="3193" spans="2:10" x14ac:dyDescent="0.2">
      <c r="D3193" s="102"/>
      <c r="E3193" s="13"/>
      <c r="F3193" s="14"/>
      <c r="G3193" s="11">
        <v>100</v>
      </c>
      <c r="H3193" s="15">
        <v>48.095238095238003</v>
      </c>
      <c r="I3193" s="2">
        <v>51.904761904761997</v>
      </c>
      <c r="J3193" s="29">
        <v>0</v>
      </c>
    </row>
    <row r="3194" spans="2:10" x14ac:dyDescent="0.2">
      <c r="D3194" s="102"/>
      <c r="E3194" s="5" t="s">
        <v>43</v>
      </c>
      <c r="F3194" s="6"/>
      <c r="G3194" s="7">
        <v>518</v>
      </c>
      <c r="H3194" s="10">
        <v>243</v>
      </c>
      <c r="I3194" s="1">
        <v>275</v>
      </c>
      <c r="J3194" s="17">
        <v>0</v>
      </c>
    </row>
    <row r="3195" spans="2:10" x14ac:dyDescent="0.2">
      <c r="D3195" s="102"/>
      <c r="E3195" s="13"/>
      <c r="F3195" s="14"/>
      <c r="G3195" s="11">
        <v>100</v>
      </c>
      <c r="H3195" s="15">
        <v>46.911196911197003</v>
      </c>
      <c r="I3195" s="2">
        <v>53.088803088802997</v>
      </c>
      <c r="J3195" s="29">
        <v>0</v>
      </c>
    </row>
    <row r="3196" spans="2:10" x14ac:dyDescent="0.2">
      <c r="D3196" s="102"/>
      <c r="E3196" s="5" t="s">
        <v>44</v>
      </c>
      <c r="F3196" s="6"/>
      <c r="G3196" s="7">
        <v>602</v>
      </c>
      <c r="H3196" s="10">
        <v>287</v>
      </c>
      <c r="I3196" s="1">
        <v>315</v>
      </c>
      <c r="J3196" s="17">
        <v>0</v>
      </c>
    </row>
    <row r="3197" spans="2:10" x14ac:dyDescent="0.2">
      <c r="D3197" s="103"/>
      <c r="E3197" s="54"/>
      <c r="F3197" s="52"/>
      <c r="G3197" s="61">
        <v>100</v>
      </c>
      <c r="H3197" s="66">
        <v>47.674418604651002</v>
      </c>
      <c r="I3197" s="24">
        <v>52.325581395348998</v>
      </c>
      <c r="J3197" s="79">
        <v>0</v>
      </c>
    </row>
    <row r="3199" spans="2:10" x14ac:dyDescent="0.2">
      <c r="B3199" s="34" t="str">
        <f xml:space="preserve"> HYPERLINK("#'目次'!B78", "[72]")</f>
        <v>[72]</v>
      </c>
      <c r="C3199" s="27" t="s">
        <v>677</v>
      </c>
    </row>
    <row r="3202" spans="3:25" x14ac:dyDescent="0.2">
      <c r="C3202" s="27" t="s">
        <v>13</v>
      </c>
    </row>
    <row r="3203" spans="3:25" ht="24" x14ac:dyDescent="0.2">
      <c r="D3203" s="97"/>
      <c r="E3203" s="98"/>
      <c r="F3203" s="98"/>
      <c r="G3203" s="38" t="s">
        <v>14</v>
      </c>
      <c r="H3203" s="36" t="s">
        <v>678</v>
      </c>
      <c r="I3203" s="4" t="s">
        <v>679</v>
      </c>
      <c r="J3203" s="4" t="s">
        <v>680</v>
      </c>
      <c r="K3203" s="4" t="s">
        <v>681</v>
      </c>
      <c r="L3203" s="4" t="s">
        <v>682</v>
      </c>
      <c r="M3203" s="4" t="s">
        <v>683</v>
      </c>
      <c r="N3203" s="4" t="s">
        <v>684</v>
      </c>
      <c r="O3203" s="4" t="s">
        <v>685</v>
      </c>
      <c r="P3203" s="4" t="s">
        <v>686</v>
      </c>
      <c r="Q3203" s="4" t="s">
        <v>687</v>
      </c>
      <c r="R3203" s="4" t="s">
        <v>688</v>
      </c>
      <c r="S3203" s="4" t="s">
        <v>689</v>
      </c>
      <c r="T3203" s="4" t="s">
        <v>690</v>
      </c>
      <c r="U3203" s="4" t="s">
        <v>691</v>
      </c>
      <c r="V3203" s="4" t="s">
        <v>692</v>
      </c>
      <c r="W3203" s="4" t="s">
        <v>24</v>
      </c>
      <c r="X3203" s="4" t="s">
        <v>61</v>
      </c>
      <c r="Y3203" s="35" t="s">
        <v>62</v>
      </c>
    </row>
    <row r="3204" spans="3:25" x14ac:dyDescent="0.2">
      <c r="D3204" s="99"/>
      <c r="E3204" s="100"/>
      <c r="F3204" s="100"/>
      <c r="G3204" s="40"/>
      <c r="H3204" s="77" t="s">
        <v>693</v>
      </c>
      <c r="I3204" s="43" t="s">
        <v>694</v>
      </c>
      <c r="J3204" s="43" t="s">
        <v>695</v>
      </c>
      <c r="K3204" s="43" t="s">
        <v>696</v>
      </c>
      <c r="L3204" s="43" t="s">
        <v>697</v>
      </c>
      <c r="M3204" s="43" t="s">
        <v>698</v>
      </c>
      <c r="N3204" s="43" t="s">
        <v>699</v>
      </c>
      <c r="O3204" s="43" t="s">
        <v>700</v>
      </c>
      <c r="P3204" s="43" t="s">
        <v>701</v>
      </c>
      <c r="Q3204" s="43" t="s">
        <v>702</v>
      </c>
      <c r="R3204" s="43" t="s">
        <v>703</v>
      </c>
      <c r="S3204" s="43" t="s">
        <v>704</v>
      </c>
      <c r="T3204" s="43" t="s">
        <v>705</v>
      </c>
      <c r="U3204" s="43" t="s">
        <v>706</v>
      </c>
      <c r="V3204" s="43" t="s">
        <v>707</v>
      </c>
      <c r="W3204" s="8"/>
      <c r="X3204" s="8"/>
      <c r="Y3204" s="39"/>
    </row>
    <row r="3205" spans="3:25" x14ac:dyDescent="0.2">
      <c r="D3205" s="59"/>
      <c r="E3205" s="63" t="s">
        <v>14</v>
      </c>
      <c r="F3205" s="65"/>
      <c r="G3205" s="37">
        <v>7000</v>
      </c>
      <c r="H3205" s="16">
        <v>380</v>
      </c>
      <c r="I3205" s="16">
        <v>451</v>
      </c>
      <c r="J3205" s="16">
        <v>417</v>
      </c>
      <c r="K3205" s="16">
        <v>632</v>
      </c>
      <c r="L3205" s="16">
        <v>575</v>
      </c>
      <c r="M3205" s="16">
        <v>671</v>
      </c>
      <c r="N3205" s="16">
        <v>542</v>
      </c>
      <c r="O3205" s="16">
        <v>500</v>
      </c>
      <c r="P3205" s="16">
        <v>521</v>
      </c>
      <c r="Q3205" s="16">
        <v>700</v>
      </c>
      <c r="R3205" s="16">
        <v>583</v>
      </c>
      <c r="S3205" s="16">
        <v>363</v>
      </c>
      <c r="T3205" s="16">
        <v>446</v>
      </c>
      <c r="U3205" s="16">
        <v>176</v>
      </c>
      <c r="V3205" s="16">
        <v>43</v>
      </c>
      <c r="W3205" s="16">
        <v>0</v>
      </c>
      <c r="X3205" s="78" t="s">
        <v>72</v>
      </c>
      <c r="Y3205" s="80" t="s">
        <v>72</v>
      </c>
    </row>
    <row r="3206" spans="3:25" x14ac:dyDescent="0.2">
      <c r="D3206" s="54"/>
      <c r="E3206" s="52"/>
      <c r="F3206" s="60"/>
      <c r="G3206" s="11">
        <v>100</v>
      </c>
      <c r="H3206" s="2">
        <v>5.4285714285709998</v>
      </c>
      <c r="I3206" s="2">
        <v>6.4428571428570001</v>
      </c>
      <c r="J3206" s="2">
        <v>5.9571428571430003</v>
      </c>
      <c r="K3206" s="2">
        <v>9.0285714285710004</v>
      </c>
      <c r="L3206" s="2">
        <v>8.2142857142859995</v>
      </c>
      <c r="M3206" s="2">
        <v>9.5857142857139994</v>
      </c>
      <c r="N3206" s="2">
        <v>7.7428571428569999</v>
      </c>
      <c r="O3206" s="2">
        <v>7.1428571428570002</v>
      </c>
      <c r="P3206" s="2">
        <v>7.4428571428570001</v>
      </c>
      <c r="Q3206" s="2">
        <v>10</v>
      </c>
      <c r="R3206" s="2">
        <v>8.3285714285709993</v>
      </c>
      <c r="S3206" s="2">
        <v>5.1857142857139999</v>
      </c>
      <c r="T3206" s="2">
        <v>6.371428571429</v>
      </c>
      <c r="U3206" s="2">
        <v>2.5142857142859998</v>
      </c>
      <c r="V3206" s="2">
        <v>0.61428571428599998</v>
      </c>
      <c r="W3206" s="9">
        <v>0</v>
      </c>
      <c r="X3206" s="2">
        <v>53.515000000000001</v>
      </c>
      <c r="Y3206" s="18">
        <v>18.357787078746</v>
      </c>
    </row>
    <row r="3207" spans="3:25" x14ac:dyDescent="0.2">
      <c r="D3207" s="101" t="s">
        <v>25</v>
      </c>
      <c r="E3207" s="26" t="s">
        <v>26</v>
      </c>
      <c r="F3207" s="25"/>
      <c r="G3207" s="28">
        <v>308</v>
      </c>
      <c r="H3207" s="30">
        <v>13</v>
      </c>
      <c r="I3207" s="3">
        <v>20</v>
      </c>
      <c r="J3207" s="3">
        <v>19</v>
      </c>
      <c r="K3207" s="3">
        <v>26</v>
      </c>
      <c r="L3207" s="3">
        <v>22</v>
      </c>
      <c r="M3207" s="3">
        <v>27</v>
      </c>
      <c r="N3207" s="3">
        <v>19</v>
      </c>
      <c r="O3207" s="3">
        <v>26</v>
      </c>
      <c r="P3207" s="3">
        <v>29</v>
      </c>
      <c r="Q3207" s="3">
        <v>30</v>
      </c>
      <c r="R3207" s="3">
        <v>23</v>
      </c>
      <c r="S3207" s="3">
        <v>22</v>
      </c>
      <c r="T3207" s="3">
        <v>20</v>
      </c>
      <c r="U3207" s="3">
        <v>11</v>
      </c>
      <c r="V3207" s="3">
        <v>1</v>
      </c>
      <c r="W3207" s="3">
        <v>0</v>
      </c>
      <c r="X3207" s="74" t="s">
        <v>72</v>
      </c>
      <c r="Y3207" s="75" t="s">
        <v>72</v>
      </c>
    </row>
    <row r="3208" spans="3:25" x14ac:dyDescent="0.2">
      <c r="D3208" s="102"/>
      <c r="E3208" s="13"/>
      <c r="F3208" s="14"/>
      <c r="G3208" s="11">
        <v>100</v>
      </c>
      <c r="H3208" s="15">
        <v>4.2207792207789998</v>
      </c>
      <c r="I3208" s="2">
        <v>6.4935064935059996</v>
      </c>
      <c r="J3208" s="2">
        <v>6.1688311688309998</v>
      </c>
      <c r="K3208" s="2">
        <v>8.4415584415579996</v>
      </c>
      <c r="L3208" s="2">
        <v>7.1428571428570002</v>
      </c>
      <c r="M3208" s="2">
        <v>8.7662337662340004</v>
      </c>
      <c r="N3208" s="2">
        <v>6.1688311688309998</v>
      </c>
      <c r="O3208" s="2">
        <v>8.4415584415579996</v>
      </c>
      <c r="P3208" s="2">
        <v>9.4155844155840001</v>
      </c>
      <c r="Q3208" s="2">
        <v>9.7402597402600009</v>
      </c>
      <c r="R3208" s="2">
        <v>7.4675324675320001</v>
      </c>
      <c r="S3208" s="2">
        <v>7.1428571428570002</v>
      </c>
      <c r="T3208" s="2">
        <v>6.4935064935059996</v>
      </c>
      <c r="U3208" s="2">
        <v>3.5714285714290002</v>
      </c>
      <c r="V3208" s="2">
        <v>0.32467532467499999</v>
      </c>
      <c r="W3208" s="9">
        <v>0</v>
      </c>
      <c r="X3208" s="2">
        <v>54.889610389609999</v>
      </c>
      <c r="Y3208" s="18">
        <v>18.400155874662001</v>
      </c>
    </row>
    <row r="3209" spans="3:25" x14ac:dyDescent="0.2">
      <c r="D3209" s="102"/>
      <c r="E3209" s="5" t="s">
        <v>27</v>
      </c>
      <c r="F3209" s="6"/>
      <c r="G3209" s="7">
        <v>504</v>
      </c>
      <c r="H3209" s="10">
        <v>21</v>
      </c>
      <c r="I3209" s="1">
        <v>31</v>
      </c>
      <c r="J3209" s="1">
        <v>27</v>
      </c>
      <c r="K3209" s="1">
        <v>42</v>
      </c>
      <c r="L3209" s="1">
        <v>44</v>
      </c>
      <c r="M3209" s="1">
        <v>34</v>
      </c>
      <c r="N3209" s="1">
        <v>44</v>
      </c>
      <c r="O3209" s="1">
        <v>35</v>
      </c>
      <c r="P3209" s="1">
        <v>41</v>
      </c>
      <c r="Q3209" s="1">
        <v>56</v>
      </c>
      <c r="R3209" s="1">
        <v>38</v>
      </c>
      <c r="S3209" s="1">
        <v>31</v>
      </c>
      <c r="T3209" s="1">
        <v>40</v>
      </c>
      <c r="U3209" s="1">
        <v>14</v>
      </c>
      <c r="V3209" s="1">
        <v>6</v>
      </c>
      <c r="W3209" s="1">
        <v>0</v>
      </c>
      <c r="X3209" s="33" t="s">
        <v>72</v>
      </c>
      <c r="Y3209" s="41" t="s">
        <v>72</v>
      </c>
    </row>
    <row r="3210" spans="3:25" x14ac:dyDescent="0.2">
      <c r="D3210" s="102"/>
      <c r="E3210" s="13"/>
      <c r="F3210" s="14"/>
      <c r="G3210" s="11">
        <v>100</v>
      </c>
      <c r="H3210" s="15">
        <v>4.166666666667</v>
      </c>
      <c r="I3210" s="2">
        <v>6.1507936507940002</v>
      </c>
      <c r="J3210" s="2">
        <v>5.3571428571429998</v>
      </c>
      <c r="K3210" s="2">
        <v>8.333333333333</v>
      </c>
      <c r="L3210" s="2">
        <v>8.7301587301589993</v>
      </c>
      <c r="M3210" s="2">
        <v>6.7460317460320001</v>
      </c>
      <c r="N3210" s="2">
        <v>8.7301587301589993</v>
      </c>
      <c r="O3210" s="2">
        <v>6.9444444444439997</v>
      </c>
      <c r="P3210" s="2">
        <v>8.1349206349210004</v>
      </c>
      <c r="Q3210" s="2">
        <v>11.111111111111001</v>
      </c>
      <c r="R3210" s="2">
        <v>7.5396825396829996</v>
      </c>
      <c r="S3210" s="2">
        <v>6.1507936507940002</v>
      </c>
      <c r="T3210" s="2">
        <v>7.9365079365079998</v>
      </c>
      <c r="U3210" s="2">
        <v>2.7777777777780002</v>
      </c>
      <c r="V3210" s="2">
        <v>1.190476190476</v>
      </c>
      <c r="W3210" s="9">
        <v>0</v>
      </c>
      <c r="X3210" s="2">
        <v>55.382936507937004</v>
      </c>
      <c r="Y3210" s="18">
        <v>18.522138901114001</v>
      </c>
    </row>
    <row r="3211" spans="3:25" x14ac:dyDescent="0.2">
      <c r="D3211" s="102"/>
      <c r="E3211" s="5" t="s">
        <v>28</v>
      </c>
      <c r="F3211" s="6"/>
      <c r="G3211" s="7">
        <v>1554</v>
      </c>
      <c r="H3211" s="10">
        <v>95</v>
      </c>
      <c r="I3211" s="1">
        <v>93</v>
      </c>
      <c r="J3211" s="1">
        <v>91</v>
      </c>
      <c r="K3211" s="1">
        <v>143</v>
      </c>
      <c r="L3211" s="1">
        <v>131</v>
      </c>
      <c r="M3211" s="1">
        <v>162</v>
      </c>
      <c r="N3211" s="1">
        <v>131</v>
      </c>
      <c r="O3211" s="1">
        <v>103</v>
      </c>
      <c r="P3211" s="1">
        <v>92</v>
      </c>
      <c r="Q3211" s="1">
        <v>177</v>
      </c>
      <c r="R3211" s="1">
        <v>138</v>
      </c>
      <c r="S3211" s="1">
        <v>74</v>
      </c>
      <c r="T3211" s="1">
        <v>79</v>
      </c>
      <c r="U3211" s="1">
        <v>38</v>
      </c>
      <c r="V3211" s="1">
        <v>7</v>
      </c>
      <c r="W3211" s="1">
        <v>0</v>
      </c>
      <c r="X3211" s="33" t="s">
        <v>72</v>
      </c>
      <c r="Y3211" s="41" t="s">
        <v>72</v>
      </c>
    </row>
    <row r="3212" spans="3:25" x14ac:dyDescent="0.2">
      <c r="D3212" s="102"/>
      <c r="E3212" s="13"/>
      <c r="F3212" s="14"/>
      <c r="G3212" s="11">
        <v>100</v>
      </c>
      <c r="H3212" s="15">
        <v>6.1132561132559999</v>
      </c>
      <c r="I3212" s="2">
        <v>5.9845559845559997</v>
      </c>
      <c r="J3212" s="2">
        <v>5.8558558558560003</v>
      </c>
      <c r="K3212" s="2">
        <v>9.2020592020590009</v>
      </c>
      <c r="L3212" s="2">
        <v>8.4298584298579993</v>
      </c>
      <c r="M3212" s="2">
        <v>10.42471042471</v>
      </c>
      <c r="N3212" s="2">
        <v>8.4298584298579993</v>
      </c>
      <c r="O3212" s="2">
        <v>6.6280566280570001</v>
      </c>
      <c r="P3212" s="2">
        <v>5.9202059202059996</v>
      </c>
      <c r="Q3212" s="2">
        <v>11.389961389961</v>
      </c>
      <c r="R3212" s="2">
        <v>8.8803088803090002</v>
      </c>
      <c r="S3212" s="2">
        <v>4.7619047619049999</v>
      </c>
      <c r="T3212" s="2">
        <v>5.0836550836549996</v>
      </c>
      <c r="U3212" s="2">
        <v>2.445302445302</v>
      </c>
      <c r="V3212" s="2">
        <v>0.45045045044999998</v>
      </c>
      <c r="W3212" s="9">
        <v>0</v>
      </c>
      <c r="X3212" s="2">
        <v>52.913770913771003</v>
      </c>
      <c r="Y3212" s="18">
        <v>18.115041449216999</v>
      </c>
    </row>
    <row r="3213" spans="3:25" x14ac:dyDescent="0.2">
      <c r="D3213" s="102"/>
      <c r="E3213" s="5" t="s">
        <v>29</v>
      </c>
      <c r="F3213" s="6"/>
      <c r="G3213" s="7">
        <v>840</v>
      </c>
      <c r="H3213" s="10">
        <v>56</v>
      </c>
      <c r="I3213" s="1">
        <v>62</v>
      </c>
      <c r="J3213" s="1">
        <v>49</v>
      </c>
      <c r="K3213" s="1">
        <v>103</v>
      </c>
      <c r="L3213" s="1">
        <v>60</v>
      </c>
      <c r="M3213" s="1">
        <v>110</v>
      </c>
      <c r="N3213" s="1">
        <v>62</v>
      </c>
      <c r="O3213" s="1">
        <v>61</v>
      </c>
      <c r="P3213" s="1">
        <v>53</v>
      </c>
      <c r="Q3213" s="1">
        <v>64</v>
      </c>
      <c r="R3213" s="1">
        <v>63</v>
      </c>
      <c r="S3213" s="1">
        <v>33</v>
      </c>
      <c r="T3213" s="1">
        <v>48</v>
      </c>
      <c r="U3213" s="1">
        <v>14</v>
      </c>
      <c r="V3213" s="1">
        <v>2</v>
      </c>
      <c r="W3213" s="1">
        <v>0</v>
      </c>
      <c r="X3213" s="33" t="s">
        <v>72</v>
      </c>
      <c r="Y3213" s="41" t="s">
        <v>72</v>
      </c>
    </row>
    <row r="3214" spans="3:25" x14ac:dyDescent="0.2">
      <c r="D3214" s="102"/>
      <c r="E3214" s="13"/>
      <c r="F3214" s="14"/>
      <c r="G3214" s="11">
        <v>100</v>
      </c>
      <c r="H3214" s="15">
        <v>6.666666666667</v>
      </c>
      <c r="I3214" s="2">
        <v>7.3809523809520003</v>
      </c>
      <c r="J3214" s="2">
        <v>5.833333333333</v>
      </c>
      <c r="K3214" s="2">
        <v>12.261904761905001</v>
      </c>
      <c r="L3214" s="2">
        <v>7.1428571428570002</v>
      </c>
      <c r="M3214" s="2">
        <v>13.095238095238001</v>
      </c>
      <c r="N3214" s="2">
        <v>7.3809523809520003</v>
      </c>
      <c r="O3214" s="2">
        <v>7.2619047619049999</v>
      </c>
      <c r="P3214" s="2">
        <v>6.3095238095240003</v>
      </c>
      <c r="Q3214" s="2">
        <v>7.6190476190479997</v>
      </c>
      <c r="R3214" s="2">
        <v>7.5</v>
      </c>
      <c r="S3214" s="2">
        <v>3.9285714285709998</v>
      </c>
      <c r="T3214" s="2">
        <v>5.7142857142860004</v>
      </c>
      <c r="U3214" s="2">
        <v>1.666666666667</v>
      </c>
      <c r="V3214" s="2">
        <v>0.23809523809499999</v>
      </c>
      <c r="W3214" s="9">
        <v>0</v>
      </c>
      <c r="X3214" s="2">
        <v>50.791666666666998</v>
      </c>
      <c r="Y3214" s="18">
        <v>17.930040689496</v>
      </c>
    </row>
    <row r="3215" spans="3:25" x14ac:dyDescent="0.2">
      <c r="D3215" s="102"/>
      <c r="E3215" s="5" t="s">
        <v>30</v>
      </c>
      <c r="F3215" s="6"/>
      <c r="G3215" s="7">
        <v>280</v>
      </c>
      <c r="H3215" s="10">
        <v>12</v>
      </c>
      <c r="I3215" s="1">
        <v>19</v>
      </c>
      <c r="J3215" s="1">
        <v>10</v>
      </c>
      <c r="K3215" s="1">
        <v>26</v>
      </c>
      <c r="L3215" s="1">
        <v>20</v>
      </c>
      <c r="M3215" s="1">
        <v>27</v>
      </c>
      <c r="N3215" s="1">
        <v>22</v>
      </c>
      <c r="O3215" s="1">
        <v>19</v>
      </c>
      <c r="P3215" s="1">
        <v>24</v>
      </c>
      <c r="Q3215" s="1">
        <v>29</v>
      </c>
      <c r="R3215" s="1">
        <v>19</v>
      </c>
      <c r="S3215" s="1">
        <v>20</v>
      </c>
      <c r="T3215" s="1">
        <v>18</v>
      </c>
      <c r="U3215" s="1">
        <v>12</v>
      </c>
      <c r="V3215" s="1">
        <v>3</v>
      </c>
      <c r="W3215" s="1">
        <v>0</v>
      </c>
      <c r="X3215" s="33" t="s">
        <v>72</v>
      </c>
      <c r="Y3215" s="41" t="s">
        <v>72</v>
      </c>
    </row>
    <row r="3216" spans="3:25" x14ac:dyDescent="0.2">
      <c r="D3216" s="102"/>
      <c r="E3216" s="13"/>
      <c r="F3216" s="14"/>
      <c r="G3216" s="11">
        <v>100</v>
      </c>
      <c r="H3216" s="15">
        <v>4.2857142857139996</v>
      </c>
      <c r="I3216" s="2">
        <v>6.7857142857139996</v>
      </c>
      <c r="J3216" s="2">
        <v>3.5714285714290002</v>
      </c>
      <c r="K3216" s="2">
        <v>9.2857142857140005</v>
      </c>
      <c r="L3216" s="2">
        <v>7.1428571428570002</v>
      </c>
      <c r="M3216" s="2">
        <v>9.6428571428570002</v>
      </c>
      <c r="N3216" s="2">
        <v>7.8571428571429998</v>
      </c>
      <c r="O3216" s="2">
        <v>6.7857142857139996</v>
      </c>
      <c r="P3216" s="2">
        <v>8.5714285714289993</v>
      </c>
      <c r="Q3216" s="2">
        <v>10.357142857143</v>
      </c>
      <c r="R3216" s="2">
        <v>6.7857142857139996</v>
      </c>
      <c r="S3216" s="2">
        <v>7.1428571428570002</v>
      </c>
      <c r="T3216" s="2">
        <v>6.4285714285709998</v>
      </c>
      <c r="U3216" s="2">
        <v>4.2857142857139996</v>
      </c>
      <c r="V3216" s="2">
        <v>1.0714285714289999</v>
      </c>
      <c r="W3216" s="9">
        <v>0</v>
      </c>
      <c r="X3216" s="2">
        <v>55.464285714286</v>
      </c>
      <c r="Y3216" s="18">
        <v>18.616394738541999</v>
      </c>
    </row>
    <row r="3217" spans="4:25" x14ac:dyDescent="0.2">
      <c r="D3217" s="102"/>
      <c r="E3217" s="5" t="s">
        <v>31</v>
      </c>
      <c r="F3217" s="6"/>
      <c r="G3217" s="7">
        <v>154</v>
      </c>
      <c r="H3217" s="10">
        <v>2</v>
      </c>
      <c r="I3217" s="1">
        <v>14</v>
      </c>
      <c r="J3217" s="1">
        <v>7</v>
      </c>
      <c r="K3217" s="1">
        <v>15</v>
      </c>
      <c r="L3217" s="1">
        <v>12</v>
      </c>
      <c r="M3217" s="1">
        <v>14</v>
      </c>
      <c r="N3217" s="1">
        <v>9</v>
      </c>
      <c r="O3217" s="1">
        <v>13</v>
      </c>
      <c r="P3217" s="1">
        <v>11</v>
      </c>
      <c r="Q3217" s="1">
        <v>19</v>
      </c>
      <c r="R3217" s="1">
        <v>16</v>
      </c>
      <c r="S3217" s="1">
        <v>5</v>
      </c>
      <c r="T3217" s="1">
        <v>13</v>
      </c>
      <c r="U3217" s="1">
        <v>2</v>
      </c>
      <c r="V3217" s="1">
        <v>2</v>
      </c>
      <c r="W3217" s="1">
        <v>0</v>
      </c>
      <c r="X3217" s="33" t="s">
        <v>72</v>
      </c>
      <c r="Y3217" s="41" t="s">
        <v>72</v>
      </c>
    </row>
    <row r="3218" spans="4:25" x14ac:dyDescent="0.2">
      <c r="D3218" s="102"/>
      <c r="E3218" s="13"/>
      <c r="F3218" s="14"/>
      <c r="G3218" s="11">
        <v>100</v>
      </c>
      <c r="H3218" s="15">
        <v>1.298701298701</v>
      </c>
      <c r="I3218" s="2">
        <v>9.0909090909089993</v>
      </c>
      <c r="J3218" s="2">
        <v>4.5454545454549997</v>
      </c>
      <c r="K3218" s="2">
        <v>9.7402597402600009</v>
      </c>
      <c r="L3218" s="2">
        <v>7.792207792208</v>
      </c>
      <c r="M3218" s="2">
        <v>9.0909090909089993</v>
      </c>
      <c r="N3218" s="2">
        <v>5.844155844156</v>
      </c>
      <c r="O3218" s="2">
        <v>8.4415584415579996</v>
      </c>
      <c r="P3218" s="2">
        <v>7.1428571428570002</v>
      </c>
      <c r="Q3218" s="2">
        <v>12.337662337662</v>
      </c>
      <c r="R3218" s="2">
        <v>10.38961038961</v>
      </c>
      <c r="S3218" s="2">
        <v>3.2467532467529998</v>
      </c>
      <c r="T3218" s="2">
        <v>8.4415584415579996</v>
      </c>
      <c r="U3218" s="2">
        <v>1.298701298701</v>
      </c>
      <c r="V3218" s="2">
        <v>1.298701298701</v>
      </c>
      <c r="W3218" s="9">
        <v>0</v>
      </c>
      <c r="X3218" s="2">
        <v>55.116883116883002</v>
      </c>
      <c r="Y3218" s="18">
        <v>17.901950866608999</v>
      </c>
    </row>
    <row r="3219" spans="4:25" x14ac:dyDescent="0.2">
      <c r="D3219" s="102"/>
      <c r="E3219" s="5" t="s">
        <v>32</v>
      </c>
      <c r="F3219" s="6"/>
      <c r="G3219" s="7">
        <v>826</v>
      </c>
      <c r="H3219" s="10">
        <v>49</v>
      </c>
      <c r="I3219" s="1">
        <v>50</v>
      </c>
      <c r="J3219" s="1">
        <v>58</v>
      </c>
      <c r="K3219" s="1">
        <v>68</v>
      </c>
      <c r="L3219" s="1">
        <v>71</v>
      </c>
      <c r="M3219" s="1">
        <v>81</v>
      </c>
      <c r="N3219" s="1">
        <v>61</v>
      </c>
      <c r="O3219" s="1">
        <v>61</v>
      </c>
      <c r="P3219" s="1">
        <v>63</v>
      </c>
      <c r="Q3219" s="1">
        <v>78</v>
      </c>
      <c r="R3219" s="1">
        <v>69</v>
      </c>
      <c r="S3219" s="1">
        <v>42</v>
      </c>
      <c r="T3219" s="1">
        <v>54</v>
      </c>
      <c r="U3219" s="1">
        <v>14</v>
      </c>
      <c r="V3219" s="1">
        <v>7</v>
      </c>
      <c r="W3219" s="1">
        <v>0</v>
      </c>
      <c r="X3219" s="33" t="s">
        <v>72</v>
      </c>
      <c r="Y3219" s="41" t="s">
        <v>72</v>
      </c>
    </row>
    <row r="3220" spans="4:25" x14ac:dyDescent="0.2">
      <c r="D3220" s="102"/>
      <c r="E3220" s="13"/>
      <c r="F3220" s="14"/>
      <c r="G3220" s="11">
        <v>100</v>
      </c>
      <c r="H3220" s="15">
        <v>5.9322033898309998</v>
      </c>
      <c r="I3220" s="2">
        <v>6.0532687651329997</v>
      </c>
      <c r="J3220" s="2">
        <v>7.0217917675540003</v>
      </c>
      <c r="K3220" s="2">
        <v>8.2324455205810008</v>
      </c>
      <c r="L3220" s="2">
        <v>8.5956416464889998</v>
      </c>
      <c r="M3220" s="2">
        <v>9.8062953995159994</v>
      </c>
      <c r="N3220" s="2">
        <v>7.3849878934620001</v>
      </c>
      <c r="O3220" s="2">
        <v>7.3849878934620001</v>
      </c>
      <c r="P3220" s="2">
        <v>7.6271186440680001</v>
      </c>
      <c r="Q3220" s="2">
        <v>9.4430992736080004</v>
      </c>
      <c r="R3220" s="2">
        <v>8.3535108958839999</v>
      </c>
      <c r="S3220" s="2">
        <v>5.0847457627120001</v>
      </c>
      <c r="T3220" s="2">
        <v>6.5375302663439996</v>
      </c>
      <c r="U3220" s="2">
        <v>1.6949152542370001</v>
      </c>
      <c r="V3220" s="2">
        <v>0.84745762711899997</v>
      </c>
      <c r="W3220" s="9">
        <v>0</v>
      </c>
      <c r="X3220" s="2">
        <v>53.101694915254001</v>
      </c>
      <c r="Y3220" s="18">
        <v>18.350484011902999</v>
      </c>
    </row>
    <row r="3221" spans="4:25" x14ac:dyDescent="0.2">
      <c r="D3221" s="102"/>
      <c r="E3221" s="5" t="s">
        <v>33</v>
      </c>
      <c r="F3221" s="6"/>
      <c r="G3221" s="7">
        <v>672</v>
      </c>
      <c r="H3221" s="10">
        <v>41</v>
      </c>
      <c r="I3221" s="1">
        <v>40</v>
      </c>
      <c r="J3221" s="1">
        <v>40</v>
      </c>
      <c r="K3221" s="1">
        <v>54</v>
      </c>
      <c r="L3221" s="1">
        <v>60</v>
      </c>
      <c r="M3221" s="1">
        <v>58</v>
      </c>
      <c r="N3221" s="1">
        <v>45</v>
      </c>
      <c r="O3221" s="1">
        <v>54</v>
      </c>
      <c r="P3221" s="1">
        <v>62</v>
      </c>
      <c r="Q3221" s="1">
        <v>59</v>
      </c>
      <c r="R3221" s="1">
        <v>53</v>
      </c>
      <c r="S3221" s="1">
        <v>43</v>
      </c>
      <c r="T3221" s="1">
        <v>49</v>
      </c>
      <c r="U3221" s="1">
        <v>13</v>
      </c>
      <c r="V3221" s="1">
        <v>1</v>
      </c>
      <c r="W3221" s="1">
        <v>0</v>
      </c>
      <c r="X3221" s="33" t="s">
        <v>72</v>
      </c>
      <c r="Y3221" s="41" t="s">
        <v>72</v>
      </c>
    </row>
    <row r="3222" spans="4:25" x14ac:dyDescent="0.2">
      <c r="D3222" s="102"/>
      <c r="E3222" s="13"/>
      <c r="F3222" s="14"/>
      <c r="G3222" s="11">
        <v>100</v>
      </c>
      <c r="H3222" s="15">
        <v>6.1011904761900002</v>
      </c>
      <c r="I3222" s="2">
        <v>5.9523809523809996</v>
      </c>
      <c r="J3222" s="2">
        <v>5.9523809523809996</v>
      </c>
      <c r="K3222" s="2">
        <v>8.0357142857140005</v>
      </c>
      <c r="L3222" s="2">
        <v>8.9285714285710007</v>
      </c>
      <c r="M3222" s="2">
        <v>8.6309523809519995</v>
      </c>
      <c r="N3222" s="2">
        <v>6.6964285714290002</v>
      </c>
      <c r="O3222" s="2">
        <v>8.0357142857140005</v>
      </c>
      <c r="P3222" s="2">
        <v>9.2261904761900002</v>
      </c>
      <c r="Q3222" s="2">
        <v>8.7797619047619992</v>
      </c>
      <c r="R3222" s="2">
        <v>7.8869047619049999</v>
      </c>
      <c r="S3222" s="2">
        <v>6.3988095238099998</v>
      </c>
      <c r="T3222" s="2">
        <v>7.291666666667</v>
      </c>
      <c r="U3222" s="2">
        <v>1.934523809524</v>
      </c>
      <c r="V3222" s="2">
        <v>0.14880952381000001</v>
      </c>
      <c r="W3222" s="9">
        <v>0</v>
      </c>
      <c r="X3222" s="2">
        <v>53.703869047619001</v>
      </c>
      <c r="Y3222" s="18">
        <v>18.341748742560998</v>
      </c>
    </row>
    <row r="3223" spans="4:25" x14ac:dyDescent="0.2">
      <c r="D3223" s="102"/>
      <c r="E3223" s="5" t="s">
        <v>34</v>
      </c>
      <c r="F3223" s="6"/>
      <c r="G3223" s="7">
        <v>462</v>
      </c>
      <c r="H3223" s="10">
        <v>28</v>
      </c>
      <c r="I3223" s="1">
        <v>30</v>
      </c>
      <c r="J3223" s="1">
        <v>29</v>
      </c>
      <c r="K3223" s="1">
        <v>41</v>
      </c>
      <c r="L3223" s="1">
        <v>43</v>
      </c>
      <c r="M3223" s="1">
        <v>45</v>
      </c>
      <c r="N3223" s="1">
        <v>31</v>
      </c>
      <c r="O3223" s="1">
        <v>38</v>
      </c>
      <c r="P3223" s="1">
        <v>29</v>
      </c>
      <c r="Q3223" s="1">
        <v>46</v>
      </c>
      <c r="R3223" s="1">
        <v>37</v>
      </c>
      <c r="S3223" s="1">
        <v>27</v>
      </c>
      <c r="T3223" s="1">
        <v>26</v>
      </c>
      <c r="U3223" s="1">
        <v>12</v>
      </c>
      <c r="V3223" s="1">
        <v>0</v>
      </c>
      <c r="W3223" s="1">
        <v>0</v>
      </c>
      <c r="X3223" s="33" t="s">
        <v>72</v>
      </c>
      <c r="Y3223" s="41" t="s">
        <v>72</v>
      </c>
    </row>
    <row r="3224" spans="4:25" x14ac:dyDescent="0.2">
      <c r="D3224" s="102"/>
      <c r="E3224" s="13"/>
      <c r="F3224" s="14"/>
      <c r="G3224" s="11">
        <v>100</v>
      </c>
      <c r="H3224" s="15">
        <v>6.0606060606060002</v>
      </c>
      <c r="I3224" s="2">
        <v>6.4935064935059996</v>
      </c>
      <c r="J3224" s="2">
        <v>6.2770562770560003</v>
      </c>
      <c r="K3224" s="2">
        <v>8.8744588744590001</v>
      </c>
      <c r="L3224" s="2">
        <v>9.3073593073590004</v>
      </c>
      <c r="M3224" s="2">
        <v>9.7402597402600009</v>
      </c>
      <c r="N3224" s="2">
        <v>6.7099567099569999</v>
      </c>
      <c r="O3224" s="2">
        <v>8.2251082251080003</v>
      </c>
      <c r="P3224" s="2">
        <v>6.2770562770560003</v>
      </c>
      <c r="Q3224" s="2">
        <v>9.9567099567100001</v>
      </c>
      <c r="R3224" s="2">
        <v>8.0086580086579993</v>
      </c>
      <c r="S3224" s="2">
        <v>5.844155844156</v>
      </c>
      <c r="T3224" s="2">
        <v>5.6277056277059998</v>
      </c>
      <c r="U3224" s="2">
        <v>2.5974025974030002</v>
      </c>
      <c r="V3224" s="9">
        <v>0</v>
      </c>
      <c r="W3224" s="9">
        <v>0</v>
      </c>
      <c r="X3224" s="2">
        <v>52.746753246753002</v>
      </c>
      <c r="Y3224" s="18">
        <v>18.252519847971001</v>
      </c>
    </row>
    <row r="3225" spans="4:25" x14ac:dyDescent="0.2">
      <c r="D3225" s="102"/>
      <c r="E3225" s="5" t="s">
        <v>35</v>
      </c>
      <c r="F3225" s="6"/>
      <c r="G3225" s="7">
        <v>406</v>
      </c>
      <c r="H3225" s="10">
        <v>20</v>
      </c>
      <c r="I3225" s="1">
        <v>24</v>
      </c>
      <c r="J3225" s="1">
        <v>26</v>
      </c>
      <c r="K3225" s="1">
        <v>31</v>
      </c>
      <c r="L3225" s="1">
        <v>36</v>
      </c>
      <c r="M3225" s="1">
        <v>31</v>
      </c>
      <c r="N3225" s="1">
        <v>31</v>
      </c>
      <c r="O3225" s="1">
        <v>27</v>
      </c>
      <c r="P3225" s="1">
        <v>31</v>
      </c>
      <c r="Q3225" s="1">
        <v>45</v>
      </c>
      <c r="R3225" s="1">
        <v>42</v>
      </c>
      <c r="S3225" s="1">
        <v>16</v>
      </c>
      <c r="T3225" s="1">
        <v>30</v>
      </c>
      <c r="U3225" s="1">
        <v>11</v>
      </c>
      <c r="V3225" s="1">
        <v>5</v>
      </c>
      <c r="W3225" s="1">
        <v>0</v>
      </c>
      <c r="X3225" s="33" t="s">
        <v>72</v>
      </c>
      <c r="Y3225" s="41" t="s">
        <v>72</v>
      </c>
    </row>
    <row r="3226" spans="4:25" x14ac:dyDescent="0.2">
      <c r="D3226" s="102"/>
      <c r="E3226" s="13"/>
      <c r="F3226" s="14"/>
      <c r="G3226" s="11">
        <v>100</v>
      </c>
      <c r="H3226" s="15">
        <v>4.9261083743840004</v>
      </c>
      <c r="I3226" s="2">
        <v>5.9113300492610001</v>
      </c>
      <c r="J3226" s="2">
        <v>6.4039408867000001</v>
      </c>
      <c r="K3226" s="2">
        <v>7.6354679802960002</v>
      </c>
      <c r="L3226" s="2">
        <v>8.8669950738919994</v>
      </c>
      <c r="M3226" s="2">
        <v>7.6354679802960002</v>
      </c>
      <c r="N3226" s="2">
        <v>7.6354679802960002</v>
      </c>
      <c r="O3226" s="2">
        <v>6.6502463054190004</v>
      </c>
      <c r="P3226" s="2">
        <v>7.6354679802960002</v>
      </c>
      <c r="Q3226" s="2">
        <v>11.083743842364999</v>
      </c>
      <c r="R3226" s="2">
        <v>10.344827586207</v>
      </c>
      <c r="S3226" s="2">
        <v>3.9408866995070002</v>
      </c>
      <c r="T3226" s="2">
        <v>7.3891625615759997</v>
      </c>
      <c r="U3226" s="2">
        <v>2.7093596059110001</v>
      </c>
      <c r="V3226" s="2">
        <v>1.2315270935960001</v>
      </c>
      <c r="W3226" s="9">
        <v>0</v>
      </c>
      <c r="X3226" s="2">
        <v>54.820197044335004</v>
      </c>
      <c r="Y3226" s="18">
        <v>18.615626836686001</v>
      </c>
    </row>
    <row r="3227" spans="4:25" x14ac:dyDescent="0.2">
      <c r="D3227" s="102"/>
      <c r="E3227" s="5" t="s">
        <v>36</v>
      </c>
      <c r="F3227" s="6"/>
      <c r="G3227" s="7">
        <v>210</v>
      </c>
      <c r="H3227" s="10">
        <v>6</v>
      </c>
      <c r="I3227" s="1">
        <v>15</v>
      </c>
      <c r="J3227" s="1">
        <v>11</v>
      </c>
      <c r="K3227" s="1">
        <v>18</v>
      </c>
      <c r="L3227" s="1">
        <v>14</v>
      </c>
      <c r="M3227" s="1">
        <v>19</v>
      </c>
      <c r="N3227" s="1">
        <v>16</v>
      </c>
      <c r="O3227" s="1">
        <v>15</v>
      </c>
      <c r="P3227" s="1">
        <v>20</v>
      </c>
      <c r="Q3227" s="1">
        <v>19</v>
      </c>
      <c r="R3227" s="1">
        <v>22</v>
      </c>
      <c r="S3227" s="1">
        <v>8</v>
      </c>
      <c r="T3227" s="1">
        <v>14</v>
      </c>
      <c r="U3227" s="1">
        <v>9</v>
      </c>
      <c r="V3227" s="1">
        <v>4</v>
      </c>
      <c r="W3227" s="1">
        <v>0</v>
      </c>
      <c r="X3227" s="33" t="s">
        <v>72</v>
      </c>
      <c r="Y3227" s="41" t="s">
        <v>72</v>
      </c>
    </row>
    <row r="3228" spans="4:25" x14ac:dyDescent="0.2">
      <c r="D3228" s="102"/>
      <c r="E3228" s="13"/>
      <c r="F3228" s="14"/>
      <c r="G3228" s="11">
        <v>100</v>
      </c>
      <c r="H3228" s="15">
        <v>2.8571428571430002</v>
      </c>
      <c r="I3228" s="2">
        <v>7.1428571428570002</v>
      </c>
      <c r="J3228" s="2">
        <v>5.2380952380950001</v>
      </c>
      <c r="K3228" s="2">
        <v>8.5714285714289993</v>
      </c>
      <c r="L3228" s="2">
        <v>6.666666666667</v>
      </c>
      <c r="M3228" s="2">
        <v>9.0476190476189995</v>
      </c>
      <c r="N3228" s="2">
        <v>7.6190476190479997</v>
      </c>
      <c r="O3228" s="2">
        <v>7.1428571428570002</v>
      </c>
      <c r="P3228" s="2">
        <v>9.5238095238099998</v>
      </c>
      <c r="Q3228" s="2">
        <v>9.0476190476189995</v>
      </c>
      <c r="R3228" s="2">
        <v>10.47619047619</v>
      </c>
      <c r="S3228" s="2">
        <v>3.8095238095239998</v>
      </c>
      <c r="T3228" s="2">
        <v>6.666666666667</v>
      </c>
      <c r="U3228" s="2">
        <v>4.2857142857139996</v>
      </c>
      <c r="V3228" s="2">
        <v>1.9047619047619999</v>
      </c>
      <c r="W3228" s="9">
        <v>0</v>
      </c>
      <c r="X3228" s="2">
        <v>55.880952380952003</v>
      </c>
      <c r="Y3228" s="18">
        <v>18.569306960620001</v>
      </c>
    </row>
    <row r="3229" spans="4:25" x14ac:dyDescent="0.2">
      <c r="D3229" s="102"/>
      <c r="E3229" s="5" t="s">
        <v>37</v>
      </c>
      <c r="F3229" s="6"/>
      <c r="G3229" s="7">
        <v>714</v>
      </c>
      <c r="H3229" s="10">
        <v>32</v>
      </c>
      <c r="I3229" s="1">
        <v>48</v>
      </c>
      <c r="J3229" s="1">
        <v>46</v>
      </c>
      <c r="K3229" s="1">
        <v>57</v>
      </c>
      <c r="L3229" s="1">
        <v>55</v>
      </c>
      <c r="M3229" s="1">
        <v>57</v>
      </c>
      <c r="N3229" s="1">
        <v>65</v>
      </c>
      <c r="O3229" s="1">
        <v>44</v>
      </c>
      <c r="P3229" s="1">
        <v>62</v>
      </c>
      <c r="Q3229" s="1">
        <v>71</v>
      </c>
      <c r="R3229" s="1">
        <v>58</v>
      </c>
      <c r="S3229" s="1">
        <v>39</v>
      </c>
      <c r="T3229" s="1">
        <v>50</v>
      </c>
      <c r="U3229" s="1">
        <v>25</v>
      </c>
      <c r="V3229" s="1">
        <v>5</v>
      </c>
      <c r="W3229" s="1">
        <v>0</v>
      </c>
      <c r="X3229" s="33" t="s">
        <v>72</v>
      </c>
      <c r="Y3229" s="41" t="s">
        <v>72</v>
      </c>
    </row>
    <row r="3230" spans="4:25" x14ac:dyDescent="0.2">
      <c r="D3230" s="102"/>
      <c r="E3230" s="13"/>
      <c r="F3230" s="14"/>
      <c r="G3230" s="11">
        <v>100</v>
      </c>
      <c r="H3230" s="15">
        <v>4.481792717087</v>
      </c>
      <c r="I3230" s="2">
        <v>6.72268907563</v>
      </c>
      <c r="J3230" s="2">
        <v>6.4425770308120001</v>
      </c>
      <c r="K3230" s="2">
        <v>7.9831932773109999</v>
      </c>
      <c r="L3230" s="2">
        <v>7.703081232493</v>
      </c>
      <c r="M3230" s="2">
        <v>7.9831932773109999</v>
      </c>
      <c r="N3230" s="2">
        <v>9.1036414565830004</v>
      </c>
      <c r="O3230" s="2">
        <v>6.1624649859940002</v>
      </c>
      <c r="P3230" s="2">
        <v>8.6834733893559992</v>
      </c>
      <c r="Q3230" s="2">
        <v>9.9439775910360009</v>
      </c>
      <c r="R3230" s="2">
        <v>8.1232492997199994</v>
      </c>
      <c r="S3230" s="2">
        <v>5.4621848739500001</v>
      </c>
      <c r="T3230" s="2">
        <v>7.0028011204479998</v>
      </c>
      <c r="U3230" s="2">
        <v>3.5014005602239999</v>
      </c>
      <c r="V3230" s="2">
        <v>0.70028011204499996</v>
      </c>
      <c r="W3230" s="9">
        <v>0</v>
      </c>
      <c r="X3230" s="2">
        <v>54.584033613445001</v>
      </c>
      <c r="Y3230" s="18">
        <v>18.586517280715</v>
      </c>
    </row>
    <row r="3231" spans="4:25" x14ac:dyDescent="0.2">
      <c r="D3231" s="102"/>
      <c r="E3231" s="5" t="s">
        <v>38</v>
      </c>
      <c r="F3231" s="6"/>
      <c r="G3231" s="7">
        <v>70</v>
      </c>
      <c r="H3231" s="10">
        <v>5</v>
      </c>
      <c r="I3231" s="1">
        <v>5</v>
      </c>
      <c r="J3231" s="1">
        <v>4</v>
      </c>
      <c r="K3231" s="1">
        <v>8</v>
      </c>
      <c r="L3231" s="1">
        <v>7</v>
      </c>
      <c r="M3231" s="1">
        <v>6</v>
      </c>
      <c r="N3231" s="1">
        <v>6</v>
      </c>
      <c r="O3231" s="1">
        <v>4</v>
      </c>
      <c r="P3231" s="1">
        <v>4</v>
      </c>
      <c r="Q3231" s="1">
        <v>7</v>
      </c>
      <c r="R3231" s="1">
        <v>5</v>
      </c>
      <c r="S3231" s="1">
        <v>3</v>
      </c>
      <c r="T3231" s="1">
        <v>5</v>
      </c>
      <c r="U3231" s="1">
        <v>1</v>
      </c>
      <c r="V3231" s="1">
        <v>0</v>
      </c>
      <c r="W3231" s="1">
        <v>0</v>
      </c>
      <c r="X3231" s="33" t="s">
        <v>72</v>
      </c>
      <c r="Y3231" s="41" t="s">
        <v>72</v>
      </c>
    </row>
    <row r="3232" spans="4:25" x14ac:dyDescent="0.2">
      <c r="D3232" s="102"/>
      <c r="E3232" s="13"/>
      <c r="F3232" s="14"/>
      <c r="G3232" s="11">
        <v>100</v>
      </c>
      <c r="H3232" s="15">
        <v>7.1428571428570002</v>
      </c>
      <c r="I3232" s="2">
        <v>7.1428571428570002</v>
      </c>
      <c r="J3232" s="2">
        <v>5.7142857142860004</v>
      </c>
      <c r="K3232" s="2">
        <v>11.428571428571001</v>
      </c>
      <c r="L3232" s="2">
        <v>10</v>
      </c>
      <c r="M3232" s="2">
        <v>8.5714285714289993</v>
      </c>
      <c r="N3232" s="2">
        <v>8.5714285714289993</v>
      </c>
      <c r="O3232" s="2">
        <v>5.7142857142860004</v>
      </c>
      <c r="P3232" s="2">
        <v>5.7142857142860004</v>
      </c>
      <c r="Q3232" s="2">
        <v>10</v>
      </c>
      <c r="R3232" s="2">
        <v>7.1428571428570002</v>
      </c>
      <c r="S3232" s="2">
        <v>4.2857142857139996</v>
      </c>
      <c r="T3232" s="2">
        <v>7.1428571428570002</v>
      </c>
      <c r="U3232" s="2">
        <v>1.4285714285710001</v>
      </c>
      <c r="V3232" s="9">
        <v>0</v>
      </c>
      <c r="W3232" s="9">
        <v>0</v>
      </c>
      <c r="X3232" s="2">
        <v>51.285714285714</v>
      </c>
      <c r="Y3232" s="18">
        <v>18.328075931394</v>
      </c>
    </row>
    <row r="3233" spans="2:25" x14ac:dyDescent="0.2">
      <c r="D3233" s="101" t="s">
        <v>39</v>
      </c>
      <c r="E3233" s="26" t="s">
        <v>40</v>
      </c>
      <c r="F3233" s="25"/>
      <c r="G3233" s="28">
        <v>2044</v>
      </c>
      <c r="H3233" s="30">
        <v>138</v>
      </c>
      <c r="I3233" s="3">
        <v>137</v>
      </c>
      <c r="J3233" s="3">
        <v>138</v>
      </c>
      <c r="K3233" s="3">
        <v>201</v>
      </c>
      <c r="L3233" s="3">
        <v>173</v>
      </c>
      <c r="M3233" s="3">
        <v>221</v>
      </c>
      <c r="N3233" s="3">
        <v>152</v>
      </c>
      <c r="O3233" s="3">
        <v>149</v>
      </c>
      <c r="P3233" s="3">
        <v>139</v>
      </c>
      <c r="Q3233" s="3">
        <v>179</v>
      </c>
      <c r="R3233" s="3">
        <v>159</v>
      </c>
      <c r="S3233" s="3">
        <v>92</v>
      </c>
      <c r="T3233" s="3">
        <v>121</v>
      </c>
      <c r="U3233" s="3">
        <v>41</v>
      </c>
      <c r="V3233" s="3">
        <v>4</v>
      </c>
      <c r="W3233" s="3">
        <v>0</v>
      </c>
      <c r="X3233" s="74" t="s">
        <v>72</v>
      </c>
      <c r="Y3233" s="75" t="s">
        <v>72</v>
      </c>
    </row>
    <row r="3234" spans="2:25" x14ac:dyDescent="0.2">
      <c r="D3234" s="102"/>
      <c r="E3234" s="13"/>
      <c r="F3234" s="14"/>
      <c r="G3234" s="11">
        <v>100</v>
      </c>
      <c r="H3234" s="15">
        <v>6.7514677103720002</v>
      </c>
      <c r="I3234" s="2">
        <v>6.7025440313109996</v>
      </c>
      <c r="J3234" s="2">
        <v>6.7514677103720002</v>
      </c>
      <c r="K3234" s="2">
        <v>9.8336594911940001</v>
      </c>
      <c r="L3234" s="2">
        <v>8.4637964774950003</v>
      </c>
      <c r="M3234" s="2">
        <v>10.812133072407001</v>
      </c>
      <c r="N3234" s="2">
        <v>7.4363992172210001</v>
      </c>
      <c r="O3234" s="2">
        <v>7.2896281800390001</v>
      </c>
      <c r="P3234" s="2">
        <v>6.8003913894319998</v>
      </c>
      <c r="Q3234" s="2">
        <v>8.7573385518590001</v>
      </c>
      <c r="R3234" s="2">
        <v>7.7788649706459996</v>
      </c>
      <c r="S3234" s="2">
        <v>4.5009784735810001</v>
      </c>
      <c r="T3234" s="2">
        <v>5.9197651663409996</v>
      </c>
      <c r="U3234" s="2">
        <v>2.0058708414869999</v>
      </c>
      <c r="V3234" s="2">
        <v>0.195694716243</v>
      </c>
      <c r="W3234" s="9">
        <v>0</v>
      </c>
      <c r="X3234" s="2">
        <v>51.681996086105997</v>
      </c>
      <c r="Y3234" s="18">
        <v>18.204552255570999</v>
      </c>
    </row>
    <row r="3235" spans="2:25" x14ac:dyDescent="0.2">
      <c r="D3235" s="102"/>
      <c r="E3235" s="5" t="s">
        <v>41</v>
      </c>
      <c r="F3235" s="6"/>
      <c r="G3235" s="7">
        <v>2156</v>
      </c>
      <c r="H3235" s="10">
        <v>123</v>
      </c>
      <c r="I3235" s="1">
        <v>140</v>
      </c>
      <c r="J3235" s="1">
        <v>113</v>
      </c>
      <c r="K3235" s="1">
        <v>208</v>
      </c>
      <c r="L3235" s="1">
        <v>186</v>
      </c>
      <c r="M3235" s="1">
        <v>208</v>
      </c>
      <c r="N3235" s="1">
        <v>166</v>
      </c>
      <c r="O3235" s="1">
        <v>154</v>
      </c>
      <c r="P3235" s="1">
        <v>145</v>
      </c>
      <c r="Q3235" s="1">
        <v>229</v>
      </c>
      <c r="R3235" s="1">
        <v>189</v>
      </c>
      <c r="S3235" s="1">
        <v>104</v>
      </c>
      <c r="T3235" s="1">
        <v>123</v>
      </c>
      <c r="U3235" s="1">
        <v>56</v>
      </c>
      <c r="V3235" s="1">
        <v>12</v>
      </c>
      <c r="W3235" s="1">
        <v>0</v>
      </c>
      <c r="X3235" s="33" t="s">
        <v>72</v>
      </c>
      <c r="Y3235" s="41" t="s">
        <v>72</v>
      </c>
    </row>
    <row r="3236" spans="2:25" x14ac:dyDescent="0.2">
      <c r="D3236" s="102"/>
      <c r="E3236" s="13"/>
      <c r="F3236" s="14"/>
      <c r="G3236" s="11">
        <v>100</v>
      </c>
      <c r="H3236" s="15">
        <v>5.705009276438</v>
      </c>
      <c r="I3236" s="2">
        <v>6.4935064935059996</v>
      </c>
      <c r="J3236" s="2">
        <v>5.2411873840450003</v>
      </c>
      <c r="K3236" s="2">
        <v>9.6474953617810009</v>
      </c>
      <c r="L3236" s="2">
        <v>8.6270871985159996</v>
      </c>
      <c r="M3236" s="2">
        <v>9.6474953617810009</v>
      </c>
      <c r="N3236" s="2">
        <v>7.699443413729</v>
      </c>
      <c r="O3236" s="2">
        <v>7.1428571428570002</v>
      </c>
      <c r="P3236" s="2">
        <v>6.7254174397030004</v>
      </c>
      <c r="Q3236" s="2">
        <v>10.621521335807</v>
      </c>
      <c r="R3236" s="2">
        <v>8.7662337662340004</v>
      </c>
      <c r="S3236" s="2">
        <v>4.8237476808909996</v>
      </c>
      <c r="T3236" s="2">
        <v>5.705009276438</v>
      </c>
      <c r="U3236" s="2">
        <v>2.5974025974030002</v>
      </c>
      <c r="V3236" s="2">
        <v>0.55658627087199997</v>
      </c>
      <c r="W3236" s="9">
        <v>0</v>
      </c>
      <c r="X3236" s="2">
        <v>53.25</v>
      </c>
      <c r="Y3236" s="18">
        <v>18.269349541050001</v>
      </c>
    </row>
    <row r="3237" spans="2:25" x14ac:dyDescent="0.2">
      <c r="D3237" s="102"/>
      <c r="E3237" s="5" t="s">
        <v>42</v>
      </c>
      <c r="F3237" s="6"/>
      <c r="G3237" s="7">
        <v>1680</v>
      </c>
      <c r="H3237" s="10">
        <v>81</v>
      </c>
      <c r="I3237" s="1">
        <v>106</v>
      </c>
      <c r="J3237" s="1">
        <v>107</v>
      </c>
      <c r="K3237" s="1">
        <v>139</v>
      </c>
      <c r="L3237" s="1">
        <v>136</v>
      </c>
      <c r="M3237" s="1">
        <v>155</v>
      </c>
      <c r="N3237" s="1">
        <v>137</v>
      </c>
      <c r="O3237" s="1">
        <v>115</v>
      </c>
      <c r="P3237" s="1">
        <v>129</v>
      </c>
      <c r="Q3237" s="1">
        <v>179</v>
      </c>
      <c r="R3237" s="1">
        <v>139</v>
      </c>
      <c r="S3237" s="1">
        <v>94</v>
      </c>
      <c r="T3237" s="1">
        <v>112</v>
      </c>
      <c r="U3237" s="1">
        <v>36</v>
      </c>
      <c r="V3237" s="1">
        <v>15</v>
      </c>
      <c r="W3237" s="1">
        <v>0</v>
      </c>
      <c r="X3237" s="33" t="s">
        <v>72</v>
      </c>
      <c r="Y3237" s="41" t="s">
        <v>72</v>
      </c>
    </row>
    <row r="3238" spans="2:25" x14ac:dyDescent="0.2">
      <c r="D3238" s="102"/>
      <c r="E3238" s="13"/>
      <c r="F3238" s="14"/>
      <c r="G3238" s="11">
        <v>100</v>
      </c>
      <c r="H3238" s="15">
        <v>4.8214285714290002</v>
      </c>
      <c r="I3238" s="2">
        <v>6.3095238095240003</v>
      </c>
      <c r="J3238" s="2">
        <v>6.3690476190479997</v>
      </c>
      <c r="K3238" s="2">
        <v>8.2738095238099998</v>
      </c>
      <c r="L3238" s="2">
        <v>8.0952380952380008</v>
      </c>
      <c r="M3238" s="2">
        <v>9.2261904761900002</v>
      </c>
      <c r="N3238" s="2">
        <v>8.1547619047619992</v>
      </c>
      <c r="O3238" s="2">
        <v>6.8452380952379999</v>
      </c>
      <c r="P3238" s="2">
        <v>7.6785714285709998</v>
      </c>
      <c r="Q3238" s="2">
        <v>10.654761904761999</v>
      </c>
      <c r="R3238" s="2">
        <v>8.2738095238099998</v>
      </c>
      <c r="S3238" s="2">
        <v>5.5952380952379999</v>
      </c>
      <c r="T3238" s="2">
        <v>6.666666666667</v>
      </c>
      <c r="U3238" s="2">
        <v>2.1428571428569998</v>
      </c>
      <c r="V3238" s="2">
        <v>0.89285714285700002</v>
      </c>
      <c r="W3238" s="9">
        <v>0</v>
      </c>
      <c r="X3238" s="2">
        <v>54.059523809524002</v>
      </c>
      <c r="Y3238" s="18">
        <v>18.304209241694</v>
      </c>
    </row>
    <row r="3239" spans="2:25" x14ac:dyDescent="0.2">
      <c r="D3239" s="102"/>
      <c r="E3239" s="5" t="s">
        <v>43</v>
      </c>
      <c r="F3239" s="6"/>
      <c r="G3239" s="7">
        <v>518</v>
      </c>
      <c r="H3239" s="10">
        <v>16</v>
      </c>
      <c r="I3239" s="1">
        <v>29</v>
      </c>
      <c r="J3239" s="1">
        <v>24</v>
      </c>
      <c r="K3239" s="1">
        <v>40</v>
      </c>
      <c r="L3239" s="1">
        <v>42</v>
      </c>
      <c r="M3239" s="1">
        <v>33</v>
      </c>
      <c r="N3239" s="1">
        <v>34</v>
      </c>
      <c r="O3239" s="1">
        <v>45</v>
      </c>
      <c r="P3239" s="1">
        <v>54</v>
      </c>
      <c r="Q3239" s="1">
        <v>48</v>
      </c>
      <c r="R3239" s="1">
        <v>42</v>
      </c>
      <c r="S3239" s="1">
        <v>39</v>
      </c>
      <c r="T3239" s="1">
        <v>43</v>
      </c>
      <c r="U3239" s="1">
        <v>20</v>
      </c>
      <c r="V3239" s="1">
        <v>9</v>
      </c>
      <c r="W3239" s="1">
        <v>0</v>
      </c>
      <c r="X3239" s="33" t="s">
        <v>72</v>
      </c>
      <c r="Y3239" s="41" t="s">
        <v>72</v>
      </c>
    </row>
    <row r="3240" spans="2:25" x14ac:dyDescent="0.2">
      <c r="D3240" s="102"/>
      <c r="E3240" s="13"/>
      <c r="F3240" s="14"/>
      <c r="G3240" s="11">
        <v>100</v>
      </c>
      <c r="H3240" s="15">
        <v>3.088803088803</v>
      </c>
      <c r="I3240" s="2">
        <v>5.5984555984559998</v>
      </c>
      <c r="J3240" s="2">
        <v>4.6332046332049996</v>
      </c>
      <c r="K3240" s="2">
        <v>7.7220077220079997</v>
      </c>
      <c r="L3240" s="2">
        <v>8.1081081081080004</v>
      </c>
      <c r="M3240" s="2">
        <v>6.3706563706560004</v>
      </c>
      <c r="N3240" s="2">
        <v>6.563706563707</v>
      </c>
      <c r="O3240" s="2">
        <v>8.6872586872589999</v>
      </c>
      <c r="P3240" s="2">
        <v>10.42471042471</v>
      </c>
      <c r="Q3240" s="2">
        <v>9.2664092664089992</v>
      </c>
      <c r="R3240" s="2">
        <v>8.1081081081080004</v>
      </c>
      <c r="S3240" s="2">
        <v>7.5289575289580002</v>
      </c>
      <c r="T3240" s="2">
        <v>8.3011583011580008</v>
      </c>
      <c r="U3240" s="2">
        <v>3.8610038610039998</v>
      </c>
      <c r="V3240" s="2">
        <v>1.737451737452</v>
      </c>
      <c r="W3240" s="9">
        <v>0</v>
      </c>
      <c r="X3240" s="2">
        <v>57.366795366795003</v>
      </c>
      <c r="Y3240" s="18">
        <v>18.502337788235</v>
      </c>
    </row>
    <row r="3241" spans="2:25" x14ac:dyDescent="0.2">
      <c r="D3241" s="102"/>
      <c r="E3241" s="5" t="s">
        <v>44</v>
      </c>
      <c r="F3241" s="6"/>
      <c r="G3241" s="7">
        <v>602</v>
      </c>
      <c r="H3241" s="10">
        <v>22</v>
      </c>
      <c r="I3241" s="1">
        <v>39</v>
      </c>
      <c r="J3241" s="1">
        <v>35</v>
      </c>
      <c r="K3241" s="1">
        <v>44</v>
      </c>
      <c r="L3241" s="1">
        <v>38</v>
      </c>
      <c r="M3241" s="1">
        <v>54</v>
      </c>
      <c r="N3241" s="1">
        <v>53</v>
      </c>
      <c r="O3241" s="1">
        <v>37</v>
      </c>
      <c r="P3241" s="1">
        <v>54</v>
      </c>
      <c r="Q3241" s="1">
        <v>65</v>
      </c>
      <c r="R3241" s="1">
        <v>54</v>
      </c>
      <c r="S3241" s="1">
        <v>34</v>
      </c>
      <c r="T3241" s="1">
        <v>47</v>
      </c>
      <c r="U3241" s="1">
        <v>23</v>
      </c>
      <c r="V3241" s="1">
        <v>3</v>
      </c>
      <c r="W3241" s="1">
        <v>0</v>
      </c>
      <c r="X3241" s="33" t="s">
        <v>72</v>
      </c>
      <c r="Y3241" s="41" t="s">
        <v>72</v>
      </c>
    </row>
    <row r="3242" spans="2:25" x14ac:dyDescent="0.2">
      <c r="D3242" s="103"/>
      <c r="E3242" s="54"/>
      <c r="F3242" s="52"/>
      <c r="G3242" s="61">
        <v>100</v>
      </c>
      <c r="H3242" s="66">
        <v>3.6544850498339998</v>
      </c>
      <c r="I3242" s="24">
        <v>6.4784053156150003</v>
      </c>
      <c r="J3242" s="24">
        <v>5.8139534883720003</v>
      </c>
      <c r="K3242" s="24">
        <v>7.3089700996679996</v>
      </c>
      <c r="L3242" s="24">
        <v>6.3122923588040001</v>
      </c>
      <c r="M3242" s="24">
        <v>8.9700996677740008</v>
      </c>
      <c r="N3242" s="24">
        <v>8.8039867109630006</v>
      </c>
      <c r="O3242" s="24">
        <v>6.1461794019929998</v>
      </c>
      <c r="P3242" s="24">
        <v>8.9700996677740008</v>
      </c>
      <c r="Q3242" s="24">
        <v>10.797342192691</v>
      </c>
      <c r="R3242" s="24">
        <v>8.9700996677740008</v>
      </c>
      <c r="S3242" s="24">
        <v>5.6478405315610001</v>
      </c>
      <c r="T3242" s="24">
        <v>7.8073089701000002</v>
      </c>
      <c r="U3242" s="24">
        <v>3.820598006645</v>
      </c>
      <c r="V3242" s="24">
        <v>0.49833887043199998</v>
      </c>
      <c r="W3242" s="72">
        <v>0</v>
      </c>
      <c r="X3242" s="24">
        <v>55.853820598006997</v>
      </c>
      <c r="Y3242" s="69">
        <v>18.379496024302998</v>
      </c>
    </row>
    <row r="3244" spans="2:25" x14ac:dyDescent="0.2">
      <c r="B3244" s="34" t="str">
        <f xml:space="preserve"> HYPERLINK("#'目次'!B79", "[73]")</f>
        <v>[73]</v>
      </c>
      <c r="C3244" s="27" t="s">
        <v>710</v>
      </c>
    </row>
    <row r="3247" spans="2:25" x14ac:dyDescent="0.2">
      <c r="C3247" s="27" t="s">
        <v>13</v>
      </c>
    </row>
    <row r="3248" spans="2:25" x14ac:dyDescent="0.2">
      <c r="D3248" s="97"/>
      <c r="E3248" s="98"/>
      <c r="F3248" s="98"/>
      <c r="G3248" s="38" t="s">
        <v>14</v>
      </c>
      <c r="H3248" s="36" t="s">
        <v>711</v>
      </c>
      <c r="I3248" s="4" t="s">
        <v>712</v>
      </c>
      <c r="J3248" s="35" t="s">
        <v>24</v>
      </c>
    </row>
    <row r="3249" spans="4:10" x14ac:dyDescent="0.2">
      <c r="D3249" s="99"/>
      <c r="E3249" s="100"/>
      <c r="F3249" s="100"/>
      <c r="G3249" s="40"/>
      <c r="H3249" s="42"/>
      <c r="I3249" s="8"/>
      <c r="J3249" s="39"/>
    </row>
    <row r="3250" spans="4:10" x14ac:dyDescent="0.2">
      <c r="D3250" s="59"/>
      <c r="E3250" s="63" t="s">
        <v>14</v>
      </c>
      <c r="F3250" s="65"/>
      <c r="G3250" s="37">
        <v>7000</v>
      </c>
      <c r="H3250" s="16">
        <v>4765</v>
      </c>
      <c r="I3250" s="16">
        <v>2105</v>
      </c>
      <c r="J3250" s="57">
        <v>130</v>
      </c>
    </row>
    <row r="3251" spans="4:10" x14ac:dyDescent="0.2">
      <c r="D3251" s="54"/>
      <c r="E3251" s="52"/>
      <c r="F3251" s="60"/>
      <c r="G3251" s="11">
        <v>100</v>
      </c>
      <c r="H3251" s="2">
        <v>68.071428571428996</v>
      </c>
      <c r="I3251" s="2">
        <v>30.071428571428999</v>
      </c>
      <c r="J3251" s="18">
        <v>1.857142857143</v>
      </c>
    </row>
    <row r="3252" spans="4:10" x14ac:dyDescent="0.2">
      <c r="D3252" s="101" t="s">
        <v>25</v>
      </c>
      <c r="E3252" s="26" t="s">
        <v>26</v>
      </c>
      <c r="F3252" s="25"/>
      <c r="G3252" s="28">
        <v>308</v>
      </c>
      <c r="H3252" s="30">
        <v>198</v>
      </c>
      <c r="I3252" s="3">
        <v>105</v>
      </c>
      <c r="J3252" s="32">
        <v>5</v>
      </c>
    </row>
    <row r="3253" spans="4:10" x14ac:dyDescent="0.2">
      <c r="D3253" s="102"/>
      <c r="E3253" s="13"/>
      <c r="F3253" s="14"/>
      <c r="G3253" s="11">
        <v>100</v>
      </c>
      <c r="H3253" s="15">
        <v>64.285714285713993</v>
      </c>
      <c r="I3253" s="2">
        <v>34.090909090909001</v>
      </c>
      <c r="J3253" s="18">
        <v>1.6233766233769999</v>
      </c>
    </row>
    <row r="3254" spans="4:10" x14ac:dyDescent="0.2">
      <c r="D3254" s="102"/>
      <c r="E3254" s="5" t="s">
        <v>27</v>
      </c>
      <c r="F3254" s="6"/>
      <c r="G3254" s="7">
        <v>504</v>
      </c>
      <c r="H3254" s="10">
        <v>341</v>
      </c>
      <c r="I3254" s="1">
        <v>154</v>
      </c>
      <c r="J3254" s="17">
        <v>9</v>
      </c>
    </row>
    <row r="3255" spans="4:10" x14ac:dyDescent="0.2">
      <c r="D3255" s="102"/>
      <c r="E3255" s="13"/>
      <c r="F3255" s="14"/>
      <c r="G3255" s="11">
        <v>100</v>
      </c>
      <c r="H3255" s="15">
        <v>67.658730158729995</v>
      </c>
      <c r="I3255" s="2">
        <v>30.555555555556001</v>
      </c>
      <c r="J3255" s="18">
        <v>1.785714285714</v>
      </c>
    </row>
    <row r="3256" spans="4:10" x14ac:dyDescent="0.2">
      <c r="D3256" s="102"/>
      <c r="E3256" s="5" t="s">
        <v>28</v>
      </c>
      <c r="F3256" s="6"/>
      <c r="G3256" s="7">
        <v>1554</v>
      </c>
      <c r="H3256" s="10">
        <v>1088</v>
      </c>
      <c r="I3256" s="1">
        <v>440</v>
      </c>
      <c r="J3256" s="17">
        <v>26</v>
      </c>
    </row>
    <row r="3257" spans="4:10" x14ac:dyDescent="0.2">
      <c r="D3257" s="102"/>
      <c r="E3257" s="13"/>
      <c r="F3257" s="14"/>
      <c r="G3257" s="11">
        <v>100</v>
      </c>
      <c r="H3257" s="15">
        <v>70.012870012869996</v>
      </c>
      <c r="I3257" s="2">
        <v>28.314028314028</v>
      </c>
      <c r="J3257" s="18">
        <v>1.6731016731020001</v>
      </c>
    </row>
    <row r="3258" spans="4:10" x14ac:dyDescent="0.2">
      <c r="D3258" s="102"/>
      <c r="E3258" s="5" t="s">
        <v>29</v>
      </c>
      <c r="F3258" s="6"/>
      <c r="G3258" s="7">
        <v>840</v>
      </c>
      <c r="H3258" s="10">
        <v>532</v>
      </c>
      <c r="I3258" s="1">
        <v>290</v>
      </c>
      <c r="J3258" s="17">
        <v>18</v>
      </c>
    </row>
    <row r="3259" spans="4:10" x14ac:dyDescent="0.2">
      <c r="D3259" s="102"/>
      <c r="E3259" s="13"/>
      <c r="F3259" s="14"/>
      <c r="G3259" s="11">
        <v>100</v>
      </c>
      <c r="H3259" s="15">
        <v>63.333333333333002</v>
      </c>
      <c r="I3259" s="2">
        <v>34.523809523810002</v>
      </c>
      <c r="J3259" s="18">
        <v>2.1428571428569998</v>
      </c>
    </row>
    <row r="3260" spans="4:10" x14ac:dyDescent="0.2">
      <c r="D3260" s="102"/>
      <c r="E3260" s="5" t="s">
        <v>30</v>
      </c>
      <c r="F3260" s="6"/>
      <c r="G3260" s="7">
        <v>280</v>
      </c>
      <c r="H3260" s="10">
        <v>171</v>
      </c>
      <c r="I3260" s="1">
        <v>96</v>
      </c>
      <c r="J3260" s="17">
        <v>13</v>
      </c>
    </row>
    <row r="3261" spans="4:10" x14ac:dyDescent="0.2">
      <c r="D3261" s="102"/>
      <c r="E3261" s="13"/>
      <c r="F3261" s="14"/>
      <c r="G3261" s="11">
        <v>100</v>
      </c>
      <c r="H3261" s="15">
        <v>61.071428571429003</v>
      </c>
      <c r="I3261" s="2">
        <v>34.285714285714</v>
      </c>
      <c r="J3261" s="18">
        <v>4.6428571428570002</v>
      </c>
    </row>
    <row r="3262" spans="4:10" x14ac:dyDescent="0.2">
      <c r="D3262" s="102"/>
      <c r="E3262" s="5" t="s">
        <v>31</v>
      </c>
      <c r="F3262" s="6"/>
      <c r="G3262" s="7">
        <v>154</v>
      </c>
      <c r="H3262" s="10">
        <v>119</v>
      </c>
      <c r="I3262" s="1">
        <v>33</v>
      </c>
      <c r="J3262" s="17">
        <v>2</v>
      </c>
    </row>
    <row r="3263" spans="4:10" x14ac:dyDescent="0.2">
      <c r="D3263" s="102"/>
      <c r="E3263" s="13"/>
      <c r="F3263" s="14"/>
      <c r="G3263" s="11">
        <v>100</v>
      </c>
      <c r="H3263" s="15">
        <v>77.272727272726996</v>
      </c>
      <c r="I3263" s="2">
        <v>21.428571428571001</v>
      </c>
      <c r="J3263" s="18">
        <v>1.298701298701</v>
      </c>
    </row>
    <row r="3264" spans="4:10" x14ac:dyDescent="0.2">
      <c r="D3264" s="102"/>
      <c r="E3264" s="5" t="s">
        <v>32</v>
      </c>
      <c r="F3264" s="6"/>
      <c r="G3264" s="7">
        <v>826</v>
      </c>
      <c r="H3264" s="10">
        <v>586</v>
      </c>
      <c r="I3264" s="1">
        <v>227</v>
      </c>
      <c r="J3264" s="17">
        <v>13</v>
      </c>
    </row>
    <row r="3265" spans="4:10" x14ac:dyDescent="0.2">
      <c r="D3265" s="102"/>
      <c r="E3265" s="13"/>
      <c r="F3265" s="14"/>
      <c r="G3265" s="11">
        <v>100</v>
      </c>
      <c r="H3265" s="15">
        <v>70.944309927361004</v>
      </c>
      <c r="I3265" s="2">
        <v>27.481840193705001</v>
      </c>
      <c r="J3265" s="18">
        <v>1.5738498789349999</v>
      </c>
    </row>
    <row r="3266" spans="4:10" x14ac:dyDescent="0.2">
      <c r="D3266" s="102"/>
      <c r="E3266" s="5" t="s">
        <v>33</v>
      </c>
      <c r="F3266" s="6"/>
      <c r="G3266" s="7">
        <v>672</v>
      </c>
      <c r="H3266" s="10">
        <v>455</v>
      </c>
      <c r="I3266" s="1">
        <v>208</v>
      </c>
      <c r="J3266" s="17">
        <v>9</v>
      </c>
    </row>
    <row r="3267" spans="4:10" x14ac:dyDescent="0.2">
      <c r="D3267" s="102"/>
      <c r="E3267" s="13"/>
      <c r="F3267" s="14"/>
      <c r="G3267" s="11">
        <v>100</v>
      </c>
      <c r="H3267" s="15">
        <v>67.708333333333002</v>
      </c>
      <c r="I3267" s="2">
        <v>30.952380952380999</v>
      </c>
      <c r="J3267" s="18">
        <v>1.339285714286</v>
      </c>
    </row>
    <row r="3268" spans="4:10" x14ac:dyDescent="0.2">
      <c r="D3268" s="102"/>
      <c r="E3268" s="5" t="s">
        <v>34</v>
      </c>
      <c r="F3268" s="6"/>
      <c r="G3268" s="7">
        <v>462</v>
      </c>
      <c r="H3268" s="10">
        <v>324</v>
      </c>
      <c r="I3268" s="1">
        <v>134</v>
      </c>
      <c r="J3268" s="17">
        <v>4</v>
      </c>
    </row>
    <row r="3269" spans="4:10" x14ac:dyDescent="0.2">
      <c r="D3269" s="102"/>
      <c r="E3269" s="13"/>
      <c r="F3269" s="14"/>
      <c r="G3269" s="11">
        <v>100</v>
      </c>
      <c r="H3269" s="15">
        <v>70.12987012987</v>
      </c>
      <c r="I3269" s="2">
        <v>29.004329004329001</v>
      </c>
      <c r="J3269" s="18">
        <v>0.86580086580100002</v>
      </c>
    </row>
    <row r="3270" spans="4:10" x14ac:dyDescent="0.2">
      <c r="D3270" s="102"/>
      <c r="E3270" s="5" t="s">
        <v>35</v>
      </c>
      <c r="F3270" s="6"/>
      <c r="G3270" s="7">
        <v>406</v>
      </c>
      <c r="H3270" s="10">
        <v>286</v>
      </c>
      <c r="I3270" s="1">
        <v>116</v>
      </c>
      <c r="J3270" s="17">
        <v>4</v>
      </c>
    </row>
    <row r="3271" spans="4:10" x14ac:dyDescent="0.2">
      <c r="D3271" s="102"/>
      <c r="E3271" s="13"/>
      <c r="F3271" s="14"/>
      <c r="G3271" s="11">
        <v>100</v>
      </c>
      <c r="H3271" s="15">
        <v>70.443349753695003</v>
      </c>
      <c r="I3271" s="2">
        <v>28.571428571428999</v>
      </c>
      <c r="J3271" s="18">
        <v>0.98522167487699996</v>
      </c>
    </row>
    <row r="3272" spans="4:10" x14ac:dyDescent="0.2">
      <c r="D3272" s="102"/>
      <c r="E3272" s="5" t="s">
        <v>36</v>
      </c>
      <c r="F3272" s="6"/>
      <c r="G3272" s="7">
        <v>210</v>
      </c>
      <c r="H3272" s="10">
        <v>144</v>
      </c>
      <c r="I3272" s="1">
        <v>62</v>
      </c>
      <c r="J3272" s="17">
        <v>4</v>
      </c>
    </row>
    <row r="3273" spans="4:10" x14ac:dyDescent="0.2">
      <c r="D3273" s="102"/>
      <c r="E3273" s="13"/>
      <c r="F3273" s="14"/>
      <c r="G3273" s="11">
        <v>100</v>
      </c>
      <c r="H3273" s="15">
        <v>68.571428571428996</v>
      </c>
      <c r="I3273" s="2">
        <v>29.523809523810002</v>
      </c>
      <c r="J3273" s="18">
        <v>1.9047619047619999</v>
      </c>
    </row>
    <row r="3274" spans="4:10" x14ac:dyDescent="0.2">
      <c r="D3274" s="102"/>
      <c r="E3274" s="5" t="s">
        <v>37</v>
      </c>
      <c r="F3274" s="6"/>
      <c r="G3274" s="7">
        <v>714</v>
      </c>
      <c r="H3274" s="10">
        <v>489</v>
      </c>
      <c r="I3274" s="1">
        <v>202</v>
      </c>
      <c r="J3274" s="17">
        <v>23</v>
      </c>
    </row>
    <row r="3275" spans="4:10" x14ac:dyDescent="0.2">
      <c r="D3275" s="102"/>
      <c r="E3275" s="13"/>
      <c r="F3275" s="14"/>
      <c r="G3275" s="11">
        <v>100</v>
      </c>
      <c r="H3275" s="15">
        <v>68.487394957983</v>
      </c>
      <c r="I3275" s="2">
        <v>28.291316526610998</v>
      </c>
      <c r="J3275" s="18">
        <v>3.221288515406</v>
      </c>
    </row>
    <row r="3276" spans="4:10" x14ac:dyDescent="0.2">
      <c r="D3276" s="102"/>
      <c r="E3276" s="5" t="s">
        <v>38</v>
      </c>
      <c r="F3276" s="6"/>
      <c r="G3276" s="7">
        <v>70</v>
      </c>
      <c r="H3276" s="10">
        <v>32</v>
      </c>
      <c r="I3276" s="1">
        <v>38</v>
      </c>
      <c r="J3276" s="17">
        <v>0</v>
      </c>
    </row>
    <row r="3277" spans="4:10" x14ac:dyDescent="0.2">
      <c r="D3277" s="102"/>
      <c r="E3277" s="13"/>
      <c r="F3277" s="14"/>
      <c r="G3277" s="11">
        <v>100</v>
      </c>
      <c r="H3277" s="15">
        <v>45.714285714286</v>
      </c>
      <c r="I3277" s="2">
        <v>54.285714285714</v>
      </c>
      <c r="J3277" s="29">
        <v>0</v>
      </c>
    </row>
    <row r="3278" spans="4:10" x14ac:dyDescent="0.2">
      <c r="D3278" s="101" t="s">
        <v>39</v>
      </c>
      <c r="E3278" s="26" t="s">
        <v>40</v>
      </c>
      <c r="F3278" s="25"/>
      <c r="G3278" s="28">
        <v>2044</v>
      </c>
      <c r="H3278" s="30">
        <v>1357</v>
      </c>
      <c r="I3278" s="3">
        <v>658</v>
      </c>
      <c r="J3278" s="32">
        <v>29</v>
      </c>
    </row>
    <row r="3279" spans="4:10" x14ac:dyDescent="0.2">
      <c r="D3279" s="102"/>
      <c r="E3279" s="13"/>
      <c r="F3279" s="14"/>
      <c r="G3279" s="11">
        <v>100</v>
      </c>
      <c r="H3279" s="15">
        <v>66.389432485322999</v>
      </c>
      <c r="I3279" s="2">
        <v>32.191780821918002</v>
      </c>
      <c r="J3279" s="18">
        <v>1.418786692759</v>
      </c>
    </row>
    <row r="3280" spans="4:10" x14ac:dyDescent="0.2">
      <c r="D3280" s="102"/>
      <c r="E3280" s="5" t="s">
        <v>41</v>
      </c>
      <c r="F3280" s="6"/>
      <c r="G3280" s="7">
        <v>2156</v>
      </c>
      <c r="H3280" s="10">
        <v>1484</v>
      </c>
      <c r="I3280" s="1">
        <v>637</v>
      </c>
      <c r="J3280" s="17">
        <v>35</v>
      </c>
    </row>
    <row r="3281" spans="2:19" x14ac:dyDescent="0.2">
      <c r="D3281" s="102"/>
      <c r="E3281" s="13"/>
      <c r="F3281" s="14"/>
      <c r="G3281" s="11">
        <v>100</v>
      </c>
      <c r="H3281" s="15">
        <v>68.831168831168995</v>
      </c>
      <c r="I3281" s="2">
        <v>29.545454545455001</v>
      </c>
      <c r="J3281" s="18">
        <v>1.6233766233769999</v>
      </c>
    </row>
    <row r="3282" spans="2:19" x14ac:dyDescent="0.2">
      <c r="D3282" s="102"/>
      <c r="E3282" s="5" t="s">
        <v>42</v>
      </c>
      <c r="F3282" s="6"/>
      <c r="G3282" s="7">
        <v>1680</v>
      </c>
      <c r="H3282" s="10">
        <v>1128</v>
      </c>
      <c r="I3282" s="1">
        <v>522</v>
      </c>
      <c r="J3282" s="17">
        <v>30</v>
      </c>
    </row>
    <row r="3283" spans="2:19" x14ac:dyDescent="0.2">
      <c r="D3283" s="102"/>
      <c r="E3283" s="13"/>
      <c r="F3283" s="14"/>
      <c r="G3283" s="11">
        <v>100</v>
      </c>
      <c r="H3283" s="15">
        <v>67.142857142856997</v>
      </c>
      <c r="I3283" s="2">
        <v>31.071428571428999</v>
      </c>
      <c r="J3283" s="18">
        <v>1.785714285714</v>
      </c>
    </row>
    <row r="3284" spans="2:19" x14ac:dyDescent="0.2">
      <c r="D3284" s="102"/>
      <c r="E3284" s="5" t="s">
        <v>43</v>
      </c>
      <c r="F3284" s="6"/>
      <c r="G3284" s="7">
        <v>518</v>
      </c>
      <c r="H3284" s="10">
        <v>357</v>
      </c>
      <c r="I3284" s="1">
        <v>142</v>
      </c>
      <c r="J3284" s="17">
        <v>19</v>
      </c>
    </row>
    <row r="3285" spans="2:19" x14ac:dyDescent="0.2">
      <c r="D3285" s="102"/>
      <c r="E3285" s="13"/>
      <c r="F3285" s="14"/>
      <c r="G3285" s="11">
        <v>100</v>
      </c>
      <c r="H3285" s="15">
        <v>68.918918918919005</v>
      </c>
      <c r="I3285" s="2">
        <v>27.413127413127</v>
      </c>
      <c r="J3285" s="18">
        <v>3.6679536679539999</v>
      </c>
    </row>
    <row r="3286" spans="2:19" x14ac:dyDescent="0.2">
      <c r="D3286" s="102"/>
      <c r="E3286" s="5" t="s">
        <v>44</v>
      </c>
      <c r="F3286" s="6"/>
      <c r="G3286" s="7">
        <v>602</v>
      </c>
      <c r="H3286" s="10">
        <v>439</v>
      </c>
      <c r="I3286" s="1">
        <v>146</v>
      </c>
      <c r="J3286" s="17">
        <v>17</v>
      </c>
    </row>
    <row r="3287" spans="2:19" x14ac:dyDescent="0.2">
      <c r="D3287" s="103"/>
      <c r="E3287" s="54"/>
      <c r="F3287" s="52"/>
      <c r="G3287" s="61">
        <v>100</v>
      </c>
      <c r="H3287" s="66">
        <v>72.923588039866999</v>
      </c>
      <c r="I3287" s="24">
        <v>24.252491694351999</v>
      </c>
      <c r="J3287" s="69">
        <v>2.8239202657810001</v>
      </c>
    </row>
    <row r="3289" spans="2:19" x14ac:dyDescent="0.2">
      <c r="B3289" s="34" t="str">
        <f xml:space="preserve"> HYPERLINK("#'目次'!B80", "[74]")</f>
        <v>[74]</v>
      </c>
      <c r="C3289" s="27" t="s">
        <v>715</v>
      </c>
    </row>
    <row r="3292" spans="2:19" x14ac:dyDescent="0.2">
      <c r="C3292" s="27" t="s">
        <v>13</v>
      </c>
    </row>
    <row r="3293" spans="2:19" ht="36" x14ac:dyDescent="0.2">
      <c r="D3293" s="97"/>
      <c r="E3293" s="98"/>
      <c r="F3293" s="98"/>
      <c r="G3293" s="38" t="s">
        <v>14</v>
      </c>
      <c r="H3293" s="36" t="s">
        <v>716</v>
      </c>
      <c r="I3293" s="4" t="s">
        <v>717</v>
      </c>
      <c r="J3293" s="4" t="s">
        <v>718</v>
      </c>
      <c r="K3293" s="4" t="s">
        <v>719</v>
      </c>
      <c r="L3293" s="4" t="s">
        <v>720</v>
      </c>
      <c r="M3293" s="4" t="s">
        <v>721</v>
      </c>
      <c r="N3293" s="4" t="s">
        <v>722</v>
      </c>
      <c r="O3293" s="4" t="s">
        <v>723</v>
      </c>
      <c r="P3293" s="4" t="s">
        <v>724</v>
      </c>
      <c r="Q3293" s="4" t="s">
        <v>725</v>
      </c>
      <c r="R3293" s="4" t="s">
        <v>22</v>
      </c>
      <c r="S3293" s="35" t="s">
        <v>24</v>
      </c>
    </row>
    <row r="3294" spans="2:19" x14ac:dyDescent="0.2">
      <c r="D3294" s="99"/>
      <c r="E3294" s="100"/>
      <c r="F3294" s="100"/>
      <c r="G3294" s="40"/>
      <c r="H3294" s="42"/>
      <c r="I3294" s="8"/>
      <c r="J3294" s="8"/>
      <c r="K3294" s="8"/>
      <c r="L3294" s="8"/>
      <c r="M3294" s="8"/>
      <c r="N3294" s="8"/>
      <c r="O3294" s="8"/>
      <c r="P3294" s="8"/>
      <c r="Q3294" s="8"/>
      <c r="R3294" s="8"/>
      <c r="S3294" s="39"/>
    </row>
    <row r="3295" spans="2:19" x14ac:dyDescent="0.2">
      <c r="D3295" s="59"/>
      <c r="E3295" s="63" t="s">
        <v>14</v>
      </c>
      <c r="F3295" s="65"/>
      <c r="G3295" s="37">
        <v>7000</v>
      </c>
      <c r="H3295" s="16">
        <v>759</v>
      </c>
      <c r="I3295" s="16">
        <v>41</v>
      </c>
      <c r="J3295" s="16">
        <v>104</v>
      </c>
      <c r="K3295" s="16">
        <v>523</v>
      </c>
      <c r="L3295" s="16">
        <v>1672</v>
      </c>
      <c r="M3295" s="16">
        <v>296</v>
      </c>
      <c r="N3295" s="16">
        <v>1073</v>
      </c>
      <c r="O3295" s="16">
        <v>957</v>
      </c>
      <c r="P3295" s="16">
        <v>1426</v>
      </c>
      <c r="Q3295" s="16">
        <v>127</v>
      </c>
      <c r="R3295" s="16">
        <v>21</v>
      </c>
      <c r="S3295" s="57">
        <v>1</v>
      </c>
    </row>
    <row r="3296" spans="2:19" x14ac:dyDescent="0.2">
      <c r="D3296" s="54"/>
      <c r="E3296" s="52"/>
      <c r="F3296" s="60"/>
      <c r="G3296" s="11">
        <v>100</v>
      </c>
      <c r="H3296" s="2">
        <v>10.842857142857</v>
      </c>
      <c r="I3296" s="2">
        <v>0.58571428571399997</v>
      </c>
      <c r="J3296" s="2">
        <v>1.485714285714</v>
      </c>
      <c r="K3296" s="2">
        <v>7.4714285714289996</v>
      </c>
      <c r="L3296" s="2">
        <v>23.885714285713998</v>
      </c>
      <c r="M3296" s="2">
        <v>4.2285714285709997</v>
      </c>
      <c r="N3296" s="2">
        <v>15.328571428570999</v>
      </c>
      <c r="O3296" s="2">
        <v>13.671428571429001</v>
      </c>
      <c r="P3296" s="2">
        <v>20.371428571429</v>
      </c>
      <c r="Q3296" s="2">
        <v>1.8142857142860001</v>
      </c>
      <c r="R3296" s="2">
        <v>0.3</v>
      </c>
      <c r="S3296" s="18">
        <v>1.4285714285999999E-2</v>
      </c>
    </row>
    <row r="3297" spans="4:19" x14ac:dyDescent="0.2">
      <c r="D3297" s="101" t="s">
        <v>25</v>
      </c>
      <c r="E3297" s="26" t="s">
        <v>26</v>
      </c>
      <c r="F3297" s="25"/>
      <c r="G3297" s="28">
        <v>308</v>
      </c>
      <c r="H3297" s="30">
        <v>28</v>
      </c>
      <c r="I3297" s="3">
        <v>2</v>
      </c>
      <c r="J3297" s="3">
        <v>3</v>
      </c>
      <c r="K3297" s="3">
        <v>35</v>
      </c>
      <c r="L3297" s="3">
        <v>56</v>
      </c>
      <c r="M3297" s="3">
        <v>13</v>
      </c>
      <c r="N3297" s="3">
        <v>45</v>
      </c>
      <c r="O3297" s="3">
        <v>45</v>
      </c>
      <c r="P3297" s="3">
        <v>75</v>
      </c>
      <c r="Q3297" s="3">
        <v>4</v>
      </c>
      <c r="R3297" s="3">
        <v>2</v>
      </c>
      <c r="S3297" s="32">
        <v>0</v>
      </c>
    </row>
    <row r="3298" spans="4:19" x14ac:dyDescent="0.2">
      <c r="D3298" s="102"/>
      <c r="E3298" s="13"/>
      <c r="F3298" s="14"/>
      <c r="G3298" s="11">
        <v>100</v>
      </c>
      <c r="H3298" s="15">
        <v>9.0909090909089993</v>
      </c>
      <c r="I3298" s="2">
        <v>0.64935064935099995</v>
      </c>
      <c r="J3298" s="2">
        <v>0.974025974026</v>
      </c>
      <c r="K3298" s="2">
        <v>11.363636363635999</v>
      </c>
      <c r="L3298" s="2">
        <v>18.181818181817999</v>
      </c>
      <c r="M3298" s="2">
        <v>4.2207792207789998</v>
      </c>
      <c r="N3298" s="2">
        <v>14.61038961039</v>
      </c>
      <c r="O3298" s="2">
        <v>14.61038961039</v>
      </c>
      <c r="P3298" s="2">
        <v>24.350649350649</v>
      </c>
      <c r="Q3298" s="2">
        <v>1.298701298701</v>
      </c>
      <c r="R3298" s="2">
        <v>0.64935064935099995</v>
      </c>
      <c r="S3298" s="29">
        <v>0</v>
      </c>
    </row>
    <row r="3299" spans="4:19" x14ac:dyDescent="0.2">
      <c r="D3299" s="102"/>
      <c r="E3299" s="5" t="s">
        <v>27</v>
      </c>
      <c r="F3299" s="6"/>
      <c r="G3299" s="7">
        <v>504</v>
      </c>
      <c r="H3299" s="10">
        <v>46</v>
      </c>
      <c r="I3299" s="1">
        <v>4</v>
      </c>
      <c r="J3299" s="1">
        <v>3</v>
      </c>
      <c r="K3299" s="1">
        <v>35</v>
      </c>
      <c r="L3299" s="1">
        <v>126</v>
      </c>
      <c r="M3299" s="1">
        <v>31</v>
      </c>
      <c r="N3299" s="1">
        <v>63</v>
      </c>
      <c r="O3299" s="1">
        <v>64</v>
      </c>
      <c r="P3299" s="1">
        <v>127</v>
      </c>
      <c r="Q3299" s="1">
        <v>3</v>
      </c>
      <c r="R3299" s="1">
        <v>2</v>
      </c>
      <c r="S3299" s="17">
        <v>0</v>
      </c>
    </row>
    <row r="3300" spans="4:19" x14ac:dyDescent="0.2">
      <c r="D3300" s="102"/>
      <c r="E3300" s="13"/>
      <c r="F3300" s="14"/>
      <c r="G3300" s="11">
        <v>100</v>
      </c>
      <c r="H3300" s="15">
        <v>9.1269841269840004</v>
      </c>
      <c r="I3300" s="2">
        <v>0.793650793651</v>
      </c>
      <c r="J3300" s="2">
        <v>0.59523809523799998</v>
      </c>
      <c r="K3300" s="2">
        <v>6.9444444444439997</v>
      </c>
      <c r="L3300" s="2">
        <v>25</v>
      </c>
      <c r="M3300" s="2">
        <v>6.1507936507940002</v>
      </c>
      <c r="N3300" s="2">
        <v>12.5</v>
      </c>
      <c r="O3300" s="2">
        <v>12.698412698413</v>
      </c>
      <c r="P3300" s="2">
        <v>25.198412698413001</v>
      </c>
      <c r="Q3300" s="2">
        <v>0.59523809523799998</v>
      </c>
      <c r="R3300" s="2">
        <v>0.39682539682500001</v>
      </c>
      <c r="S3300" s="29">
        <v>0</v>
      </c>
    </row>
    <row r="3301" spans="4:19" x14ac:dyDescent="0.2">
      <c r="D3301" s="102"/>
      <c r="E3301" s="5" t="s">
        <v>28</v>
      </c>
      <c r="F3301" s="6"/>
      <c r="G3301" s="7">
        <v>1554</v>
      </c>
      <c r="H3301" s="10">
        <v>160</v>
      </c>
      <c r="I3301" s="1">
        <v>10</v>
      </c>
      <c r="J3301" s="1">
        <v>22</v>
      </c>
      <c r="K3301" s="1">
        <v>126</v>
      </c>
      <c r="L3301" s="1">
        <v>378</v>
      </c>
      <c r="M3301" s="1">
        <v>75</v>
      </c>
      <c r="N3301" s="1">
        <v>238</v>
      </c>
      <c r="O3301" s="1">
        <v>210</v>
      </c>
      <c r="P3301" s="1">
        <v>289</v>
      </c>
      <c r="Q3301" s="1">
        <v>39</v>
      </c>
      <c r="R3301" s="1">
        <v>6</v>
      </c>
      <c r="S3301" s="17">
        <v>1</v>
      </c>
    </row>
    <row r="3302" spans="4:19" x14ac:dyDescent="0.2">
      <c r="D3302" s="102"/>
      <c r="E3302" s="13"/>
      <c r="F3302" s="14"/>
      <c r="G3302" s="11">
        <v>100</v>
      </c>
      <c r="H3302" s="15">
        <v>10.29601029601</v>
      </c>
      <c r="I3302" s="2">
        <v>0.643500643501</v>
      </c>
      <c r="J3302" s="2">
        <v>1.4157014157009999</v>
      </c>
      <c r="K3302" s="2">
        <v>8.1081081081080004</v>
      </c>
      <c r="L3302" s="2">
        <v>24.324324324323999</v>
      </c>
      <c r="M3302" s="2">
        <v>4.826254826255</v>
      </c>
      <c r="N3302" s="2">
        <v>15.315315315315001</v>
      </c>
      <c r="O3302" s="2">
        <v>13.513513513514001</v>
      </c>
      <c r="P3302" s="2">
        <v>18.597168597168999</v>
      </c>
      <c r="Q3302" s="2">
        <v>2.5096525096529998</v>
      </c>
      <c r="R3302" s="2">
        <v>0.38610038610000003</v>
      </c>
      <c r="S3302" s="18">
        <v>6.435006435E-2</v>
      </c>
    </row>
    <row r="3303" spans="4:19" x14ac:dyDescent="0.2">
      <c r="D3303" s="102"/>
      <c r="E3303" s="5" t="s">
        <v>29</v>
      </c>
      <c r="F3303" s="6"/>
      <c r="G3303" s="7">
        <v>840</v>
      </c>
      <c r="H3303" s="10">
        <v>114</v>
      </c>
      <c r="I3303" s="1">
        <v>5</v>
      </c>
      <c r="J3303" s="1">
        <v>10</v>
      </c>
      <c r="K3303" s="1">
        <v>71</v>
      </c>
      <c r="L3303" s="1">
        <v>210</v>
      </c>
      <c r="M3303" s="1">
        <v>40</v>
      </c>
      <c r="N3303" s="1">
        <v>132</v>
      </c>
      <c r="O3303" s="1">
        <v>111</v>
      </c>
      <c r="P3303" s="1">
        <v>122</v>
      </c>
      <c r="Q3303" s="1">
        <v>23</v>
      </c>
      <c r="R3303" s="1">
        <v>2</v>
      </c>
      <c r="S3303" s="17">
        <v>0</v>
      </c>
    </row>
    <row r="3304" spans="4:19" x14ac:dyDescent="0.2">
      <c r="D3304" s="102"/>
      <c r="E3304" s="13"/>
      <c r="F3304" s="14"/>
      <c r="G3304" s="11">
        <v>100</v>
      </c>
      <c r="H3304" s="15">
        <v>13.571428571428999</v>
      </c>
      <c r="I3304" s="2">
        <v>0.59523809523799998</v>
      </c>
      <c r="J3304" s="2">
        <v>1.190476190476</v>
      </c>
      <c r="K3304" s="2">
        <v>8.4523809523810005</v>
      </c>
      <c r="L3304" s="2">
        <v>25</v>
      </c>
      <c r="M3304" s="2">
        <v>4.7619047619049999</v>
      </c>
      <c r="N3304" s="2">
        <v>15.714285714286</v>
      </c>
      <c r="O3304" s="2">
        <v>13.214285714286</v>
      </c>
      <c r="P3304" s="2">
        <v>14.52380952381</v>
      </c>
      <c r="Q3304" s="2">
        <v>2.7380952380950001</v>
      </c>
      <c r="R3304" s="2">
        <v>0.23809523809499999</v>
      </c>
      <c r="S3304" s="29">
        <v>0</v>
      </c>
    </row>
    <row r="3305" spans="4:19" x14ac:dyDescent="0.2">
      <c r="D3305" s="102"/>
      <c r="E3305" s="5" t="s">
        <v>30</v>
      </c>
      <c r="F3305" s="6"/>
      <c r="G3305" s="7">
        <v>280</v>
      </c>
      <c r="H3305" s="10">
        <v>19</v>
      </c>
      <c r="I3305" s="1">
        <v>0</v>
      </c>
      <c r="J3305" s="1">
        <v>3</v>
      </c>
      <c r="K3305" s="1">
        <v>21</v>
      </c>
      <c r="L3305" s="1">
        <v>72</v>
      </c>
      <c r="M3305" s="1">
        <v>12</v>
      </c>
      <c r="N3305" s="1">
        <v>41</v>
      </c>
      <c r="O3305" s="1">
        <v>29</v>
      </c>
      <c r="P3305" s="1">
        <v>78</v>
      </c>
      <c r="Q3305" s="1">
        <v>4</v>
      </c>
      <c r="R3305" s="1">
        <v>1</v>
      </c>
      <c r="S3305" s="17">
        <v>0</v>
      </c>
    </row>
    <row r="3306" spans="4:19" x14ac:dyDescent="0.2">
      <c r="D3306" s="102"/>
      <c r="E3306" s="13"/>
      <c r="F3306" s="14"/>
      <c r="G3306" s="11">
        <v>100</v>
      </c>
      <c r="H3306" s="15">
        <v>6.7857142857139996</v>
      </c>
      <c r="I3306" s="9">
        <v>0</v>
      </c>
      <c r="J3306" s="2">
        <v>1.0714285714289999</v>
      </c>
      <c r="K3306" s="2">
        <v>7.5</v>
      </c>
      <c r="L3306" s="2">
        <v>25.714285714286</v>
      </c>
      <c r="M3306" s="2">
        <v>4.2857142857139996</v>
      </c>
      <c r="N3306" s="2">
        <v>14.642857142857</v>
      </c>
      <c r="O3306" s="2">
        <v>10.357142857143</v>
      </c>
      <c r="P3306" s="2">
        <v>27.857142857143</v>
      </c>
      <c r="Q3306" s="2">
        <v>1.4285714285710001</v>
      </c>
      <c r="R3306" s="2">
        <v>0.35714285714299998</v>
      </c>
      <c r="S3306" s="29">
        <v>0</v>
      </c>
    </row>
    <row r="3307" spans="4:19" x14ac:dyDescent="0.2">
      <c r="D3307" s="102"/>
      <c r="E3307" s="5" t="s">
        <v>31</v>
      </c>
      <c r="F3307" s="6"/>
      <c r="G3307" s="7">
        <v>154</v>
      </c>
      <c r="H3307" s="10">
        <v>14</v>
      </c>
      <c r="I3307" s="1">
        <v>1</v>
      </c>
      <c r="J3307" s="1">
        <v>2</v>
      </c>
      <c r="K3307" s="1">
        <v>13</v>
      </c>
      <c r="L3307" s="1">
        <v>53</v>
      </c>
      <c r="M3307" s="1">
        <v>4</v>
      </c>
      <c r="N3307" s="1">
        <v>17</v>
      </c>
      <c r="O3307" s="1">
        <v>20</v>
      </c>
      <c r="P3307" s="1">
        <v>30</v>
      </c>
      <c r="Q3307" s="1">
        <v>0</v>
      </c>
      <c r="R3307" s="1">
        <v>0</v>
      </c>
      <c r="S3307" s="17">
        <v>0</v>
      </c>
    </row>
    <row r="3308" spans="4:19" x14ac:dyDescent="0.2">
      <c r="D3308" s="102"/>
      <c r="E3308" s="13"/>
      <c r="F3308" s="14"/>
      <c r="G3308" s="11">
        <v>100</v>
      </c>
      <c r="H3308" s="15">
        <v>9.0909090909089993</v>
      </c>
      <c r="I3308" s="2">
        <v>0.64935064935099995</v>
      </c>
      <c r="J3308" s="2">
        <v>1.298701298701</v>
      </c>
      <c r="K3308" s="2">
        <v>8.4415584415579996</v>
      </c>
      <c r="L3308" s="2">
        <v>34.415584415584</v>
      </c>
      <c r="M3308" s="2">
        <v>2.5974025974030002</v>
      </c>
      <c r="N3308" s="2">
        <v>11.038961038961</v>
      </c>
      <c r="O3308" s="2">
        <v>12.987012987012999</v>
      </c>
      <c r="P3308" s="2">
        <v>19.480519480519</v>
      </c>
      <c r="Q3308" s="9">
        <v>0</v>
      </c>
      <c r="R3308" s="9">
        <v>0</v>
      </c>
      <c r="S3308" s="29">
        <v>0</v>
      </c>
    </row>
    <row r="3309" spans="4:19" x14ac:dyDescent="0.2">
      <c r="D3309" s="102"/>
      <c r="E3309" s="5" t="s">
        <v>32</v>
      </c>
      <c r="F3309" s="6"/>
      <c r="G3309" s="7">
        <v>826</v>
      </c>
      <c r="H3309" s="10">
        <v>81</v>
      </c>
      <c r="I3309" s="1">
        <v>4</v>
      </c>
      <c r="J3309" s="1">
        <v>11</v>
      </c>
      <c r="K3309" s="1">
        <v>56</v>
      </c>
      <c r="L3309" s="1">
        <v>207</v>
      </c>
      <c r="M3309" s="1">
        <v>24</v>
      </c>
      <c r="N3309" s="1">
        <v>147</v>
      </c>
      <c r="O3309" s="1">
        <v>116</v>
      </c>
      <c r="P3309" s="1">
        <v>161</v>
      </c>
      <c r="Q3309" s="1">
        <v>16</v>
      </c>
      <c r="R3309" s="1">
        <v>3</v>
      </c>
      <c r="S3309" s="17">
        <v>0</v>
      </c>
    </row>
    <row r="3310" spans="4:19" x14ac:dyDescent="0.2">
      <c r="D3310" s="102"/>
      <c r="E3310" s="13"/>
      <c r="F3310" s="14"/>
      <c r="G3310" s="11">
        <v>100</v>
      </c>
      <c r="H3310" s="15">
        <v>9.8062953995159994</v>
      </c>
      <c r="I3310" s="2">
        <v>0.48426150121099998</v>
      </c>
      <c r="J3310" s="2">
        <v>1.331719128329</v>
      </c>
      <c r="K3310" s="2">
        <v>6.7796610169490004</v>
      </c>
      <c r="L3310" s="2">
        <v>25.060532687651001</v>
      </c>
      <c r="M3310" s="2">
        <v>2.9055690072639999</v>
      </c>
      <c r="N3310" s="2">
        <v>17.796610169491998</v>
      </c>
      <c r="O3310" s="2">
        <v>14.043583535109001</v>
      </c>
      <c r="P3310" s="2">
        <v>19.491525423729001</v>
      </c>
      <c r="Q3310" s="2">
        <v>1.937046004843</v>
      </c>
      <c r="R3310" s="2">
        <v>0.36319612590799999</v>
      </c>
      <c r="S3310" s="29">
        <v>0</v>
      </c>
    </row>
    <row r="3311" spans="4:19" x14ac:dyDescent="0.2">
      <c r="D3311" s="102"/>
      <c r="E3311" s="5" t="s">
        <v>33</v>
      </c>
      <c r="F3311" s="6"/>
      <c r="G3311" s="7">
        <v>672</v>
      </c>
      <c r="H3311" s="10">
        <v>95</v>
      </c>
      <c r="I3311" s="1">
        <v>6</v>
      </c>
      <c r="J3311" s="1">
        <v>16</v>
      </c>
      <c r="K3311" s="1">
        <v>34</v>
      </c>
      <c r="L3311" s="1">
        <v>140</v>
      </c>
      <c r="M3311" s="1">
        <v>26</v>
      </c>
      <c r="N3311" s="1">
        <v>109</v>
      </c>
      <c r="O3311" s="1">
        <v>111</v>
      </c>
      <c r="P3311" s="1">
        <v>121</v>
      </c>
      <c r="Q3311" s="1">
        <v>13</v>
      </c>
      <c r="R3311" s="1">
        <v>1</v>
      </c>
      <c r="S3311" s="17">
        <v>0</v>
      </c>
    </row>
    <row r="3312" spans="4:19" x14ac:dyDescent="0.2">
      <c r="D3312" s="102"/>
      <c r="E3312" s="13"/>
      <c r="F3312" s="14"/>
      <c r="G3312" s="11">
        <v>100</v>
      </c>
      <c r="H3312" s="15">
        <v>14.136904761905001</v>
      </c>
      <c r="I3312" s="2">
        <v>0.89285714285700002</v>
      </c>
      <c r="J3312" s="2">
        <v>2.3809523809519999</v>
      </c>
      <c r="K3312" s="2">
        <v>5.0595238095240003</v>
      </c>
      <c r="L3312" s="2">
        <v>20.833333333333002</v>
      </c>
      <c r="M3312" s="2">
        <v>3.8690476190480001</v>
      </c>
      <c r="N3312" s="2">
        <v>16.220238095237999</v>
      </c>
      <c r="O3312" s="2">
        <v>16.517857142857</v>
      </c>
      <c r="P3312" s="2">
        <v>18.005952380951999</v>
      </c>
      <c r="Q3312" s="2">
        <v>1.934523809524</v>
      </c>
      <c r="R3312" s="2">
        <v>0.14880952381000001</v>
      </c>
      <c r="S3312" s="29">
        <v>0</v>
      </c>
    </row>
    <row r="3313" spans="4:19" x14ac:dyDescent="0.2">
      <c r="D3313" s="102"/>
      <c r="E3313" s="5" t="s">
        <v>34</v>
      </c>
      <c r="F3313" s="6"/>
      <c r="G3313" s="7">
        <v>462</v>
      </c>
      <c r="H3313" s="10">
        <v>46</v>
      </c>
      <c r="I3313" s="1">
        <v>1</v>
      </c>
      <c r="J3313" s="1">
        <v>9</v>
      </c>
      <c r="K3313" s="1">
        <v>28</v>
      </c>
      <c r="L3313" s="1">
        <v>112</v>
      </c>
      <c r="M3313" s="1">
        <v>17</v>
      </c>
      <c r="N3313" s="1">
        <v>94</v>
      </c>
      <c r="O3313" s="1">
        <v>65</v>
      </c>
      <c r="P3313" s="1">
        <v>84</v>
      </c>
      <c r="Q3313" s="1">
        <v>6</v>
      </c>
      <c r="R3313" s="1">
        <v>0</v>
      </c>
      <c r="S3313" s="17">
        <v>0</v>
      </c>
    </row>
    <row r="3314" spans="4:19" x14ac:dyDescent="0.2">
      <c r="D3314" s="102"/>
      <c r="E3314" s="13"/>
      <c r="F3314" s="14"/>
      <c r="G3314" s="11">
        <v>100</v>
      </c>
      <c r="H3314" s="15">
        <v>9.9567099567100001</v>
      </c>
      <c r="I3314" s="2">
        <v>0.21645021645000001</v>
      </c>
      <c r="J3314" s="2">
        <v>1.948051948052</v>
      </c>
      <c r="K3314" s="2">
        <v>6.0606060606060002</v>
      </c>
      <c r="L3314" s="2">
        <v>24.242424242424001</v>
      </c>
      <c r="M3314" s="2">
        <v>3.6796536796539998</v>
      </c>
      <c r="N3314" s="2">
        <v>20.346320346319999</v>
      </c>
      <c r="O3314" s="2">
        <v>14.069264069263999</v>
      </c>
      <c r="P3314" s="2">
        <v>18.181818181817999</v>
      </c>
      <c r="Q3314" s="2">
        <v>1.298701298701</v>
      </c>
      <c r="R3314" s="9">
        <v>0</v>
      </c>
      <c r="S3314" s="29">
        <v>0</v>
      </c>
    </row>
    <row r="3315" spans="4:19" x14ac:dyDescent="0.2">
      <c r="D3315" s="102"/>
      <c r="E3315" s="5" t="s">
        <v>35</v>
      </c>
      <c r="F3315" s="6"/>
      <c r="G3315" s="7">
        <v>406</v>
      </c>
      <c r="H3315" s="10">
        <v>42</v>
      </c>
      <c r="I3315" s="1">
        <v>4</v>
      </c>
      <c r="J3315" s="1">
        <v>4</v>
      </c>
      <c r="K3315" s="1">
        <v>34</v>
      </c>
      <c r="L3315" s="1">
        <v>96</v>
      </c>
      <c r="M3315" s="1">
        <v>10</v>
      </c>
      <c r="N3315" s="1">
        <v>54</v>
      </c>
      <c r="O3315" s="1">
        <v>59</v>
      </c>
      <c r="P3315" s="1">
        <v>94</v>
      </c>
      <c r="Q3315" s="1">
        <v>8</v>
      </c>
      <c r="R3315" s="1">
        <v>1</v>
      </c>
      <c r="S3315" s="17">
        <v>0</v>
      </c>
    </row>
    <row r="3316" spans="4:19" x14ac:dyDescent="0.2">
      <c r="D3316" s="102"/>
      <c r="E3316" s="13"/>
      <c r="F3316" s="14"/>
      <c r="G3316" s="11">
        <v>100</v>
      </c>
      <c r="H3316" s="15">
        <v>10.344827586207</v>
      </c>
      <c r="I3316" s="2">
        <v>0.98522167487699996</v>
      </c>
      <c r="J3316" s="2">
        <v>0.98522167487699996</v>
      </c>
      <c r="K3316" s="2">
        <v>8.3743842364530003</v>
      </c>
      <c r="L3316" s="2">
        <v>23.645320197044001</v>
      </c>
      <c r="M3316" s="2">
        <v>2.4630541871920002</v>
      </c>
      <c r="N3316" s="2">
        <v>13.300492610837001</v>
      </c>
      <c r="O3316" s="2">
        <v>14.532019704433001</v>
      </c>
      <c r="P3316" s="2">
        <v>23.152709359606</v>
      </c>
      <c r="Q3316" s="2">
        <v>1.9704433497539999</v>
      </c>
      <c r="R3316" s="2">
        <v>0.246305418719</v>
      </c>
      <c r="S3316" s="29">
        <v>0</v>
      </c>
    </row>
    <row r="3317" spans="4:19" x14ac:dyDescent="0.2">
      <c r="D3317" s="102"/>
      <c r="E3317" s="5" t="s">
        <v>36</v>
      </c>
      <c r="F3317" s="6"/>
      <c r="G3317" s="7">
        <v>210</v>
      </c>
      <c r="H3317" s="10">
        <v>20</v>
      </c>
      <c r="I3317" s="1">
        <v>1</v>
      </c>
      <c r="J3317" s="1">
        <v>4</v>
      </c>
      <c r="K3317" s="1">
        <v>14</v>
      </c>
      <c r="L3317" s="1">
        <v>45</v>
      </c>
      <c r="M3317" s="1">
        <v>7</v>
      </c>
      <c r="N3317" s="1">
        <v>26</v>
      </c>
      <c r="O3317" s="1">
        <v>21</v>
      </c>
      <c r="P3317" s="1">
        <v>70</v>
      </c>
      <c r="Q3317" s="1">
        <v>2</v>
      </c>
      <c r="R3317" s="1">
        <v>0</v>
      </c>
      <c r="S3317" s="17">
        <v>0</v>
      </c>
    </row>
    <row r="3318" spans="4:19" x14ac:dyDescent="0.2">
      <c r="D3318" s="102"/>
      <c r="E3318" s="13"/>
      <c r="F3318" s="14"/>
      <c r="G3318" s="11">
        <v>100</v>
      </c>
      <c r="H3318" s="15">
        <v>9.5238095238099998</v>
      </c>
      <c r="I3318" s="2">
        <v>0.47619047618999999</v>
      </c>
      <c r="J3318" s="2">
        <v>1.9047619047619999</v>
      </c>
      <c r="K3318" s="2">
        <v>6.666666666667</v>
      </c>
      <c r="L3318" s="2">
        <v>21.428571428571001</v>
      </c>
      <c r="M3318" s="2">
        <v>3.333333333333</v>
      </c>
      <c r="N3318" s="2">
        <v>12.380952380951999</v>
      </c>
      <c r="O3318" s="2">
        <v>10</v>
      </c>
      <c r="P3318" s="2">
        <v>33.333333333333002</v>
      </c>
      <c r="Q3318" s="2">
        <v>0.95238095238099996</v>
      </c>
      <c r="R3318" s="9">
        <v>0</v>
      </c>
      <c r="S3318" s="29">
        <v>0</v>
      </c>
    </row>
    <row r="3319" spans="4:19" x14ac:dyDescent="0.2">
      <c r="D3319" s="102"/>
      <c r="E3319" s="5" t="s">
        <v>37</v>
      </c>
      <c r="F3319" s="6"/>
      <c r="G3319" s="7">
        <v>714</v>
      </c>
      <c r="H3319" s="10">
        <v>89</v>
      </c>
      <c r="I3319" s="1">
        <v>3</v>
      </c>
      <c r="J3319" s="1">
        <v>17</v>
      </c>
      <c r="K3319" s="1">
        <v>53</v>
      </c>
      <c r="L3319" s="1">
        <v>159</v>
      </c>
      <c r="M3319" s="1">
        <v>30</v>
      </c>
      <c r="N3319" s="1">
        <v>99</v>
      </c>
      <c r="O3319" s="1">
        <v>101</v>
      </c>
      <c r="P3319" s="1">
        <v>153</v>
      </c>
      <c r="Q3319" s="1">
        <v>9</v>
      </c>
      <c r="R3319" s="1">
        <v>1</v>
      </c>
      <c r="S3319" s="17">
        <v>0</v>
      </c>
    </row>
    <row r="3320" spans="4:19" x14ac:dyDescent="0.2">
      <c r="D3320" s="102"/>
      <c r="E3320" s="13"/>
      <c r="F3320" s="14"/>
      <c r="G3320" s="11">
        <v>100</v>
      </c>
      <c r="H3320" s="15">
        <v>12.464985994398001</v>
      </c>
      <c r="I3320" s="2">
        <v>0.42016806722700001</v>
      </c>
      <c r="J3320" s="2">
        <v>2.3809523809519999</v>
      </c>
      <c r="K3320" s="2">
        <v>7.4229691876750001</v>
      </c>
      <c r="L3320" s="2">
        <v>22.268907563025</v>
      </c>
      <c r="M3320" s="2">
        <v>4.2016806722690001</v>
      </c>
      <c r="N3320" s="2">
        <v>13.865546218486999</v>
      </c>
      <c r="O3320" s="2">
        <v>14.145658263305</v>
      </c>
      <c r="P3320" s="2">
        <v>21.428571428571001</v>
      </c>
      <c r="Q3320" s="2">
        <v>1.260504201681</v>
      </c>
      <c r="R3320" s="2">
        <v>0.140056022409</v>
      </c>
      <c r="S3320" s="29">
        <v>0</v>
      </c>
    </row>
    <row r="3321" spans="4:19" x14ac:dyDescent="0.2">
      <c r="D3321" s="102"/>
      <c r="E3321" s="5" t="s">
        <v>38</v>
      </c>
      <c r="F3321" s="6"/>
      <c r="G3321" s="7">
        <v>70</v>
      </c>
      <c r="H3321" s="10">
        <v>5</v>
      </c>
      <c r="I3321" s="1">
        <v>0</v>
      </c>
      <c r="J3321" s="1">
        <v>0</v>
      </c>
      <c r="K3321" s="1">
        <v>3</v>
      </c>
      <c r="L3321" s="1">
        <v>18</v>
      </c>
      <c r="M3321" s="1">
        <v>7</v>
      </c>
      <c r="N3321" s="1">
        <v>8</v>
      </c>
      <c r="O3321" s="1">
        <v>5</v>
      </c>
      <c r="P3321" s="1">
        <v>22</v>
      </c>
      <c r="Q3321" s="1">
        <v>0</v>
      </c>
      <c r="R3321" s="1">
        <v>2</v>
      </c>
      <c r="S3321" s="17">
        <v>0</v>
      </c>
    </row>
    <row r="3322" spans="4:19" x14ac:dyDescent="0.2">
      <c r="D3322" s="102"/>
      <c r="E3322" s="13"/>
      <c r="F3322" s="14"/>
      <c r="G3322" s="11">
        <v>100</v>
      </c>
      <c r="H3322" s="15">
        <v>7.1428571428570002</v>
      </c>
      <c r="I3322" s="9">
        <v>0</v>
      </c>
      <c r="J3322" s="9">
        <v>0</v>
      </c>
      <c r="K3322" s="2">
        <v>4.2857142857139996</v>
      </c>
      <c r="L3322" s="2">
        <v>25.714285714286</v>
      </c>
      <c r="M3322" s="2">
        <v>10</v>
      </c>
      <c r="N3322" s="2">
        <v>11.428571428571001</v>
      </c>
      <c r="O3322" s="2">
        <v>7.1428571428570002</v>
      </c>
      <c r="P3322" s="2">
        <v>31.428571428571001</v>
      </c>
      <c r="Q3322" s="9">
        <v>0</v>
      </c>
      <c r="R3322" s="2">
        <v>2.8571428571430002</v>
      </c>
      <c r="S3322" s="29">
        <v>0</v>
      </c>
    </row>
    <row r="3323" spans="4:19" x14ac:dyDescent="0.2">
      <c r="D3323" s="101" t="s">
        <v>39</v>
      </c>
      <c r="E3323" s="26" t="s">
        <v>40</v>
      </c>
      <c r="F3323" s="25"/>
      <c r="G3323" s="28">
        <v>2044</v>
      </c>
      <c r="H3323" s="30">
        <v>236</v>
      </c>
      <c r="I3323" s="3">
        <v>16</v>
      </c>
      <c r="J3323" s="3">
        <v>34</v>
      </c>
      <c r="K3323" s="3">
        <v>150</v>
      </c>
      <c r="L3323" s="3">
        <v>515</v>
      </c>
      <c r="M3323" s="3">
        <v>87</v>
      </c>
      <c r="N3323" s="3">
        <v>327</v>
      </c>
      <c r="O3323" s="3">
        <v>279</v>
      </c>
      <c r="P3323" s="3">
        <v>347</v>
      </c>
      <c r="Q3323" s="3">
        <v>49</v>
      </c>
      <c r="R3323" s="3">
        <v>4</v>
      </c>
      <c r="S3323" s="32">
        <v>0</v>
      </c>
    </row>
    <row r="3324" spans="4:19" x14ac:dyDescent="0.2">
      <c r="D3324" s="102"/>
      <c r="E3324" s="13"/>
      <c r="F3324" s="14"/>
      <c r="G3324" s="11">
        <v>100</v>
      </c>
      <c r="H3324" s="15">
        <v>11.545988258316999</v>
      </c>
      <c r="I3324" s="2">
        <v>0.78277886497100002</v>
      </c>
      <c r="J3324" s="2">
        <v>1.663405088063</v>
      </c>
      <c r="K3324" s="2">
        <v>7.3385518590999999</v>
      </c>
      <c r="L3324" s="2">
        <v>25.195694716243</v>
      </c>
      <c r="M3324" s="2">
        <v>4.256360078278</v>
      </c>
      <c r="N3324" s="2">
        <v>15.998043052838</v>
      </c>
      <c r="O3324" s="2">
        <v>13.649706457925999</v>
      </c>
      <c r="P3324" s="2">
        <v>16.976516634050999</v>
      </c>
      <c r="Q3324" s="2">
        <v>2.397260273973</v>
      </c>
      <c r="R3324" s="2">
        <v>0.195694716243</v>
      </c>
      <c r="S3324" s="29">
        <v>0</v>
      </c>
    </row>
    <row r="3325" spans="4:19" x14ac:dyDescent="0.2">
      <c r="D3325" s="102"/>
      <c r="E3325" s="5" t="s">
        <v>41</v>
      </c>
      <c r="F3325" s="6"/>
      <c r="G3325" s="7">
        <v>2156</v>
      </c>
      <c r="H3325" s="10">
        <v>222</v>
      </c>
      <c r="I3325" s="1">
        <v>12</v>
      </c>
      <c r="J3325" s="1">
        <v>25</v>
      </c>
      <c r="K3325" s="1">
        <v>175</v>
      </c>
      <c r="L3325" s="1">
        <v>519</v>
      </c>
      <c r="M3325" s="1">
        <v>76</v>
      </c>
      <c r="N3325" s="1">
        <v>353</v>
      </c>
      <c r="O3325" s="1">
        <v>297</v>
      </c>
      <c r="P3325" s="1">
        <v>428</v>
      </c>
      <c r="Q3325" s="1">
        <v>44</v>
      </c>
      <c r="R3325" s="1">
        <v>5</v>
      </c>
      <c r="S3325" s="17">
        <v>0</v>
      </c>
    </row>
    <row r="3326" spans="4:19" x14ac:dyDescent="0.2">
      <c r="D3326" s="102"/>
      <c r="E3326" s="13"/>
      <c r="F3326" s="14"/>
      <c r="G3326" s="11">
        <v>100</v>
      </c>
      <c r="H3326" s="15">
        <v>10.296846011132001</v>
      </c>
      <c r="I3326" s="2">
        <v>0.55658627087199997</v>
      </c>
      <c r="J3326" s="2">
        <v>1.1595547309830001</v>
      </c>
      <c r="K3326" s="2">
        <v>8.1168831168830007</v>
      </c>
      <c r="L3326" s="2">
        <v>24.072356215212999</v>
      </c>
      <c r="M3326" s="2">
        <v>3.5250463821890001</v>
      </c>
      <c r="N3326" s="2">
        <v>16.372912801483999</v>
      </c>
      <c r="O3326" s="2">
        <v>13.775510204082</v>
      </c>
      <c r="P3326" s="2">
        <v>19.851576994434001</v>
      </c>
      <c r="Q3326" s="2">
        <v>2.040816326531</v>
      </c>
      <c r="R3326" s="2">
        <v>0.23191094619700001</v>
      </c>
      <c r="S3326" s="29">
        <v>0</v>
      </c>
    </row>
    <row r="3327" spans="4:19" x14ac:dyDescent="0.2">
      <c r="D3327" s="102"/>
      <c r="E3327" s="5" t="s">
        <v>42</v>
      </c>
      <c r="F3327" s="6"/>
      <c r="G3327" s="7">
        <v>1680</v>
      </c>
      <c r="H3327" s="10">
        <v>186</v>
      </c>
      <c r="I3327" s="1">
        <v>8</v>
      </c>
      <c r="J3327" s="1">
        <v>25</v>
      </c>
      <c r="K3327" s="1">
        <v>130</v>
      </c>
      <c r="L3327" s="1">
        <v>392</v>
      </c>
      <c r="M3327" s="1">
        <v>80</v>
      </c>
      <c r="N3327" s="1">
        <v>234</v>
      </c>
      <c r="O3327" s="1">
        <v>223</v>
      </c>
      <c r="P3327" s="1">
        <v>377</v>
      </c>
      <c r="Q3327" s="1">
        <v>19</v>
      </c>
      <c r="R3327" s="1">
        <v>6</v>
      </c>
      <c r="S3327" s="17">
        <v>0</v>
      </c>
    </row>
    <row r="3328" spans="4:19" x14ac:dyDescent="0.2">
      <c r="D3328" s="102"/>
      <c r="E3328" s="13"/>
      <c r="F3328" s="14"/>
      <c r="G3328" s="11">
        <v>100</v>
      </c>
      <c r="H3328" s="15">
        <v>11.071428571428999</v>
      </c>
      <c r="I3328" s="2">
        <v>0.47619047618999999</v>
      </c>
      <c r="J3328" s="2">
        <v>1.4880952380950001</v>
      </c>
      <c r="K3328" s="2">
        <v>7.7380952380950001</v>
      </c>
      <c r="L3328" s="2">
        <v>23.333333333333002</v>
      </c>
      <c r="M3328" s="2">
        <v>4.7619047619049999</v>
      </c>
      <c r="N3328" s="2">
        <v>13.928571428571001</v>
      </c>
      <c r="O3328" s="2">
        <v>13.27380952381</v>
      </c>
      <c r="P3328" s="2">
        <v>22.440476190476002</v>
      </c>
      <c r="Q3328" s="2">
        <v>1.1309523809519999</v>
      </c>
      <c r="R3328" s="2">
        <v>0.35714285714299998</v>
      </c>
      <c r="S3328" s="29">
        <v>0</v>
      </c>
    </row>
    <row r="3329" spans="2:19" x14ac:dyDescent="0.2">
      <c r="D3329" s="102"/>
      <c r="E3329" s="5" t="s">
        <v>43</v>
      </c>
      <c r="F3329" s="6"/>
      <c r="G3329" s="7">
        <v>518</v>
      </c>
      <c r="H3329" s="10">
        <v>51</v>
      </c>
      <c r="I3329" s="1">
        <v>4</v>
      </c>
      <c r="J3329" s="1">
        <v>6</v>
      </c>
      <c r="K3329" s="1">
        <v>28</v>
      </c>
      <c r="L3329" s="1">
        <v>108</v>
      </c>
      <c r="M3329" s="1">
        <v>31</v>
      </c>
      <c r="N3329" s="1">
        <v>76</v>
      </c>
      <c r="O3329" s="1">
        <v>67</v>
      </c>
      <c r="P3329" s="1">
        <v>143</v>
      </c>
      <c r="Q3329" s="1">
        <v>3</v>
      </c>
      <c r="R3329" s="1">
        <v>1</v>
      </c>
      <c r="S3329" s="17">
        <v>0</v>
      </c>
    </row>
    <row r="3330" spans="2:19" x14ac:dyDescent="0.2">
      <c r="D3330" s="102"/>
      <c r="E3330" s="13"/>
      <c r="F3330" s="14"/>
      <c r="G3330" s="11">
        <v>100</v>
      </c>
      <c r="H3330" s="15">
        <v>9.8455598455600004</v>
      </c>
      <c r="I3330" s="2">
        <v>0.77220077220100003</v>
      </c>
      <c r="J3330" s="2">
        <v>1.1583011583009999</v>
      </c>
      <c r="K3330" s="2">
        <v>5.4054054054050003</v>
      </c>
      <c r="L3330" s="2">
        <v>20.849420849421001</v>
      </c>
      <c r="M3330" s="2">
        <v>5.9845559845559997</v>
      </c>
      <c r="N3330" s="2">
        <v>14.671814671815</v>
      </c>
      <c r="O3330" s="2">
        <v>12.934362934363</v>
      </c>
      <c r="P3330" s="2">
        <v>27.606177606178001</v>
      </c>
      <c r="Q3330" s="2">
        <v>0.57915057915099999</v>
      </c>
      <c r="R3330" s="2">
        <v>0.19305019305000001</v>
      </c>
      <c r="S3330" s="29">
        <v>0</v>
      </c>
    </row>
    <row r="3331" spans="2:19" x14ac:dyDescent="0.2">
      <c r="D3331" s="102"/>
      <c r="E3331" s="5" t="s">
        <v>44</v>
      </c>
      <c r="F3331" s="6"/>
      <c r="G3331" s="7">
        <v>602</v>
      </c>
      <c r="H3331" s="10">
        <v>64</v>
      </c>
      <c r="I3331" s="1">
        <v>1</v>
      </c>
      <c r="J3331" s="1">
        <v>14</v>
      </c>
      <c r="K3331" s="1">
        <v>40</v>
      </c>
      <c r="L3331" s="1">
        <v>138</v>
      </c>
      <c r="M3331" s="1">
        <v>22</v>
      </c>
      <c r="N3331" s="1">
        <v>83</v>
      </c>
      <c r="O3331" s="1">
        <v>91</v>
      </c>
      <c r="P3331" s="1">
        <v>131</v>
      </c>
      <c r="Q3331" s="1">
        <v>12</v>
      </c>
      <c r="R3331" s="1">
        <v>5</v>
      </c>
      <c r="S3331" s="17">
        <v>1</v>
      </c>
    </row>
    <row r="3332" spans="2:19" x14ac:dyDescent="0.2">
      <c r="D3332" s="103"/>
      <c r="E3332" s="54"/>
      <c r="F3332" s="52"/>
      <c r="G3332" s="61">
        <v>100</v>
      </c>
      <c r="H3332" s="66">
        <v>10.631229235879999</v>
      </c>
      <c r="I3332" s="24">
        <v>0.166112956811</v>
      </c>
      <c r="J3332" s="24">
        <v>2.3255813953489999</v>
      </c>
      <c r="K3332" s="24">
        <v>6.6445182724249996</v>
      </c>
      <c r="L3332" s="24">
        <v>22.923588039866999</v>
      </c>
      <c r="M3332" s="24">
        <v>3.6544850498339998</v>
      </c>
      <c r="N3332" s="24">
        <v>13.787375415282</v>
      </c>
      <c r="O3332" s="24">
        <v>15.116279069767</v>
      </c>
      <c r="P3332" s="24">
        <v>21.760797342193001</v>
      </c>
      <c r="Q3332" s="24">
        <v>1.9933554817279999</v>
      </c>
      <c r="R3332" s="24">
        <v>0.83056478405300005</v>
      </c>
      <c r="S3332" s="69">
        <v>0.166112956811</v>
      </c>
    </row>
    <row r="3334" spans="2:19" x14ac:dyDescent="0.2">
      <c r="B3334" s="34" t="str">
        <f xml:space="preserve"> HYPERLINK("#'目次'!B81", "[75]")</f>
        <v>[75]</v>
      </c>
      <c r="C3334" s="27" t="s">
        <v>728</v>
      </c>
    </row>
    <row r="3337" spans="2:19" x14ac:dyDescent="0.2">
      <c r="C3337" s="27" t="s">
        <v>13</v>
      </c>
    </row>
    <row r="3338" spans="2:19" ht="24" x14ac:dyDescent="0.2">
      <c r="D3338" s="97"/>
      <c r="E3338" s="98"/>
      <c r="F3338" s="98"/>
      <c r="G3338" s="38" t="s">
        <v>14</v>
      </c>
      <c r="H3338" s="36" t="s">
        <v>729</v>
      </c>
      <c r="I3338" s="4" t="s">
        <v>730</v>
      </c>
      <c r="J3338" s="4" t="s">
        <v>731</v>
      </c>
      <c r="K3338" s="4" t="s">
        <v>732</v>
      </c>
      <c r="L3338" s="4" t="s">
        <v>733</v>
      </c>
      <c r="M3338" s="4" t="s">
        <v>734</v>
      </c>
      <c r="N3338" s="4" t="s">
        <v>735</v>
      </c>
      <c r="O3338" s="4" t="s">
        <v>22</v>
      </c>
      <c r="P3338" s="35" t="s">
        <v>24</v>
      </c>
    </row>
    <row r="3339" spans="2:19" x14ac:dyDescent="0.2">
      <c r="D3339" s="99"/>
      <c r="E3339" s="100"/>
      <c r="F3339" s="100"/>
      <c r="G3339" s="40"/>
      <c r="H3339" s="42"/>
      <c r="I3339" s="8"/>
      <c r="J3339" s="8"/>
      <c r="K3339" s="8"/>
      <c r="L3339" s="8"/>
      <c r="M3339" s="8"/>
      <c r="N3339" s="8"/>
      <c r="O3339" s="8"/>
      <c r="P3339" s="39"/>
    </row>
    <row r="3340" spans="2:19" x14ac:dyDescent="0.2">
      <c r="D3340" s="59"/>
      <c r="E3340" s="63" t="s">
        <v>14</v>
      </c>
      <c r="F3340" s="65"/>
      <c r="G3340" s="37">
        <v>7000</v>
      </c>
      <c r="H3340" s="16">
        <v>3694</v>
      </c>
      <c r="I3340" s="16">
        <v>508</v>
      </c>
      <c r="J3340" s="16">
        <v>27</v>
      </c>
      <c r="K3340" s="16">
        <v>99</v>
      </c>
      <c r="L3340" s="16">
        <v>54</v>
      </c>
      <c r="M3340" s="16">
        <v>1834</v>
      </c>
      <c r="N3340" s="16">
        <v>714</v>
      </c>
      <c r="O3340" s="16">
        <v>58</v>
      </c>
      <c r="P3340" s="57">
        <v>12</v>
      </c>
    </row>
    <row r="3341" spans="2:19" x14ac:dyDescent="0.2">
      <c r="D3341" s="54"/>
      <c r="E3341" s="52"/>
      <c r="F3341" s="60"/>
      <c r="G3341" s="11">
        <v>100</v>
      </c>
      <c r="H3341" s="2">
        <v>52.771428571428999</v>
      </c>
      <c r="I3341" s="2">
        <v>7.2571428571430001</v>
      </c>
      <c r="J3341" s="2">
        <v>0.38571428571400002</v>
      </c>
      <c r="K3341" s="2">
        <v>1.4142857142859999</v>
      </c>
      <c r="L3341" s="2">
        <v>0.77142857142900001</v>
      </c>
      <c r="M3341" s="2">
        <v>26.2</v>
      </c>
      <c r="N3341" s="2">
        <v>10.199999999999999</v>
      </c>
      <c r="O3341" s="2">
        <v>0.82857142857099997</v>
      </c>
      <c r="P3341" s="18">
        <v>0.171428571429</v>
      </c>
    </row>
    <row r="3342" spans="2:19" x14ac:dyDescent="0.2">
      <c r="D3342" s="101" t="s">
        <v>25</v>
      </c>
      <c r="E3342" s="26" t="s">
        <v>26</v>
      </c>
      <c r="F3342" s="25"/>
      <c r="G3342" s="28">
        <v>308</v>
      </c>
      <c r="H3342" s="30">
        <v>155</v>
      </c>
      <c r="I3342" s="3">
        <v>16</v>
      </c>
      <c r="J3342" s="3">
        <v>0</v>
      </c>
      <c r="K3342" s="3">
        <v>5</v>
      </c>
      <c r="L3342" s="3">
        <v>3</v>
      </c>
      <c r="M3342" s="3">
        <v>92</v>
      </c>
      <c r="N3342" s="3">
        <v>34</v>
      </c>
      <c r="O3342" s="3">
        <v>3</v>
      </c>
      <c r="P3342" s="32">
        <v>0</v>
      </c>
    </row>
    <row r="3343" spans="2:19" x14ac:dyDescent="0.2">
      <c r="D3343" s="102"/>
      <c r="E3343" s="13"/>
      <c r="F3343" s="14"/>
      <c r="G3343" s="11">
        <v>100</v>
      </c>
      <c r="H3343" s="15">
        <v>50.324675324674999</v>
      </c>
      <c r="I3343" s="2">
        <v>5.1948051948050002</v>
      </c>
      <c r="J3343" s="9">
        <v>0</v>
      </c>
      <c r="K3343" s="2">
        <v>1.6233766233769999</v>
      </c>
      <c r="L3343" s="2">
        <v>0.974025974026</v>
      </c>
      <c r="M3343" s="2">
        <v>29.87012987013</v>
      </c>
      <c r="N3343" s="2">
        <v>11.038961038961</v>
      </c>
      <c r="O3343" s="2">
        <v>0.974025974026</v>
      </c>
      <c r="P3343" s="29">
        <v>0</v>
      </c>
    </row>
    <row r="3344" spans="2:19" x14ac:dyDescent="0.2">
      <c r="D3344" s="102"/>
      <c r="E3344" s="5" t="s">
        <v>27</v>
      </c>
      <c r="F3344" s="6"/>
      <c r="G3344" s="7">
        <v>504</v>
      </c>
      <c r="H3344" s="10">
        <v>263</v>
      </c>
      <c r="I3344" s="1">
        <v>31</v>
      </c>
      <c r="J3344" s="1">
        <v>1</v>
      </c>
      <c r="K3344" s="1">
        <v>3</v>
      </c>
      <c r="L3344" s="1">
        <v>0</v>
      </c>
      <c r="M3344" s="1">
        <v>149</v>
      </c>
      <c r="N3344" s="1">
        <v>52</v>
      </c>
      <c r="O3344" s="1">
        <v>4</v>
      </c>
      <c r="P3344" s="17">
        <v>1</v>
      </c>
    </row>
    <row r="3345" spans="4:16" x14ac:dyDescent="0.2">
      <c r="D3345" s="102"/>
      <c r="E3345" s="13"/>
      <c r="F3345" s="14"/>
      <c r="G3345" s="11">
        <v>100</v>
      </c>
      <c r="H3345" s="15">
        <v>52.182539682540003</v>
      </c>
      <c r="I3345" s="2">
        <v>6.1507936507940002</v>
      </c>
      <c r="J3345" s="2">
        <v>0.19841269841299999</v>
      </c>
      <c r="K3345" s="2">
        <v>0.59523809523799998</v>
      </c>
      <c r="L3345" s="9">
        <v>0</v>
      </c>
      <c r="M3345" s="2">
        <v>29.563492063491999</v>
      </c>
      <c r="N3345" s="2">
        <v>10.31746031746</v>
      </c>
      <c r="O3345" s="2">
        <v>0.793650793651</v>
      </c>
      <c r="P3345" s="18">
        <v>0.19841269841299999</v>
      </c>
    </row>
    <row r="3346" spans="4:16" x14ac:dyDescent="0.2">
      <c r="D3346" s="102"/>
      <c r="E3346" s="5" t="s">
        <v>28</v>
      </c>
      <c r="F3346" s="6"/>
      <c r="G3346" s="7">
        <v>1554</v>
      </c>
      <c r="H3346" s="10">
        <v>836</v>
      </c>
      <c r="I3346" s="1">
        <v>99</v>
      </c>
      <c r="J3346" s="1">
        <v>8</v>
      </c>
      <c r="K3346" s="1">
        <v>25</v>
      </c>
      <c r="L3346" s="1">
        <v>10</v>
      </c>
      <c r="M3346" s="1">
        <v>383</v>
      </c>
      <c r="N3346" s="1">
        <v>171</v>
      </c>
      <c r="O3346" s="1">
        <v>15</v>
      </c>
      <c r="P3346" s="17">
        <v>7</v>
      </c>
    </row>
    <row r="3347" spans="4:16" x14ac:dyDescent="0.2">
      <c r="D3347" s="102"/>
      <c r="E3347" s="13"/>
      <c r="F3347" s="14"/>
      <c r="G3347" s="11">
        <v>100</v>
      </c>
      <c r="H3347" s="15">
        <v>53.796653796653999</v>
      </c>
      <c r="I3347" s="2">
        <v>6.3706563706560004</v>
      </c>
      <c r="J3347" s="2">
        <v>0.51480051480099998</v>
      </c>
      <c r="K3347" s="2">
        <v>1.608751608752</v>
      </c>
      <c r="L3347" s="2">
        <v>0.643500643501</v>
      </c>
      <c r="M3347" s="2">
        <v>24.646074646075</v>
      </c>
      <c r="N3347" s="2">
        <v>11.003861003860999</v>
      </c>
      <c r="O3347" s="2">
        <v>0.96525096525099996</v>
      </c>
      <c r="P3347" s="18">
        <v>0.45045045044999998</v>
      </c>
    </row>
    <row r="3348" spans="4:16" x14ac:dyDescent="0.2">
      <c r="D3348" s="102"/>
      <c r="E3348" s="5" t="s">
        <v>29</v>
      </c>
      <c r="F3348" s="6"/>
      <c r="G3348" s="7">
        <v>840</v>
      </c>
      <c r="H3348" s="10">
        <v>482</v>
      </c>
      <c r="I3348" s="1">
        <v>69</v>
      </c>
      <c r="J3348" s="1">
        <v>5</v>
      </c>
      <c r="K3348" s="1">
        <v>12</v>
      </c>
      <c r="L3348" s="1">
        <v>17</v>
      </c>
      <c r="M3348" s="1">
        <v>160</v>
      </c>
      <c r="N3348" s="1">
        <v>85</v>
      </c>
      <c r="O3348" s="1">
        <v>10</v>
      </c>
      <c r="P3348" s="17">
        <v>0</v>
      </c>
    </row>
    <row r="3349" spans="4:16" x14ac:dyDescent="0.2">
      <c r="D3349" s="102"/>
      <c r="E3349" s="13"/>
      <c r="F3349" s="14"/>
      <c r="G3349" s="11">
        <v>100</v>
      </c>
      <c r="H3349" s="15">
        <v>57.380952380952003</v>
      </c>
      <c r="I3349" s="2">
        <v>8.2142857142859995</v>
      </c>
      <c r="J3349" s="2">
        <v>0.59523809523799998</v>
      </c>
      <c r="K3349" s="2">
        <v>1.4285714285710001</v>
      </c>
      <c r="L3349" s="2">
        <v>2.0238095238099998</v>
      </c>
      <c r="M3349" s="2">
        <v>19.047619047619001</v>
      </c>
      <c r="N3349" s="2">
        <v>10.119047619048001</v>
      </c>
      <c r="O3349" s="2">
        <v>1.190476190476</v>
      </c>
      <c r="P3349" s="29">
        <v>0</v>
      </c>
    </row>
    <row r="3350" spans="4:16" x14ac:dyDescent="0.2">
      <c r="D3350" s="102"/>
      <c r="E3350" s="5" t="s">
        <v>30</v>
      </c>
      <c r="F3350" s="6"/>
      <c r="G3350" s="7">
        <v>280</v>
      </c>
      <c r="H3350" s="10">
        <v>149</v>
      </c>
      <c r="I3350" s="1">
        <v>12</v>
      </c>
      <c r="J3350" s="1">
        <v>0</v>
      </c>
      <c r="K3350" s="1">
        <v>2</v>
      </c>
      <c r="L3350" s="1">
        <v>1</v>
      </c>
      <c r="M3350" s="1">
        <v>88</v>
      </c>
      <c r="N3350" s="1">
        <v>26</v>
      </c>
      <c r="O3350" s="1">
        <v>1</v>
      </c>
      <c r="P3350" s="17">
        <v>1</v>
      </c>
    </row>
    <row r="3351" spans="4:16" x14ac:dyDescent="0.2">
      <c r="D3351" s="102"/>
      <c r="E3351" s="13"/>
      <c r="F3351" s="14"/>
      <c r="G3351" s="11">
        <v>100</v>
      </c>
      <c r="H3351" s="15">
        <v>53.214285714286</v>
      </c>
      <c r="I3351" s="2">
        <v>4.2857142857139996</v>
      </c>
      <c r="J3351" s="9">
        <v>0</v>
      </c>
      <c r="K3351" s="2">
        <v>0.71428571428599996</v>
      </c>
      <c r="L3351" s="2">
        <v>0.35714285714299998</v>
      </c>
      <c r="M3351" s="2">
        <v>31.428571428571001</v>
      </c>
      <c r="N3351" s="2">
        <v>9.2857142857140005</v>
      </c>
      <c r="O3351" s="2">
        <v>0.35714285714299998</v>
      </c>
      <c r="P3351" s="18">
        <v>0.35714285714299998</v>
      </c>
    </row>
    <row r="3352" spans="4:16" x14ac:dyDescent="0.2">
      <c r="D3352" s="102"/>
      <c r="E3352" s="5" t="s">
        <v>31</v>
      </c>
      <c r="F3352" s="6"/>
      <c r="G3352" s="7">
        <v>154</v>
      </c>
      <c r="H3352" s="10">
        <v>84</v>
      </c>
      <c r="I3352" s="1">
        <v>11</v>
      </c>
      <c r="J3352" s="1">
        <v>4</v>
      </c>
      <c r="K3352" s="1">
        <v>0</v>
      </c>
      <c r="L3352" s="1">
        <v>1</v>
      </c>
      <c r="M3352" s="1">
        <v>43</v>
      </c>
      <c r="N3352" s="1">
        <v>10</v>
      </c>
      <c r="O3352" s="1">
        <v>1</v>
      </c>
      <c r="P3352" s="17">
        <v>0</v>
      </c>
    </row>
    <row r="3353" spans="4:16" x14ac:dyDescent="0.2">
      <c r="D3353" s="102"/>
      <c r="E3353" s="13"/>
      <c r="F3353" s="14"/>
      <c r="G3353" s="11">
        <v>100</v>
      </c>
      <c r="H3353" s="15">
        <v>54.545454545455001</v>
      </c>
      <c r="I3353" s="2">
        <v>7.1428571428570002</v>
      </c>
      <c r="J3353" s="2">
        <v>2.5974025974030002</v>
      </c>
      <c r="K3353" s="9">
        <v>0</v>
      </c>
      <c r="L3353" s="2">
        <v>0.64935064935099995</v>
      </c>
      <c r="M3353" s="2">
        <v>27.922077922078</v>
      </c>
      <c r="N3353" s="2">
        <v>6.4935064935059996</v>
      </c>
      <c r="O3353" s="2">
        <v>0.64935064935099995</v>
      </c>
      <c r="P3353" s="29">
        <v>0</v>
      </c>
    </row>
    <row r="3354" spans="4:16" x14ac:dyDescent="0.2">
      <c r="D3354" s="102"/>
      <c r="E3354" s="5" t="s">
        <v>32</v>
      </c>
      <c r="F3354" s="6"/>
      <c r="G3354" s="7">
        <v>826</v>
      </c>
      <c r="H3354" s="10">
        <v>438</v>
      </c>
      <c r="I3354" s="1">
        <v>60</v>
      </c>
      <c r="J3354" s="1">
        <v>4</v>
      </c>
      <c r="K3354" s="1">
        <v>14</v>
      </c>
      <c r="L3354" s="1">
        <v>3</v>
      </c>
      <c r="M3354" s="1">
        <v>220</v>
      </c>
      <c r="N3354" s="1">
        <v>82</v>
      </c>
      <c r="O3354" s="1">
        <v>4</v>
      </c>
      <c r="P3354" s="17">
        <v>1</v>
      </c>
    </row>
    <row r="3355" spans="4:16" x14ac:dyDescent="0.2">
      <c r="D3355" s="102"/>
      <c r="E3355" s="13"/>
      <c r="F3355" s="14"/>
      <c r="G3355" s="11">
        <v>100</v>
      </c>
      <c r="H3355" s="15">
        <v>53.026634382567003</v>
      </c>
      <c r="I3355" s="2">
        <v>7.2639225181600002</v>
      </c>
      <c r="J3355" s="2">
        <v>0.48426150121099998</v>
      </c>
      <c r="K3355" s="2">
        <v>1.6949152542370001</v>
      </c>
      <c r="L3355" s="2">
        <v>0.36319612590799999</v>
      </c>
      <c r="M3355" s="2">
        <v>26.634382566586002</v>
      </c>
      <c r="N3355" s="2">
        <v>9.9273607748180002</v>
      </c>
      <c r="O3355" s="2">
        <v>0.48426150121099998</v>
      </c>
      <c r="P3355" s="18">
        <v>0.121065375303</v>
      </c>
    </row>
    <row r="3356" spans="4:16" x14ac:dyDescent="0.2">
      <c r="D3356" s="102"/>
      <c r="E3356" s="5" t="s">
        <v>33</v>
      </c>
      <c r="F3356" s="6"/>
      <c r="G3356" s="7">
        <v>672</v>
      </c>
      <c r="H3356" s="10">
        <v>329</v>
      </c>
      <c r="I3356" s="1">
        <v>74</v>
      </c>
      <c r="J3356" s="1">
        <v>1</v>
      </c>
      <c r="K3356" s="1">
        <v>8</v>
      </c>
      <c r="L3356" s="1">
        <v>5</v>
      </c>
      <c r="M3356" s="1">
        <v>178</v>
      </c>
      <c r="N3356" s="1">
        <v>74</v>
      </c>
      <c r="O3356" s="1">
        <v>3</v>
      </c>
      <c r="P3356" s="17">
        <v>0</v>
      </c>
    </row>
    <row r="3357" spans="4:16" x14ac:dyDescent="0.2">
      <c r="D3357" s="102"/>
      <c r="E3357" s="13"/>
      <c r="F3357" s="14"/>
      <c r="G3357" s="11">
        <v>100</v>
      </c>
      <c r="H3357" s="15">
        <v>48.958333333333002</v>
      </c>
      <c r="I3357" s="2">
        <v>11.011904761905001</v>
      </c>
      <c r="J3357" s="2">
        <v>0.14880952381000001</v>
      </c>
      <c r="K3357" s="2">
        <v>1.190476190476</v>
      </c>
      <c r="L3357" s="2">
        <v>0.74404761904799999</v>
      </c>
      <c r="M3357" s="2">
        <v>26.488095238094999</v>
      </c>
      <c r="N3357" s="2">
        <v>11.011904761905001</v>
      </c>
      <c r="O3357" s="2">
        <v>0.446428571429</v>
      </c>
      <c r="P3357" s="29">
        <v>0</v>
      </c>
    </row>
    <row r="3358" spans="4:16" x14ac:dyDescent="0.2">
      <c r="D3358" s="102"/>
      <c r="E3358" s="5" t="s">
        <v>34</v>
      </c>
      <c r="F3358" s="6"/>
      <c r="G3358" s="7">
        <v>462</v>
      </c>
      <c r="H3358" s="10">
        <v>253</v>
      </c>
      <c r="I3358" s="1">
        <v>36</v>
      </c>
      <c r="J3358" s="1">
        <v>1</v>
      </c>
      <c r="K3358" s="1">
        <v>5</v>
      </c>
      <c r="L3358" s="1">
        <v>2</v>
      </c>
      <c r="M3358" s="1">
        <v>117</v>
      </c>
      <c r="N3358" s="1">
        <v>45</v>
      </c>
      <c r="O3358" s="1">
        <v>3</v>
      </c>
      <c r="P3358" s="17">
        <v>0</v>
      </c>
    </row>
    <row r="3359" spans="4:16" x14ac:dyDescent="0.2">
      <c r="D3359" s="102"/>
      <c r="E3359" s="13"/>
      <c r="F3359" s="14"/>
      <c r="G3359" s="11">
        <v>100</v>
      </c>
      <c r="H3359" s="15">
        <v>54.761904761905001</v>
      </c>
      <c r="I3359" s="2">
        <v>7.792207792208</v>
      </c>
      <c r="J3359" s="2">
        <v>0.21645021645000001</v>
      </c>
      <c r="K3359" s="2">
        <v>1.0822510822510001</v>
      </c>
      <c r="L3359" s="2">
        <v>0.43290043290000002</v>
      </c>
      <c r="M3359" s="2">
        <v>25.324675324674999</v>
      </c>
      <c r="N3359" s="2">
        <v>9.7402597402600009</v>
      </c>
      <c r="O3359" s="2">
        <v>0.64935064935099995</v>
      </c>
      <c r="P3359" s="29">
        <v>0</v>
      </c>
    </row>
    <row r="3360" spans="4:16" x14ac:dyDescent="0.2">
      <c r="D3360" s="102"/>
      <c r="E3360" s="5" t="s">
        <v>35</v>
      </c>
      <c r="F3360" s="6"/>
      <c r="G3360" s="7">
        <v>406</v>
      </c>
      <c r="H3360" s="10">
        <v>206</v>
      </c>
      <c r="I3360" s="1">
        <v>20</v>
      </c>
      <c r="J3360" s="1">
        <v>0</v>
      </c>
      <c r="K3360" s="1">
        <v>8</v>
      </c>
      <c r="L3360" s="1">
        <v>3</v>
      </c>
      <c r="M3360" s="1">
        <v>124</v>
      </c>
      <c r="N3360" s="1">
        <v>39</v>
      </c>
      <c r="O3360" s="1">
        <v>5</v>
      </c>
      <c r="P3360" s="17">
        <v>1</v>
      </c>
    </row>
    <row r="3361" spans="4:16" x14ac:dyDescent="0.2">
      <c r="D3361" s="102"/>
      <c r="E3361" s="13"/>
      <c r="F3361" s="14"/>
      <c r="G3361" s="11">
        <v>100</v>
      </c>
      <c r="H3361" s="15">
        <v>50.738916256157999</v>
      </c>
      <c r="I3361" s="2">
        <v>4.9261083743840004</v>
      </c>
      <c r="J3361" s="9">
        <v>0</v>
      </c>
      <c r="K3361" s="2">
        <v>1.9704433497539999</v>
      </c>
      <c r="L3361" s="2">
        <v>0.73891625615800005</v>
      </c>
      <c r="M3361" s="2">
        <v>30.541871921182</v>
      </c>
      <c r="N3361" s="2">
        <v>9.6059113300490004</v>
      </c>
      <c r="O3361" s="2">
        <v>1.2315270935960001</v>
      </c>
      <c r="P3361" s="18">
        <v>0.246305418719</v>
      </c>
    </row>
    <row r="3362" spans="4:16" x14ac:dyDescent="0.2">
      <c r="D3362" s="102"/>
      <c r="E3362" s="5" t="s">
        <v>36</v>
      </c>
      <c r="F3362" s="6"/>
      <c r="G3362" s="7">
        <v>210</v>
      </c>
      <c r="H3362" s="10">
        <v>95</v>
      </c>
      <c r="I3362" s="1">
        <v>13</v>
      </c>
      <c r="J3362" s="1">
        <v>3</v>
      </c>
      <c r="K3362" s="1">
        <v>1</v>
      </c>
      <c r="L3362" s="1">
        <v>2</v>
      </c>
      <c r="M3362" s="1">
        <v>70</v>
      </c>
      <c r="N3362" s="1">
        <v>25</v>
      </c>
      <c r="O3362" s="1">
        <v>1</v>
      </c>
      <c r="P3362" s="17">
        <v>0</v>
      </c>
    </row>
    <row r="3363" spans="4:16" x14ac:dyDescent="0.2">
      <c r="D3363" s="102"/>
      <c r="E3363" s="13"/>
      <c r="F3363" s="14"/>
      <c r="G3363" s="11">
        <v>100</v>
      </c>
      <c r="H3363" s="15">
        <v>45.238095238094999</v>
      </c>
      <c r="I3363" s="2">
        <v>6.1904761904759997</v>
      </c>
      <c r="J3363" s="2">
        <v>1.4285714285710001</v>
      </c>
      <c r="K3363" s="2">
        <v>0.47619047618999999</v>
      </c>
      <c r="L3363" s="2">
        <v>0.95238095238099996</v>
      </c>
      <c r="M3363" s="2">
        <v>33.333333333333002</v>
      </c>
      <c r="N3363" s="2">
        <v>11.904761904761999</v>
      </c>
      <c r="O3363" s="2">
        <v>0.47619047618999999</v>
      </c>
      <c r="P3363" s="29">
        <v>0</v>
      </c>
    </row>
    <row r="3364" spans="4:16" x14ac:dyDescent="0.2">
      <c r="D3364" s="102"/>
      <c r="E3364" s="5" t="s">
        <v>37</v>
      </c>
      <c r="F3364" s="6"/>
      <c r="G3364" s="7">
        <v>714</v>
      </c>
      <c r="H3364" s="10">
        <v>366</v>
      </c>
      <c r="I3364" s="1">
        <v>63</v>
      </c>
      <c r="J3364" s="1">
        <v>0</v>
      </c>
      <c r="K3364" s="1">
        <v>16</v>
      </c>
      <c r="L3364" s="1">
        <v>4</v>
      </c>
      <c r="M3364" s="1">
        <v>192</v>
      </c>
      <c r="N3364" s="1">
        <v>66</v>
      </c>
      <c r="O3364" s="1">
        <v>6</v>
      </c>
      <c r="P3364" s="17">
        <v>1</v>
      </c>
    </row>
    <row r="3365" spans="4:16" x14ac:dyDescent="0.2">
      <c r="D3365" s="102"/>
      <c r="E3365" s="13"/>
      <c r="F3365" s="14"/>
      <c r="G3365" s="11">
        <v>100</v>
      </c>
      <c r="H3365" s="15">
        <v>51.260504201681002</v>
      </c>
      <c r="I3365" s="2">
        <v>8.8235294117649996</v>
      </c>
      <c r="J3365" s="9">
        <v>0</v>
      </c>
      <c r="K3365" s="2">
        <v>2.240896358543</v>
      </c>
      <c r="L3365" s="2">
        <v>0.56022408963600001</v>
      </c>
      <c r="M3365" s="2">
        <v>26.890756302521002</v>
      </c>
      <c r="N3365" s="2">
        <v>9.2436974789920008</v>
      </c>
      <c r="O3365" s="2">
        <v>0.84033613445400002</v>
      </c>
      <c r="P3365" s="18">
        <v>0.140056022409</v>
      </c>
    </row>
    <row r="3366" spans="4:16" x14ac:dyDescent="0.2">
      <c r="D3366" s="102"/>
      <c r="E3366" s="5" t="s">
        <v>38</v>
      </c>
      <c r="F3366" s="6"/>
      <c r="G3366" s="7">
        <v>70</v>
      </c>
      <c r="H3366" s="10">
        <v>38</v>
      </c>
      <c r="I3366" s="1">
        <v>4</v>
      </c>
      <c r="J3366" s="1">
        <v>0</v>
      </c>
      <c r="K3366" s="1">
        <v>0</v>
      </c>
      <c r="L3366" s="1">
        <v>3</v>
      </c>
      <c r="M3366" s="1">
        <v>18</v>
      </c>
      <c r="N3366" s="1">
        <v>5</v>
      </c>
      <c r="O3366" s="1">
        <v>2</v>
      </c>
      <c r="P3366" s="17">
        <v>0</v>
      </c>
    </row>
    <row r="3367" spans="4:16" x14ac:dyDescent="0.2">
      <c r="D3367" s="102"/>
      <c r="E3367" s="13"/>
      <c r="F3367" s="14"/>
      <c r="G3367" s="11">
        <v>100</v>
      </c>
      <c r="H3367" s="15">
        <v>54.285714285714</v>
      </c>
      <c r="I3367" s="2">
        <v>5.7142857142860004</v>
      </c>
      <c r="J3367" s="9">
        <v>0</v>
      </c>
      <c r="K3367" s="9">
        <v>0</v>
      </c>
      <c r="L3367" s="2">
        <v>4.2857142857139996</v>
      </c>
      <c r="M3367" s="2">
        <v>25.714285714286</v>
      </c>
      <c r="N3367" s="2">
        <v>7.1428571428570002</v>
      </c>
      <c r="O3367" s="2">
        <v>2.8571428571430002</v>
      </c>
      <c r="P3367" s="29">
        <v>0</v>
      </c>
    </row>
    <row r="3368" spans="4:16" x14ac:dyDescent="0.2">
      <c r="D3368" s="101" t="s">
        <v>39</v>
      </c>
      <c r="E3368" s="26" t="s">
        <v>40</v>
      </c>
      <c r="F3368" s="25"/>
      <c r="G3368" s="28">
        <v>2044</v>
      </c>
      <c r="H3368" s="30">
        <v>1134</v>
      </c>
      <c r="I3368" s="3">
        <v>160</v>
      </c>
      <c r="J3368" s="3">
        <v>6</v>
      </c>
      <c r="K3368" s="3">
        <v>32</v>
      </c>
      <c r="L3368" s="3">
        <v>20</v>
      </c>
      <c r="M3368" s="3">
        <v>452</v>
      </c>
      <c r="N3368" s="3">
        <v>221</v>
      </c>
      <c r="O3368" s="3">
        <v>17</v>
      </c>
      <c r="P3368" s="32">
        <v>2</v>
      </c>
    </row>
    <row r="3369" spans="4:16" x14ac:dyDescent="0.2">
      <c r="D3369" s="102"/>
      <c r="E3369" s="13"/>
      <c r="F3369" s="14"/>
      <c r="G3369" s="11">
        <v>100</v>
      </c>
      <c r="H3369" s="15">
        <v>55.479452054794997</v>
      </c>
      <c r="I3369" s="2">
        <v>7.8277886497060001</v>
      </c>
      <c r="J3369" s="2">
        <v>0.29354207436399998</v>
      </c>
      <c r="K3369" s="2">
        <v>1.565557729941</v>
      </c>
      <c r="L3369" s="2">
        <v>0.97847358121299999</v>
      </c>
      <c r="M3369" s="2">
        <v>22.113502935421</v>
      </c>
      <c r="N3369" s="2">
        <v>10.812133072407001</v>
      </c>
      <c r="O3369" s="2">
        <v>0.83170254403099997</v>
      </c>
      <c r="P3369" s="18">
        <v>9.7847358120999997E-2</v>
      </c>
    </row>
    <row r="3370" spans="4:16" x14ac:dyDescent="0.2">
      <c r="D3370" s="102"/>
      <c r="E3370" s="5" t="s">
        <v>41</v>
      </c>
      <c r="F3370" s="6"/>
      <c r="G3370" s="7">
        <v>2156</v>
      </c>
      <c r="H3370" s="10">
        <v>1141</v>
      </c>
      <c r="I3370" s="1">
        <v>153</v>
      </c>
      <c r="J3370" s="1">
        <v>8</v>
      </c>
      <c r="K3370" s="1">
        <v>26</v>
      </c>
      <c r="L3370" s="1">
        <v>13</v>
      </c>
      <c r="M3370" s="1">
        <v>563</v>
      </c>
      <c r="N3370" s="1">
        <v>230</v>
      </c>
      <c r="O3370" s="1">
        <v>17</v>
      </c>
      <c r="P3370" s="17">
        <v>5</v>
      </c>
    </row>
    <row r="3371" spans="4:16" x14ac:dyDescent="0.2">
      <c r="D3371" s="102"/>
      <c r="E3371" s="13"/>
      <c r="F3371" s="14"/>
      <c r="G3371" s="11">
        <v>100</v>
      </c>
      <c r="H3371" s="15">
        <v>52.922077922078003</v>
      </c>
      <c r="I3371" s="2">
        <v>7.0964749536180003</v>
      </c>
      <c r="J3371" s="2">
        <v>0.37105751391500003</v>
      </c>
      <c r="K3371" s="2">
        <v>1.2059369202229999</v>
      </c>
      <c r="L3371" s="2">
        <v>0.60296846011100003</v>
      </c>
      <c r="M3371" s="2">
        <v>26.113172541743999</v>
      </c>
      <c r="N3371" s="2">
        <v>10.667903525046</v>
      </c>
      <c r="O3371" s="2">
        <v>0.788497217069</v>
      </c>
      <c r="P3371" s="18">
        <v>0.23191094619700001</v>
      </c>
    </row>
    <row r="3372" spans="4:16" x14ac:dyDescent="0.2">
      <c r="D3372" s="102"/>
      <c r="E3372" s="5" t="s">
        <v>42</v>
      </c>
      <c r="F3372" s="6"/>
      <c r="G3372" s="7">
        <v>1680</v>
      </c>
      <c r="H3372" s="10">
        <v>871</v>
      </c>
      <c r="I3372" s="1">
        <v>119</v>
      </c>
      <c r="J3372" s="1">
        <v>7</v>
      </c>
      <c r="K3372" s="1">
        <v>28</v>
      </c>
      <c r="L3372" s="1">
        <v>16</v>
      </c>
      <c r="M3372" s="1">
        <v>457</v>
      </c>
      <c r="N3372" s="1">
        <v>160</v>
      </c>
      <c r="O3372" s="1">
        <v>18</v>
      </c>
      <c r="P3372" s="17">
        <v>4</v>
      </c>
    </row>
    <row r="3373" spans="4:16" x14ac:dyDescent="0.2">
      <c r="D3373" s="102"/>
      <c r="E3373" s="13"/>
      <c r="F3373" s="14"/>
      <c r="G3373" s="11">
        <v>100</v>
      </c>
      <c r="H3373" s="15">
        <v>51.845238095238003</v>
      </c>
      <c r="I3373" s="2">
        <v>7.083333333333</v>
      </c>
      <c r="J3373" s="2">
        <v>0.41666666666699997</v>
      </c>
      <c r="K3373" s="2">
        <v>1.666666666667</v>
      </c>
      <c r="L3373" s="2">
        <v>0.95238095238099996</v>
      </c>
      <c r="M3373" s="2">
        <v>27.202380952380999</v>
      </c>
      <c r="N3373" s="2">
        <v>9.5238095238099998</v>
      </c>
      <c r="O3373" s="2">
        <v>1.0714285714289999</v>
      </c>
      <c r="P3373" s="18">
        <v>0.23809523809499999</v>
      </c>
    </row>
    <row r="3374" spans="4:16" x14ac:dyDescent="0.2">
      <c r="D3374" s="102"/>
      <c r="E3374" s="5" t="s">
        <v>43</v>
      </c>
      <c r="F3374" s="6"/>
      <c r="G3374" s="7">
        <v>518</v>
      </c>
      <c r="H3374" s="10">
        <v>244</v>
      </c>
      <c r="I3374" s="1">
        <v>35</v>
      </c>
      <c r="J3374" s="1">
        <v>4</v>
      </c>
      <c r="K3374" s="1">
        <v>7</v>
      </c>
      <c r="L3374" s="1">
        <v>2</v>
      </c>
      <c r="M3374" s="1">
        <v>178</v>
      </c>
      <c r="N3374" s="1">
        <v>45</v>
      </c>
      <c r="O3374" s="1">
        <v>3</v>
      </c>
      <c r="P3374" s="17">
        <v>0</v>
      </c>
    </row>
    <row r="3375" spans="4:16" x14ac:dyDescent="0.2">
      <c r="D3375" s="102"/>
      <c r="E3375" s="13"/>
      <c r="F3375" s="14"/>
      <c r="G3375" s="11">
        <v>100</v>
      </c>
      <c r="H3375" s="15">
        <v>47.104247104247001</v>
      </c>
      <c r="I3375" s="2">
        <v>6.7567567567570004</v>
      </c>
      <c r="J3375" s="2">
        <v>0.77220077220100003</v>
      </c>
      <c r="K3375" s="2">
        <v>1.351351351351</v>
      </c>
      <c r="L3375" s="2">
        <v>0.38610038610000003</v>
      </c>
      <c r="M3375" s="2">
        <v>34.362934362933999</v>
      </c>
      <c r="N3375" s="2">
        <v>8.6872586872589999</v>
      </c>
      <c r="O3375" s="2">
        <v>0.57915057915099999</v>
      </c>
      <c r="P3375" s="29">
        <v>0</v>
      </c>
    </row>
    <row r="3376" spans="4:16" x14ac:dyDescent="0.2">
      <c r="D3376" s="102"/>
      <c r="E3376" s="5" t="s">
        <v>44</v>
      </c>
      <c r="F3376" s="6"/>
      <c r="G3376" s="7">
        <v>602</v>
      </c>
      <c r="H3376" s="10">
        <v>304</v>
      </c>
      <c r="I3376" s="1">
        <v>41</v>
      </c>
      <c r="J3376" s="1">
        <v>2</v>
      </c>
      <c r="K3376" s="1">
        <v>6</v>
      </c>
      <c r="L3376" s="1">
        <v>3</v>
      </c>
      <c r="M3376" s="1">
        <v>184</v>
      </c>
      <c r="N3376" s="1">
        <v>58</v>
      </c>
      <c r="O3376" s="1">
        <v>3</v>
      </c>
      <c r="P3376" s="17">
        <v>1</v>
      </c>
    </row>
    <row r="3377" spans="2:20" x14ac:dyDescent="0.2">
      <c r="D3377" s="103"/>
      <c r="E3377" s="54"/>
      <c r="F3377" s="52"/>
      <c r="G3377" s="61">
        <v>100</v>
      </c>
      <c r="H3377" s="66">
        <v>50.498338870432001</v>
      </c>
      <c r="I3377" s="24">
        <v>6.8106312292359998</v>
      </c>
      <c r="J3377" s="24">
        <v>0.33222591362100001</v>
      </c>
      <c r="K3377" s="24">
        <v>0.99667774086399996</v>
      </c>
      <c r="L3377" s="24">
        <v>0.49833887043199998</v>
      </c>
      <c r="M3377" s="24">
        <v>30.564784053156</v>
      </c>
      <c r="N3377" s="24">
        <v>9.6345514950169999</v>
      </c>
      <c r="O3377" s="24">
        <v>0.49833887043199998</v>
      </c>
      <c r="P3377" s="69">
        <v>0.166112956811</v>
      </c>
    </row>
    <row r="3379" spans="2:20" x14ac:dyDescent="0.2">
      <c r="B3379" s="34" t="str">
        <f xml:space="preserve"> HYPERLINK("#'目次'!B82", "[76]")</f>
        <v>[76]</v>
      </c>
      <c r="C3379" s="27" t="s">
        <v>738</v>
      </c>
    </row>
    <row r="3382" spans="2:20" x14ac:dyDescent="0.2">
      <c r="C3382" s="27" t="s">
        <v>13</v>
      </c>
    </row>
    <row r="3383" spans="2:20" ht="36" x14ac:dyDescent="0.2">
      <c r="D3383" s="97"/>
      <c r="E3383" s="98"/>
      <c r="F3383" s="98"/>
      <c r="G3383" s="38" t="s">
        <v>14</v>
      </c>
      <c r="H3383" s="36" t="s">
        <v>739</v>
      </c>
      <c r="I3383" s="4" t="s">
        <v>740</v>
      </c>
      <c r="J3383" s="4" t="s">
        <v>741</v>
      </c>
      <c r="K3383" s="4" t="s">
        <v>742</v>
      </c>
      <c r="L3383" s="4" t="s">
        <v>743</v>
      </c>
      <c r="M3383" s="4" t="s">
        <v>744</v>
      </c>
      <c r="N3383" s="4" t="s">
        <v>745</v>
      </c>
      <c r="O3383" s="4" t="s">
        <v>746</v>
      </c>
      <c r="P3383" s="4" t="s">
        <v>747</v>
      </c>
      <c r="Q3383" s="4" t="s">
        <v>748</v>
      </c>
      <c r="R3383" s="4" t="s">
        <v>24</v>
      </c>
      <c r="S3383" s="4" t="s">
        <v>61</v>
      </c>
      <c r="T3383" s="35" t="s">
        <v>62</v>
      </c>
    </row>
    <row r="3384" spans="2:20" x14ac:dyDescent="0.2">
      <c r="D3384" s="99"/>
      <c r="E3384" s="100"/>
      <c r="F3384" s="100"/>
      <c r="G3384" s="40"/>
      <c r="H3384" s="77" t="s">
        <v>749</v>
      </c>
      <c r="I3384" s="43" t="s">
        <v>750</v>
      </c>
      <c r="J3384" s="43" t="s">
        <v>751</v>
      </c>
      <c r="K3384" s="43" t="s">
        <v>752</v>
      </c>
      <c r="L3384" s="43" t="s">
        <v>753</v>
      </c>
      <c r="M3384" s="43" t="s">
        <v>754</v>
      </c>
      <c r="N3384" s="43" t="s">
        <v>755</v>
      </c>
      <c r="O3384" s="43" t="s">
        <v>756</v>
      </c>
      <c r="P3384" s="43" t="s">
        <v>757</v>
      </c>
      <c r="Q3384" s="43" t="s">
        <v>758</v>
      </c>
      <c r="R3384" s="8"/>
      <c r="S3384" s="8"/>
      <c r="T3384" s="39"/>
    </row>
    <row r="3385" spans="2:20" x14ac:dyDescent="0.2">
      <c r="D3385" s="59"/>
      <c r="E3385" s="63" t="s">
        <v>14</v>
      </c>
      <c r="F3385" s="65"/>
      <c r="G3385" s="37">
        <v>7000</v>
      </c>
      <c r="H3385" s="16">
        <v>1780</v>
      </c>
      <c r="I3385" s="16">
        <v>1328</v>
      </c>
      <c r="J3385" s="16">
        <v>1075</v>
      </c>
      <c r="K3385" s="16">
        <v>733</v>
      </c>
      <c r="L3385" s="16">
        <v>619</v>
      </c>
      <c r="M3385" s="16">
        <v>559</v>
      </c>
      <c r="N3385" s="16">
        <v>284</v>
      </c>
      <c r="O3385" s="16">
        <v>80</v>
      </c>
      <c r="P3385" s="16">
        <v>15</v>
      </c>
      <c r="Q3385" s="16">
        <v>9</v>
      </c>
      <c r="R3385" s="16">
        <v>518</v>
      </c>
      <c r="S3385" s="78" t="s">
        <v>72</v>
      </c>
      <c r="T3385" s="80" t="s">
        <v>72</v>
      </c>
    </row>
    <row r="3386" spans="2:20" x14ac:dyDescent="0.2">
      <c r="D3386" s="54"/>
      <c r="E3386" s="52"/>
      <c r="F3386" s="60"/>
      <c r="G3386" s="11">
        <v>100</v>
      </c>
      <c r="H3386" s="2">
        <v>25.428571428571001</v>
      </c>
      <c r="I3386" s="2">
        <v>18.971428571429001</v>
      </c>
      <c r="J3386" s="2">
        <v>15.357142857143</v>
      </c>
      <c r="K3386" s="2">
        <v>10.471428571429</v>
      </c>
      <c r="L3386" s="2">
        <v>8.8428571428569995</v>
      </c>
      <c r="M3386" s="2">
        <v>7.9857142857139998</v>
      </c>
      <c r="N3386" s="2">
        <v>4.0571428571429999</v>
      </c>
      <c r="O3386" s="2">
        <v>1.142857142857</v>
      </c>
      <c r="P3386" s="2">
        <v>0.21428571428599999</v>
      </c>
      <c r="Q3386" s="2">
        <v>0.12857142857100001</v>
      </c>
      <c r="R3386" s="2">
        <v>7.4</v>
      </c>
      <c r="S3386" s="2">
        <v>280.060166615242</v>
      </c>
      <c r="T3386" s="18">
        <v>257.91400772406098</v>
      </c>
    </row>
    <row r="3387" spans="2:20" x14ac:dyDescent="0.2">
      <c r="D3387" s="101" t="s">
        <v>25</v>
      </c>
      <c r="E3387" s="26" t="s">
        <v>26</v>
      </c>
      <c r="F3387" s="25"/>
      <c r="G3387" s="28">
        <v>308</v>
      </c>
      <c r="H3387" s="30">
        <v>80</v>
      </c>
      <c r="I3387" s="3">
        <v>73</v>
      </c>
      <c r="J3387" s="3">
        <v>42</v>
      </c>
      <c r="K3387" s="3">
        <v>20</v>
      </c>
      <c r="L3387" s="3">
        <v>33</v>
      </c>
      <c r="M3387" s="3">
        <v>26</v>
      </c>
      <c r="N3387" s="3">
        <v>16</v>
      </c>
      <c r="O3387" s="3">
        <v>0</v>
      </c>
      <c r="P3387" s="3">
        <v>1</v>
      </c>
      <c r="Q3387" s="3">
        <v>0</v>
      </c>
      <c r="R3387" s="3">
        <v>17</v>
      </c>
      <c r="S3387" s="74" t="s">
        <v>72</v>
      </c>
      <c r="T3387" s="75" t="s">
        <v>72</v>
      </c>
    </row>
    <row r="3388" spans="2:20" x14ac:dyDescent="0.2">
      <c r="D3388" s="102"/>
      <c r="E3388" s="13"/>
      <c r="F3388" s="14"/>
      <c r="G3388" s="11">
        <v>100</v>
      </c>
      <c r="H3388" s="15">
        <v>25.974025974025999</v>
      </c>
      <c r="I3388" s="2">
        <v>23.701298701298999</v>
      </c>
      <c r="J3388" s="2">
        <v>13.636363636364001</v>
      </c>
      <c r="K3388" s="2">
        <v>6.4935064935059996</v>
      </c>
      <c r="L3388" s="2">
        <v>10.714285714286</v>
      </c>
      <c r="M3388" s="2">
        <v>8.4415584415579996</v>
      </c>
      <c r="N3388" s="2">
        <v>5.1948051948050002</v>
      </c>
      <c r="O3388" s="9">
        <v>0</v>
      </c>
      <c r="P3388" s="2">
        <v>0.32467532467499999</v>
      </c>
      <c r="Q3388" s="9">
        <v>0</v>
      </c>
      <c r="R3388" s="2">
        <v>5.5194805194810002</v>
      </c>
      <c r="S3388" s="2">
        <v>268.90034364261197</v>
      </c>
      <c r="T3388" s="18">
        <v>238.415791685383</v>
      </c>
    </row>
    <row r="3389" spans="2:20" x14ac:dyDescent="0.2">
      <c r="D3389" s="102"/>
      <c r="E3389" s="5" t="s">
        <v>27</v>
      </c>
      <c r="F3389" s="6"/>
      <c r="G3389" s="7">
        <v>504</v>
      </c>
      <c r="H3389" s="10">
        <v>137</v>
      </c>
      <c r="I3389" s="1">
        <v>104</v>
      </c>
      <c r="J3389" s="1">
        <v>86</v>
      </c>
      <c r="K3389" s="1">
        <v>48</v>
      </c>
      <c r="L3389" s="1">
        <v>45</v>
      </c>
      <c r="M3389" s="1">
        <v>43</v>
      </c>
      <c r="N3389" s="1">
        <v>14</v>
      </c>
      <c r="O3389" s="1">
        <v>0</v>
      </c>
      <c r="P3389" s="1">
        <v>1</v>
      </c>
      <c r="Q3389" s="1">
        <v>0</v>
      </c>
      <c r="R3389" s="1">
        <v>26</v>
      </c>
      <c r="S3389" s="33" t="s">
        <v>72</v>
      </c>
      <c r="T3389" s="41" t="s">
        <v>72</v>
      </c>
    </row>
    <row r="3390" spans="2:20" x14ac:dyDescent="0.2">
      <c r="D3390" s="102"/>
      <c r="E3390" s="13"/>
      <c r="F3390" s="14"/>
      <c r="G3390" s="11">
        <v>100</v>
      </c>
      <c r="H3390" s="15">
        <v>27.18253968254</v>
      </c>
      <c r="I3390" s="2">
        <v>20.634920634920999</v>
      </c>
      <c r="J3390" s="2">
        <v>17.063492063491999</v>
      </c>
      <c r="K3390" s="2">
        <v>9.5238095238099998</v>
      </c>
      <c r="L3390" s="2">
        <v>8.9285714285710007</v>
      </c>
      <c r="M3390" s="2">
        <v>8.5317460317459997</v>
      </c>
      <c r="N3390" s="2">
        <v>2.7777777777780002</v>
      </c>
      <c r="O3390" s="9">
        <v>0</v>
      </c>
      <c r="P3390" s="2">
        <v>0.19841269841299999</v>
      </c>
      <c r="Q3390" s="9">
        <v>0</v>
      </c>
      <c r="R3390" s="2">
        <v>5.1587301587300001</v>
      </c>
      <c r="S3390" s="2">
        <v>251.987447698745</v>
      </c>
      <c r="T3390" s="18">
        <v>211.369374306547</v>
      </c>
    </row>
    <row r="3391" spans="2:20" x14ac:dyDescent="0.2">
      <c r="D3391" s="102"/>
      <c r="E3391" s="5" t="s">
        <v>28</v>
      </c>
      <c r="F3391" s="6"/>
      <c r="G3391" s="7">
        <v>1554</v>
      </c>
      <c r="H3391" s="10">
        <v>393</v>
      </c>
      <c r="I3391" s="1">
        <v>233</v>
      </c>
      <c r="J3391" s="1">
        <v>235</v>
      </c>
      <c r="K3391" s="1">
        <v>152</v>
      </c>
      <c r="L3391" s="1">
        <v>144</v>
      </c>
      <c r="M3391" s="1">
        <v>135</v>
      </c>
      <c r="N3391" s="1">
        <v>69</v>
      </c>
      <c r="O3391" s="1">
        <v>24</v>
      </c>
      <c r="P3391" s="1">
        <v>7</v>
      </c>
      <c r="Q3391" s="1">
        <v>0</v>
      </c>
      <c r="R3391" s="1">
        <v>162</v>
      </c>
      <c r="S3391" s="33" t="s">
        <v>72</v>
      </c>
      <c r="T3391" s="41" t="s">
        <v>72</v>
      </c>
    </row>
    <row r="3392" spans="2:20" x14ac:dyDescent="0.2">
      <c r="D3392" s="102"/>
      <c r="E3392" s="13"/>
      <c r="F3392" s="14"/>
      <c r="G3392" s="11">
        <v>100</v>
      </c>
      <c r="H3392" s="15">
        <v>25.289575289575001</v>
      </c>
      <c r="I3392" s="2">
        <v>14.993564993565</v>
      </c>
      <c r="J3392" s="2">
        <v>15.122265122265</v>
      </c>
      <c r="K3392" s="2">
        <v>9.7812097812100003</v>
      </c>
      <c r="L3392" s="2">
        <v>9.2664092664089992</v>
      </c>
      <c r="M3392" s="2">
        <v>8.6872586872589999</v>
      </c>
      <c r="N3392" s="2">
        <v>4.4401544401540001</v>
      </c>
      <c r="O3392" s="2">
        <v>1.5444015444020001</v>
      </c>
      <c r="P3392" s="2">
        <v>0.45045045044999998</v>
      </c>
      <c r="Q3392" s="9">
        <v>0</v>
      </c>
      <c r="R3392" s="2">
        <v>10.42471042471</v>
      </c>
      <c r="S3392" s="2">
        <v>296.875</v>
      </c>
      <c r="T3392" s="18">
        <v>272.54508517942497</v>
      </c>
    </row>
    <row r="3393" spans="4:20" x14ac:dyDescent="0.2">
      <c r="D3393" s="102"/>
      <c r="E3393" s="5" t="s">
        <v>29</v>
      </c>
      <c r="F3393" s="6"/>
      <c r="G3393" s="7">
        <v>840</v>
      </c>
      <c r="H3393" s="10">
        <v>212</v>
      </c>
      <c r="I3393" s="1">
        <v>114</v>
      </c>
      <c r="J3393" s="1">
        <v>133</v>
      </c>
      <c r="K3393" s="1">
        <v>91</v>
      </c>
      <c r="L3393" s="1">
        <v>89</v>
      </c>
      <c r="M3393" s="1">
        <v>85</v>
      </c>
      <c r="N3393" s="1">
        <v>51</v>
      </c>
      <c r="O3393" s="1">
        <v>21</v>
      </c>
      <c r="P3393" s="1">
        <v>2</v>
      </c>
      <c r="Q3393" s="1">
        <v>2</v>
      </c>
      <c r="R3393" s="1">
        <v>40</v>
      </c>
      <c r="S3393" s="33" t="s">
        <v>72</v>
      </c>
      <c r="T3393" s="41" t="s">
        <v>72</v>
      </c>
    </row>
    <row r="3394" spans="4:20" x14ac:dyDescent="0.2">
      <c r="D3394" s="102"/>
      <c r="E3394" s="13"/>
      <c r="F3394" s="14"/>
      <c r="G3394" s="11">
        <v>100</v>
      </c>
      <c r="H3394" s="15">
        <v>25.238095238094999</v>
      </c>
      <c r="I3394" s="2">
        <v>13.571428571428999</v>
      </c>
      <c r="J3394" s="2">
        <v>15.833333333333</v>
      </c>
      <c r="K3394" s="2">
        <v>10.833333333333</v>
      </c>
      <c r="L3394" s="2">
        <v>10.595238095238001</v>
      </c>
      <c r="M3394" s="2">
        <v>10.119047619048001</v>
      </c>
      <c r="N3394" s="2">
        <v>6.0714285714290002</v>
      </c>
      <c r="O3394" s="2">
        <v>2.5</v>
      </c>
      <c r="P3394" s="2">
        <v>0.23809523809499999</v>
      </c>
      <c r="Q3394" s="2">
        <v>0.23809523809499999</v>
      </c>
      <c r="R3394" s="2">
        <v>4.7619047619049999</v>
      </c>
      <c r="S3394" s="2">
        <v>326.8125</v>
      </c>
      <c r="T3394" s="18">
        <v>299.25401391418302</v>
      </c>
    </row>
    <row r="3395" spans="4:20" x14ac:dyDescent="0.2">
      <c r="D3395" s="102"/>
      <c r="E3395" s="5" t="s">
        <v>30</v>
      </c>
      <c r="F3395" s="6"/>
      <c r="G3395" s="7">
        <v>280</v>
      </c>
      <c r="H3395" s="10">
        <v>51</v>
      </c>
      <c r="I3395" s="1">
        <v>65</v>
      </c>
      <c r="J3395" s="1">
        <v>49</v>
      </c>
      <c r="K3395" s="1">
        <v>34</v>
      </c>
      <c r="L3395" s="1">
        <v>30</v>
      </c>
      <c r="M3395" s="1">
        <v>17</v>
      </c>
      <c r="N3395" s="1">
        <v>12</v>
      </c>
      <c r="O3395" s="1">
        <v>1</v>
      </c>
      <c r="P3395" s="1">
        <v>0</v>
      </c>
      <c r="Q3395" s="1">
        <v>0</v>
      </c>
      <c r="R3395" s="1">
        <v>21</v>
      </c>
      <c r="S3395" s="33" t="s">
        <v>72</v>
      </c>
      <c r="T3395" s="41" t="s">
        <v>72</v>
      </c>
    </row>
    <row r="3396" spans="4:20" x14ac:dyDescent="0.2">
      <c r="D3396" s="102"/>
      <c r="E3396" s="13"/>
      <c r="F3396" s="14"/>
      <c r="G3396" s="11">
        <v>100</v>
      </c>
      <c r="H3396" s="15">
        <v>18.214285714286</v>
      </c>
      <c r="I3396" s="2">
        <v>23.214285714286</v>
      </c>
      <c r="J3396" s="2">
        <v>17.5</v>
      </c>
      <c r="K3396" s="2">
        <v>12.142857142857</v>
      </c>
      <c r="L3396" s="2">
        <v>10.714285714286</v>
      </c>
      <c r="M3396" s="2">
        <v>6.0714285714290002</v>
      </c>
      <c r="N3396" s="2">
        <v>4.2857142857139996</v>
      </c>
      <c r="O3396" s="2">
        <v>0.35714285714299998</v>
      </c>
      <c r="P3396" s="9">
        <v>0</v>
      </c>
      <c r="Q3396" s="9">
        <v>0</v>
      </c>
      <c r="R3396" s="2">
        <v>7.5</v>
      </c>
      <c r="S3396" s="2">
        <v>276.44787644787601</v>
      </c>
      <c r="T3396" s="18">
        <v>210.270390793676</v>
      </c>
    </row>
    <row r="3397" spans="4:20" x14ac:dyDescent="0.2">
      <c r="D3397" s="102"/>
      <c r="E3397" s="5" t="s">
        <v>31</v>
      </c>
      <c r="F3397" s="6"/>
      <c r="G3397" s="7">
        <v>154</v>
      </c>
      <c r="H3397" s="10">
        <v>38</v>
      </c>
      <c r="I3397" s="1">
        <v>16</v>
      </c>
      <c r="J3397" s="1">
        <v>32</v>
      </c>
      <c r="K3397" s="1">
        <v>18</v>
      </c>
      <c r="L3397" s="1">
        <v>18</v>
      </c>
      <c r="M3397" s="1">
        <v>14</v>
      </c>
      <c r="N3397" s="1">
        <v>4</v>
      </c>
      <c r="O3397" s="1">
        <v>1</v>
      </c>
      <c r="P3397" s="1">
        <v>1</v>
      </c>
      <c r="Q3397" s="1">
        <v>1</v>
      </c>
      <c r="R3397" s="1">
        <v>11</v>
      </c>
      <c r="S3397" s="33" t="s">
        <v>72</v>
      </c>
      <c r="T3397" s="41" t="s">
        <v>72</v>
      </c>
    </row>
    <row r="3398" spans="4:20" x14ac:dyDescent="0.2">
      <c r="D3398" s="102"/>
      <c r="E3398" s="13"/>
      <c r="F3398" s="14"/>
      <c r="G3398" s="11">
        <v>100</v>
      </c>
      <c r="H3398" s="15">
        <v>24.675324675325001</v>
      </c>
      <c r="I3398" s="2">
        <v>10.38961038961</v>
      </c>
      <c r="J3398" s="2">
        <v>20.779220779220999</v>
      </c>
      <c r="K3398" s="2">
        <v>11.688311688312</v>
      </c>
      <c r="L3398" s="2">
        <v>11.688311688312</v>
      </c>
      <c r="M3398" s="2">
        <v>9.0909090909089993</v>
      </c>
      <c r="N3398" s="2">
        <v>2.5974025974030002</v>
      </c>
      <c r="O3398" s="2">
        <v>0.64935064935099995</v>
      </c>
      <c r="P3398" s="2">
        <v>0.64935064935099995</v>
      </c>
      <c r="Q3398" s="2">
        <v>0.64935064935099995</v>
      </c>
      <c r="R3398" s="2">
        <v>7.1428571428570002</v>
      </c>
      <c r="S3398" s="2">
        <v>305.944055944056</v>
      </c>
      <c r="T3398" s="18">
        <v>296.09873084618903</v>
      </c>
    </row>
    <row r="3399" spans="4:20" x14ac:dyDescent="0.2">
      <c r="D3399" s="102"/>
      <c r="E3399" s="5" t="s">
        <v>32</v>
      </c>
      <c r="F3399" s="6"/>
      <c r="G3399" s="7">
        <v>826</v>
      </c>
      <c r="H3399" s="10">
        <v>216</v>
      </c>
      <c r="I3399" s="1">
        <v>165</v>
      </c>
      <c r="J3399" s="1">
        <v>104</v>
      </c>
      <c r="K3399" s="1">
        <v>104</v>
      </c>
      <c r="L3399" s="1">
        <v>61</v>
      </c>
      <c r="M3399" s="1">
        <v>78</v>
      </c>
      <c r="N3399" s="1">
        <v>30</v>
      </c>
      <c r="O3399" s="1">
        <v>7</v>
      </c>
      <c r="P3399" s="1">
        <v>1</v>
      </c>
      <c r="Q3399" s="1">
        <v>3</v>
      </c>
      <c r="R3399" s="1">
        <v>57</v>
      </c>
      <c r="S3399" s="33" t="s">
        <v>72</v>
      </c>
      <c r="T3399" s="41" t="s">
        <v>72</v>
      </c>
    </row>
    <row r="3400" spans="4:20" x14ac:dyDescent="0.2">
      <c r="D3400" s="102"/>
      <c r="E3400" s="13"/>
      <c r="F3400" s="14"/>
      <c r="G3400" s="11">
        <v>100</v>
      </c>
      <c r="H3400" s="15">
        <v>26.150121065375</v>
      </c>
      <c r="I3400" s="2">
        <v>19.975786924939001</v>
      </c>
      <c r="J3400" s="2">
        <v>12.590799031476999</v>
      </c>
      <c r="K3400" s="2">
        <v>12.590799031476999</v>
      </c>
      <c r="L3400" s="2">
        <v>7.3849878934620001</v>
      </c>
      <c r="M3400" s="2">
        <v>9.4430992736080004</v>
      </c>
      <c r="N3400" s="2">
        <v>3.6319612590800001</v>
      </c>
      <c r="O3400" s="2">
        <v>0.84745762711899997</v>
      </c>
      <c r="P3400" s="2">
        <v>0.121065375303</v>
      </c>
      <c r="Q3400" s="2">
        <v>0.36319612590799999</v>
      </c>
      <c r="R3400" s="2">
        <v>6.9007263922520004</v>
      </c>
      <c r="S3400" s="2">
        <v>279.51885565669699</v>
      </c>
      <c r="T3400" s="18">
        <v>266.71659095665302</v>
      </c>
    </row>
    <row r="3401" spans="4:20" x14ac:dyDescent="0.2">
      <c r="D3401" s="102"/>
      <c r="E3401" s="5" t="s">
        <v>33</v>
      </c>
      <c r="F3401" s="6"/>
      <c r="G3401" s="7">
        <v>672</v>
      </c>
      <c r="H3401" s="10">
        <v>190</v>
      </c>
      <c r="I3401" s="1">
        <v>145</v>
      </c>
      <c r="J3401" s="1">
        <v>95</v>
      </c>
      <c r="K3401" s="1">
        <v>66</v>
      </c>
      <c r="L3401" s="1">
        <v>57</v>
      </c>
      <c r="M3401" s="1">
        <v>41</v>
      </c>
      <c r="N3401" s="1">
        <v>27</v>
      </c>
      <c r="O3401" s="1">
        <v>6</v>
      </c>
      <c r="P3401" s="1">
        <v>0</v>
      </c>
      <c r="Q3401" s="1">
        <v>2</v>
      </c>
      <c r="R3401" s="1">
        <v>43</v>
      </c>
      <c r="S3401" s="33" t="s">
        <v>72</v>
      </c>
      <c r="T3401" s="41" t="s">
        <v>72</v>
      </c>
    </row>
    <row r="3402" spans="4:20" x14ac:dyDescent="0.2">
      <c r="D3402" s="102"/>
      <c r="E3402" s="13"/>
      <c r="F3402" s="14"/>
      <c r="G3402" s="11">
        <v>100</v>
      </c>
      <c r="H3402" s="15">
        <v>28.273809523810002</v>
      </c>
      <c r="I3402" s="2">
        <v>21.577380952380999</v>
      </c>
      <c r="J3402" s="2">
        <v>14.136904761905001</v>
      </c>
      <c r="K3402" s="2">
        <v>9.8214285714289993</v>
      </c>
      <c r="L3402" s="2">
        <v>8.4821428571429998</v>
      </c>
      <c r="M3402" s="2">
        <v>6.1011904761900002</v>
      </c>
      <c r="N3402" s="2">
        <v>4.0178571428570002</v>
      </c>
      <c r="O3402" s="2">
        <v>0.89285714285700002</v>
      </c>
      <c r="P3402" s="9">
        <v>0</v>
      </c>
      <c r="Q3402" s="2">
        <v>0.29761904761899999</v>
      </c>
      <c r="R3402" s="2">
        <v>6.3988095238099998</v>
      </c>
      <c r="S3402" s="2">
        <v>259.61844197138299</v>
      </c>
      <c r="T3402" s="18">
        <v>254.29321116254701</v>
      </c>
    </row>
    <row r="3403" spans="4:20" x14ac:dyDescent="0.2">
      <c r="D3403" s="102"/>
      <c r="E3403" s="5" t="s">
        <v>34</v>
      </c>
      <c r="F3403" s="6"/>
      <c r="G3403" s="7">
        <v>462</v>
      </c>
      <c r="H3403" s="10">
        <v>120</v>
      </c>
      <c r="I3403" s="1">
        <v>99</v>
      </c>
      <c r="J3403" s="1">
        <v>67</v>
      </c>
      <c r="K3403" s="1">
        <v>52</v>
      </c>
      <c r="L3403" s="1">
        <v>36</v>
      </c>
      <c r="M3403" s="1">
        <v>39</v>
      </c>
      <c r="N3403" s="1">
        <v>20</v>
      </c>
      <c r="O3403" s="1">
        <v>5</v>
      </c>
      <c r="P3403" s="1">
        <v>0</v>
      </c>
      <c r="Q3403" s="1">
        <v>0</v>
      </c>
      <c r="R3403" s="1">
        <v>24</v>
      </c>
      <c r="S3403" s="33" t="s">
        <v>72</v>
      </c>
      <c r="T3403" s="41" t="s">
        <v>72</v>
      </c>
    </row>
    <row r="3404" spans="4:20" x14ac:dyDescent="0.2">
      <c r="D3404" s="102"/>
      <c r="E3404" s="13"/>
      <c r="F3404" s="14"/>
      <c r="G3404" s="11">
        <v>100</v>
      </c>
      <c r="H3404" s="15">
        <v>25.974025974025999</v>
      </c>
      <c r="I3404" s="2">
        <v>21.428571428571001</v>
      </c>
      <c r="J3404" s="2">
        <v>14.502164502165</v>
      </c>
      <c r="K3404" s="2">
        <v>11.255411255411</v>
      </c>
      <c r="L3404" s="2">
        <v>7.792207792208</v>
      </c>
      <c r="M3404" s="2">
        <v>8.4415584415579996</v>
      </c>
      <c r="N3404" s="2">
        <v>4.3290043290040003</v>
      </c>
      <c r="O3404" s="2">
        <v>1.0822510822510001</v>
      </c>
      <c r="P3404" s="9">
        <v>0</v>
      </c>
      <c r="Q3404" s="9">
        <v>0</v>
      </c>
      <c r="R3404" s="2">
        <v>5.1948051948050002</v>
      </c>
      <c r="S3404" s="2">
        <v>270.890410958904</v>
      </c>
      <c r="T3404" s="18">
        <v>236.683481007913</v>
      </c>
    </row>
    <row r="3405" spans="4:20" x14ac:dyDescent="0.2">
      <c r="D3405" s="102"/>
      <c r="E3405" s="5" t="s">
        <v>35</v>
      </c>
      <c r="F3405" s="6"/>
      <c r="G3405" s="7">
        <v>406</v>
      </c>
      <c r="H3405" s="10">
        <v>86</v>
      </c>
      <c r="I3405" s="1">
        <v>85</v>
      </c>
      <c r="J3405" s="1">
        <v>68</v>
      </c>
      <c r="K3405" s="1">
        <v>47</v>
      </c>
      <c r="L3405" s="1">
        <v>37</v>
      </c>
      <c r="M3405" s="1">
        <v>31</v>
      </c>
      <c r="N3405" s="1">
        <v>17</v>
      </c>
      <c r="O3405" s="1">
        <v>8</v>
      </c>
      <c r="P3405" s="1">
        <v>2</v>
      </c>
      <c r="Q3405" s="1">
        <v>1</v>
      </c>
      <c r="R3405" s="1">
        <v>24</v>
      </c>
      <c r="S3405" s="33" t="s">
        <v>72</v>
      </c>
      <c r="T3405" s="41" t="s">
        <v>72</v>
      </c>
    </row>
    <row r="3406" spans="4:20" x14ac:dyDescent="0.2">
      <c r="D3406" s="102"/>
      <c r="E3406" s="13"/>
      <c r="F3406" s="14"/>
      <c r="G3406" s="11">
        <v>100</v>
      </c>
      <c r="H3406" s="15">
        <v>21.182266009852</v>
      </c>
      <c r="I3406" s="2">
        <v>20.935960591133</v>
      </c>
      <c r="J3406" s="2">
        <v>16.748768472906001</v>
      </c>
      <c r="K3406" s="2">
        <v>11.576354679803</v>
      </c>
      <c r="L3406" s="2">
        <v>9.1133004926109997</v>
      </c>
      <c r="M3406" s="2">
        <v>7.6354679802960002</v>
      </c>
      <c r="N3406" s="2">
        <v>4.1871921182270002</v>
      </c>
      <c r="O3406" s="2">
        <v>1.9704433497539999</v>
      </c>
      <c r="P3406" s="2">
        <v>0.49261083743799999</v>
      </c>
      <c r="Q3406" s="2">
        <v>0.246305418719</v>
      </c>
      <c r="R3406" s="2">
        <v>5.9113300492610001</v>
      </c>
      <c r="S3406" s="2">
        <v>303.53403141361298</v>
      </c>
      <c r="T3406" s="18">
        <v>287.44555167360198</v>
      </c>
    </row>
    <row r="3407" spans="4:20" x14ac:dyDescent="0.2">
      <c r="D3407" s="102"/>
      <c r="E3407" s="5" t="s">
        <v>36</v>
      </c>
      <c r="F3407" s="6"/>
      <c r="G3407" s="7">
        <v>210</v>
      </c>
      <c r="H3407" s="10">
        <v>46</v>
      </c>
      <c r="I3407" s="1">
        <v>49</v>
      </c>
      <c r="J3407" s="1">
        <v>35</v>
      </c>
      <c r="K3407" s="1">
        <v>23</v>
      </c>
      <c r="L3407" s="1">
        <v>18</v>
      </c>
      <c r="M3407" s="1">
        <v>7</v>
      </c>
      <c r="N3407" s="1">
        <v>4</v>
      </c>
      <c r="O3407" s="1">
        <v>3</v>
      </c>
      <c r="P3407" s="1">
        <v>0</v>
      </c>
      <c r="Q3407" s="1">
        <v>0</v>
      </c>
      <c r="R3407" s="1">
        <v>25</v>
      </c>
      <c r="S3407" s="33" t="s">
        <v>72</v>
      </c>
      <c r="T3407" s="41" t="s">
        <v>72</v>
      </c>
    </row>
    <row r="3408" spans="4:20" x14ac:dyDescent="0.2">
      <c r="D3408" s="102"/>
      <c r="E3408" s="13"/>
      <c r="F3408" s="14"/>
      <c r="G3408" s="11">
        <v>100</v>
      </c>
      <c r="H3408" s="15">
        <v>21.904761904762001</v>
      </c>
      <c r="I3408" s="2">
        <v>23.333333333333002</v>
      </c>
      <c r="J3408" s="2">
        <v>16.666666666666998</v>
      </c>
      <c r="K3408" s="2">
        <v>10.952380952381001</v>
      </c>
      <c r="L3408" s="2">
        <v>8.5714285714289993</v>
      </c>
      <c r="M3408" s="2">
        <v>3.333333333333</v>
      </c>
      <c r="N3408" s="2">
        <v>1.9047619047619999</v>
      </c>
      <c r="O3408" s="2">
        <v>1.4285714285710001</v>
      </c>
      <c r="P3408" s="9">
        <v>0</v>
      </c>
      <c r="Q3408" s="9">
        <v>0</v>
      </c>
      <c r="R3408" s="2">
        <v>11.904761904761999</v>
      </c>
      <c r="S3408" s="2">
        <v>248.10810810810801</v>
      </c>
      <c r="T3408" s="18">
        <v>215.31671001093801</v>
      </c>
    </row>
    <row r="3409" spans="2:20" x14ac:dyDescent="0.2">
      <c r="D3409" s="102"/>
      <c r="E3409" s="5" t="s">
        <v>37</v>
      </c>
      <c r="F3409" s="6"/>
      <c r="G3409" s="7">
        <v>714</v>
      </c>
      <c r="H3409" s="10">
        <v>197</v>
      </c>
      <c r="I3409" s="1">
        <v>165</v>
      </c>
      <c r="J3409" s="1">
        <v>114</v>
      </c>
      <c r="K3409" s="1">
        <v>70</v>
      </c>
      <c r="L3409" s="1">
        <v>47</v>
      </c>
      <c r="M3409" s="1">
        <v>40</v>
      </c>
      <c r="N3409" s="1">
        <v>20</v>
      </c>
      <c r="O3409" s="1">
        <v>3</v>
      </c>
      <c r="P3409" s="1">
        <v>0</v>
      </c>
      <c r="Q3409" s="1">
        <v>0</v>
      </c>
      <c r="R3409" s="1">
        <v>58</v>
      </c>
      <c r="S3409" s="33" t="s">
        <v>72</v>
      </c>
      <c r="T3409" s="41" t="s">
        <v>72</v>
      </c>
    </row>
    <row r="3410" spans="2:20" x14ac:dyDescent="0.2">
      <c r="D3410" s="102"/>
      <c r="E3410" s="13"/>
      <c r="F3410" s="14"/>
      <c r="G3410" s="11">
        <v>100</v>
      </c>
      <c r="H3410" s="15">
        <v>27.591036414565998</v>
      </c>
      <c r="I3410" s="2">
        <v>23.109243697478998</v>
      </c>
      <c r="J3410" s="2">
        <v>15.966386554622</v>
      </c>
      <c r="K3410" s="2">
        <v>9.8039215686270005</v>
      </c>
      <c r="L3410" s="2">
        <v>6.5826330532209996</v>
      </c>
      <c r="M3410" s="2">
        <v>5.6022408963589996</v>
      </c>
      <c r="N3410" s="2">
        <v>2.8011204481790002</v>
      </c>
      <c r="O3410" s="2">
        <v>0.42016806722700001</v>
      </c>
      <c r="P3410" s="9">
        <v>0</v>
      </c>
      <c r="Q3410" s="9">
        <v>0</v>
      </c>
      <c r="R3410" s="2">
        <v>8.1232492997199994</v>
      </c>
      <c r="S3410" s="2">
        <v>233.993902439024</v>
      </c>
      <c r="T3410" s="18">
        <v>203.03315832014701</v>
      </c>
    </row>
    <row r="3411" spans="2:20" x14ac:dyDescent="0.2">
      <c r="D3411" s="102"/>
      <c r="E3411" s="5" t="s">
        <v>38</v>
      </c>
      <c r="F3411" s="6"/>
      <c r="G3411" s="7">
        <v>70</v>
      </c>
      <c r="H3411" s="10">
        <v>14</v>
      </c>
      <c r="I3411" s="1">
        <v>15</v>
      </c>
      <c r="J3411" s="1">
        <v>15</v>
      </c>
      <c r="K3411" s="1">
        <v>8</v>
      </c>
      <c r="L3411" s="1">
        <v>4</v>
      </c>
      <c r="M3411" s="1">
        <v>3</v>
      </c>
      <c r="N3411" s="1">
        <v>0</v>
      </c>
      <c r="O3411" s="1">
        <v>1</v>
      </c>
      <c r="P3411" s="1">
        <v>0</v>
      </c>
      <c r="Q3411" s="1">
        <v>0</v>
      </c>
      <c r="R3411" s="1">
        <v>10</v>
      </c>
      <c r="S3411" s="33" t="s">
        <v>72</v>
      </c>
      <c r="T3411" s="41" t="s">
        <v>72</v>
      </c>
    </row>
    <row r="3412" spans="2:20" x14ac:dyDescent="0.2">
      <c r="D3412" s="102"/>
      <c r="E3412" s="13"/>
      <c r="F3412" s="14"/>
      <c r="G3412" s="11">
        <v>100</v>
      </c>
      <c r="H3412" s="15">
        <v>20</v>
      </c>
      <c r="I3412" s="2">
        <v>21.428571428571001</v>
      </c>
      <c r="J3412" s="2">
        <v>21.428571428571001</v>
      </c>
      <c r="K3412" s="2">
        <v>11.428571428571001</v>
      </c>
      <c r="L3412" s="2">
        <v>5.7142857142860004</v>
      </c>
      <c r="M3412" s="2">
        <v>4.2857142857139996</v>
      </c>
      <c r="N3412" s="9">
        <v>0</v>
      </c>
      <c r="O3412" s="2">
        <v>1.4285714285710001</v>
      </c>
      <c r="P3412" s="9">
        <v>0</v>
      </c>
      <c r="Q3412" s="9">
        <v>0</v>
      </c>
      <c r="R3412" s="2">
        <v>14.285714285714</v>
      </c>
      <c r="S3412" s="2">
        <v>239.166666666667</v>
      </c>
      <c r="T3412" s="18">
        <v>196.23363342936099</v>
      </c>
    </row>
    <row r="3413" spans="2:20" x14ac:dyDescent="0.2">
      <c r="D3413" s="101" t="s">
        <v>39</v>
      </c>
      <c r="E3413" s="26" t="s">
        <v>40</v>
      </c>
      <c r="F3413" s="25"/>
      <c r="G3413" s="28">
        <v>2044</v>
      </c>
      <c r="H3413" s="30">
        <v>537</v>
      </c>
      <c r="I3413" s="3">
        <v>372</v>
      </c>
      <c r="J3413" s="3">
        <v>304</v>
      </c>
      <c r="K3413" s="3">
        <v>213</v>
      </c>
      <c r="L3413" s="3">
        <v>196</v>
      </c>
      <c r="M3413" s="3">
        <v>181</v>
      </c>
      <c r="N3413" s="3">
        <v>108</v>
      </c>
      <c r="O3413" s="3">
        <v>25</v>
      </c>
      <c r="P3413" s="3">
        <v>6</v>
      </c>
      <c r="Q3413" s="3">
        <v>3</v>
      </c>
      <c r="R3413" s="3">
        <v>99</v>
      </c>
      <c r="S3413" s="74" t="s">
        <v>72</v>
      </c>
      <c r="T3413" s="75" t="s">
        <v>72</v>
      </c>
    </row>
    <row r="3414" spans="2:20" x14ac:dyDescent="0.2">
      <c r="D3414" s="102"/>
      <c r="E3414" s="13"/>
      <c r="F3414" s="14"/>
      <c r="G3414" s="11">
        <v>100</v>
      </c>
      <c r="H3414" s="15">
        <v>26.272015655577</v>
      </c>
      <c r="I3414" s="2">
        <v>18.199608610567999</v>
      </c>
      <c r="J3414" s="2">
        <v>14.872798434442</v>
      </c>
      <c r="K3414" s="2">
        <v>10.420743639922</v>
      </c>
      <c r="L3414" s="2">
        <v>9.5890410958899999</v>
      </c>
      <c r="M3414" s="2">
        <v>8.8551859099799994</v>
      </c>
      <c r="N3414" s="2">
        <v>5.2837573385520002</v>
      </c>
      <c r="O3414" s="2">
        <v>1.2230919765170001</v>
      </c>
      <c r="P3414" s="2">
        <v>0.29354207436399998</v>
      </c>
      <c r="Q3414" s="2">
        <v>0.14677103718199999</v>
      </c>
      <c r="R3414" s="2">
        <v>4.8434442270059996</v>
      </c>
      <c r="S3414" s="2">
        <v>293.21336760925402</v>
      </c>
      <c r="T3414" s="18">
        <v>271.23483830010201</v>
      </c>
    </row>
    <row r="3415" spans="2:20" x14ac:dyDescent="0.2">
      <c r="D3415" s="102"/>
      <c r="E3415" s="5" t="s">
        <v>41</v>
      </c>
      <c r="F3415" s="6"/>
      <c r="G3415" s="7">
        <v>2156</v>
      </c>
      <c r="H3415" s="10">
        <v>533</v>
      </c>
      <c r="I3415" s="1">
        <v>415</v>
      </c>
      <c r="J3415" s="1">
        <v>343</v>
      </c>
      <c r="K3415" s="1">
        <v>220</v>
      </c>
      <c r="L3415" s="1">
        <v>182</v>
      </c>
      <c r="M3415" s="1">
        <v>176</v>
      </c>
      <c r="N3415" s="1">
        <v>93</v>
      </c>
      <c r="O3415" s="1">
        <v>31</v>
      </c>
      <c r="P3415" s="1">
        <v>6</v>
      </c>
      <c r="Q3415" s="1">
        <v>3</v>
      </c>
      <c r="R3415" s="1">
        <v>154</v>
      </c>
      <c r="S3415" s="33" t="s">
        <v>72</v>
      </c>
      <c r="T3415" s="41" t="s">
        <v>72</v>
      </c>
    </row>
    <row r="3416" spans="2:20" x14ac:dyDescent="0.2">
      <c r="D3416" s="102"/>
      <c r="E3416" s="13"/>
      <c r="F3416" s="14"/>
      <c r="G3416" s="11">
        <v>100</v>
      </c>
      <c r="H3416" s="15">
        <v>24.721706864563998</v>
      </c>
      <c r="I3416" s="2">
        <v>19.248608534323001</v>
      </c>
      <c r="J3416" s="2">
        <v>15.909090909091001</v>
      </c>
      <c r="K3416" s="2">
        <v>10.204081632653001</v>
      </c>
      <c r="L3416" s="2">
        <v>8.4415584415579996</v>
      </c>
      <c r="M3416" s="2">
        <v>8.1632653061219997</v>
      </c>
      <c r="N3416" s="2">
        <v>4.3135435992579998</v>
      </c>
      <c r="O3416" s="2">
        <v>1.437847866419</v>
      </c>
      <c r="P3416" s="2">
        <v>0.27829313543599998</v>
      </c>
      <c r="Q3416" s="2">
        <v>0.13914656771799999</v>
      </c>
      <c r="R3416" s="2">
        <v>7.1428571428570002</v>
      </c>
      <c r="S3416" s="2">
        <v>286.81318681318697</v>
      </c>
      <c r="T3416" s="18">
        <v>267.986226229046</v>
      </c>
    </row>
    <row r="3417" spans="2:20" x14ac:dyDescent="0.2">
      <c r="D3417" s="102"/>
      <c r="E3417" s="5" t="s">
        <v>42</v>
      </c>
      <c r="F3417" s="6"/>
      <c r="G3417" s="7">
        <v>1680</v>
      </c>
      <c r="H3417" s="10">
        <v>439</v>
      </c>
      <c r="I3417" s="1">
        <v>296</v>
      </c>
      <c r="J3417" s="1">
        <v>257</v>
      </c>
      <c r="K3417" s="1">
        <v>189</v>
      </c>
      <c r="L3417" s="1">
        <v>149</v>
      </c>
      <c r="M3417" s="1">
        <v>128</v>
      </c>
      <c r="N3417" s="1">
        <v>52</v>
      </c>
      <c r="O3417" s="1">
        <v>13</v>
      </c>
      <c r="P3417" s="1">
        <v>1</v>
      </c>
      <c r="Q3417" s="1">
        <v>1</v>
      </c>
      <c r="R3417" s="1">
        <v>155</v>
      </c>
      <c r="S3417" s="33" t="s">
        <v>72</v>
      </c>
      <c r="T3417" s="41" t="s">
        <v>72</v>
      </c>
    </row>
    <row r="3418" spans="2:20" x14ac:dyDescent="0.2">
      <c r="D3418" s="102"/>
      <c r="E3418" s="13"/>
      <c r="F3418" s="14"/>
      <c r="G3418" s="11">
        <v>100</v>
      </c>
      <c r="H3418" s="15">
        <v>26.130952380951999</v>
      </c>
      <c r="I3418" s="2">
        <v>17.619047619048001</v>
      </c>
      <c r="J3418" s="2">
        <v>15.297619047618999</v>
      </c>
      <c r="K3418" s="2">
        <v>11.25</v>
      </c>
      <c r="L3418" s="2">
        <v>8.8690476190480005</v>
      </c>
      <c r="M3418" s="2">
        <v>7.6190476190479997</v>
      </c>
      <c r="N3418" s="2">
        <v>3.0952380952379999</v>
      </c>
      <c r="O3418" s="2">
        <v>0.77380952381000001</v>
      </c>
      <c r="P3418" s="2">
        <v>5.9523809524E-2</v>
      </c>
      <c r="Q3418" s="2">
        <v>5.9523809524E-2</v>
      </c>
      <c r="R3418" s="2">
        <v>9.2261904761900002</v>
      </c>
      <c r="S3418" s="2">
        <v>265.606557377049</v>
      </c>
      <c r="T3418" s="18">
        <v>231.387212101736</v>
      </c>
    </row>
    <row r="3419" spans="2:20" x14ac:dyDescent="0.2">
      <c r="D3419" s="102"/>
      <c r="E3419" s="5" t="s">
        <v>43</v>
      </c>
      <c r="F3419" s="6"/>
      <c r="G3419" s="7">
        <v>518</v>
      </c>
      <c r="H3419" s="10">
        <v>118</v>
      </c>
      <c r="I3419" s="1">
        <v>136</v>
      </c>
      <c r="J3419" s="1">
        <v>83</v>
      </c>
      <c r="K3419" s="1">
        <v>48</v>
      </c>
      <c r="L3419" s="1">
        <v>37</v>
      </c>
      <c r="M3419" s="1">
        <v>34</v>
      </c>
      <c r="N3419" s="1">
        <v>12</v>
      </c>
      <c r="O3419" s="1">
        <v>7</v>
      </c>
      <c r="P3419" s="1">
        <v>0</v>
      </c>
      <c r="Q3419" s="1">
        <v>1</v>
      </c>
      <c r="R3419" s="1">
        <v>42</v>
      </c>
      <c r="S3419" s="33" t="s">
        <v>72</v>
      </c>
      <c r="T3419" s="41" t="s">
        <v>72</v>
      </c>
    </row>
    <row r="3420" spans="2:20" x14ac:dyDescent="0.2">
      <c r="D3420" s="102"/>
      <c r="E3420" s="13"/>
      <c r="F3420" s="14"/>
      <c r="G3420" s="11">
        <v>100</v>
      </c>
      <c r="H3420" s="15">
        <v>22.779922779923002</v>
      </c>
      <c r="I3420" s="2">
        <v>26.254826254826</v>
      </c>
      <c r="J3420" s="2">
        <v>16.023166023165999</v>
      </c>
      <c r="K3420" s="2">
        <v>9.2664092664089992</v>
      </c>
      <c r="L3420" s="2">
        <v>7.1428571428570002</v>
      </c>
      <c r="M3420" s="2">
        <v>6.563706563707</v>
      </c>
      <c r="N3420" s="2">
        <v>2.3166023166019998</v>
      </c>
      <c r="O3420" s="2">
        <v>1.351351351351</v>
      </c>
      <c r="P3420" s="9">
        <v>0</v>
      </c>
      <c r="Q3420" s="2">
        <v>0.19305019305000001</v>
      </c>
      <c r="R3420" s="2">
        <v>8.1081081081080004</v>
      </c>
      <c r="S3420" s="2">
        <v>256.51260504201701</v>
      </c>
      <c r="T3420" s="18">
        <v>240.38139742431699</v>
      </c>
    </row>
    <row r="3421" spans="2:20" x14ac:dyDescent="0.2">
      <c r="D3421" s="102"/>
      <c r="E3421" s="5" t="s">
        <v>44</v>
      </c>
      <c r="F3421" s="6"/>
      <c r="G3421" s="7">
        <v>602</v>
      </c>
      <c r="H3421" s="10">
        <v>153</v>
      </c>
      <c r="I3421" s="1">
        <v>109</v>
      </c>
      <c r="J3421" s="1">
        <v>88</v>
      </c>
      <c r="K3421" s="1">
        <v>63</v>
      </c>
      <c r="L3421" s="1">
        <v>55</v>
      </c>
      <c r="M3421" s="1">
        <v>40</v>
      </c>
      <c r="N3421" s="1">
        <v>19</v>
      </c>
      <c r="O3421" s="1">
        <v>4</v>
      </c>
      <c r="P3421" s="1">
        <v>2</v>
      </c>
      <c r="Q3421" s="1">
        <v>1</v>
      </c>
      <c r="R3421" s="1">
        <v>68</v>
      </c>
      <c r="S3421" s="33" t="s">
        <v>72</v>
      </c>
      <c r="T3421" s="41" t="s">
        <v>72</v>
      </c>
    </row>
    <row r="3422" spans="2:20" x14ac:dyDescent="0.2">
      <c r="D3422" s="103"/>
      <c r="E3422" s="54"/>
      <c r="F3422" s="52"/>
      <c r="G3422" s="61">
        <v>100</v>
      </c>
      <c r="H3422" s="66">
        <v>25.415282392026999</v>
      </c>
      <c r="I3422" s="24">
        <v>18.106312292359</v>
      </c>
      <c r="J3422" s="24">
        <v>14.617940199335999</v>
      </c>
      <c r="K3422" s="24">
        <v>10.465116279069999</v>
      </c>
      <c r="L3422" s="24">
        <v>9.1362126245849993</v>
      </c>
      <c r="M3422" s="24">
        <v>6.6445182724249996</v>
      </c>
      <c r="N3422" s="24">
        <v>3.156146179402</v>
      </c>
      <c r="O3422" s="24">
        <v>0.664451827243</v>
      </c>
      <c r="P3422" s="24">
        <v>0.33222591362100001</v>
      </c>
      <c r="Q3422" s="24">
        <v>0.166112956811</v>
      </c>
      <c r="R3422" s="24">
        <v>11.295681063123</v>
      </c>
      <c r="S3422" s="24">
        <v>269.10112359550601</v>
      </c>
      <c r="T3422" s="69">
        <v>252.645806677444</v>
      </c>
    </row>
    <row r="3424" spans="2:20" x14ac:dyDescent="0.2">
      <c r="B3424" s="34" t="str">
        <f xml:space="preserve"> HYPERLINK("#'目次'!B83", "[77]")</f>
        <v>[77]</v>
      </c>
      <c r="C3424" s="27" t="s">
        <v>761</v>
      </c>
    </row>
    <row r="3427" spans="3:17" x14ac:dyDescent="0.2">
      <c r="C3427" s="27" t="s">
        <v>13</v>
      </c>
    </row>
    <row r="3428" spans="3:17" ht="36" x14ac:dyDescent="0.2">
      <c r="D3428" s="97"/>
      <c r="E3428" s="98"/>
      <c r="F3428" s="98"/>
      <c r="G3428" s="38" t="s">
        <v>14</v>
      </c>
      <c r="H3428" s="36" t="s">
        <v>762</v>
      </c>
      <c r="I3428" s="4" t="s">
        <v>763</v>
      </c>
      <c r="J3428" s="4" t="s">
        <v>764</v>
      </c>
      <c r="K3428" s="4" t="s">
        <v>765</v>
      </c>
      <c r="L3428" s="4" t="s">
        <v>766</v>
      </c>
      <c r="M3428" s="4" t="s">
        <v>767</v>
      </c>
      <c r="N3428" s="4" t="s">
        <v>768</v>
      </c>
      <c r="O3428" s="4" t="s">
        <v>22</v>
      </c>
      <c r="P3428" s="4" t="s">
        <v>769</v>
      </c>
      <c r="Q3428" s="35" t="s">
        <v>24</v>
      </c>
    </row>
    <row r="3429" spans="3:17" x14ac:dyDescent="0.2">
      <c r="D3429" s="99"/>
      <c r="E3429" s="100"/>
      <c r="F3429" s="100"/>
      <c r="G3429" s="40"/>
      <c r="H3429" s="42"/>
      <c r="I3429" s="8"/>
      <c r="J3429" s="8"/>
      <c r="K3429" s="8"/>
      <c r="L3429" s="8"/>
      <c r="M3429" s="8"/>
      <c r="N3429" s="8"/>
      <c r="O3429" s="8"/>
      <c r="P3429" s="8"/>
      <c r="Q3429" s="39"/>
    </row>
    <row r="3430" spans="3:17" x14ac:dyDescent="0.2">
      <c r="D3430" s="59"/>
      <c r="E3430" s="63" t="s">
        <v>14</v>
      </c>
      <c r="F3430" s="65"/>
      <c r="G3430" s="37">
        <v>7000</v>
      </c>
      <c r="H3430" s="16">
        <v>639</v>
      </c>
      <c r="I3430" s="16">
        <v>871</v>
      </c>
      <c r="J3430" s="16">
        <v>216</v>
      </c>
      <c r="K3430" s="16">
        <v>148</v>
      </c>
      <c r="L3430" s="16">
        <v>244</v>
      </c>
      <c r="M3430" s="16">
        <v>1656</v>
      </c>
      <c r="N3430" s="16">
        <v>209</v>
      </c>
      <c r="O3430" s="16">
        <v>315</v>
      </c>
      <c r="P3430" s="16">
        <v>3168</v>
      </c>
      <c r="Q3430" s="57">
        <v>15</v>
      </c>
    </row>
    <row r="3431" spans="3:17" x14ac:dyDescent="0.2">
      <c r="D3431" s="54"/>
      <c r="E3431" s="52"/>
      <c r="F3431" s="60"/>
      <c r="G3431" s="11">
        <v>100</v>
      </c>
      <c r="H3431" s="2">
        <v>9.128571428571</v>
      </c>
      <c r="I3431" s="2">
        <v>12.442857142856999</v>
      </c>
      <c r="J3431" s="2">
        <v>3.0857142857139999</v>
      </c>
      <c r="K3431" s="2">
        <v>2.1142857142859999</v>
      </c>
      <c r="L3431" s="2">
        <v>3.4857142857140002</v>
      </c>
      <c r="M3431" s="2">
        <v>23.657142857143</v>
      </c>
      <c r="N3431" s="2">
        <v>2.9857142857140002</v>
      </c>
      <c r="O3431" s="2">
        <v>4.5</v>
      </c>
      <c r="P3431" s="2">
        <v>45.257142857143002</v>
      </c>
      <c r="Q3431" s="18">
        <v>0.21428571428599999</v>
      </c>
    </row>
    <row r="3432" spans="3:17" x14ac:dyDescent="0.2">
      <c r="D3432" s="101" t="s">
        <v>25</v>
      </c>
      <c r="E3432" s="26" t="s">
        <v>26</v>
      </c>
      <c r="F3432" s="25"/>
      <c r="G3432" s="28">
        <v>308</v>
      </c>
      <c r="H3432" s="30">
        <v>7</v>
      </c>
      <c r="I3432" s="3">
        <v>17</v>
      </c>
      <c r="J3432" s="3">
        <v>7</v>
      </c>
      <c r="K3432" s="3">
        <v>3</v>
      </c>
      <c r="L3432" s="3">
        <v>9</v>
      </c>
      <c r="M3432" s="3">
        <v>139</v>
      </c>
      <c r="N3432" s="3">
        <v>10</v>
      </c>
      <c r="O3432" s="3">
        <v>27</v>
      </c>
      <c r="P3432" s="3">
        <v>114</v>
      </c>
      <c r="Q3432" s="32">
        <v>1</v>
      </c>
    </row>
    <row r="3433" spans="3:17" x14ac:dyDescent="0.2">
      <c r="D3433" s="102"/>
      <c r="E3433" s="13"/>
      <c r="F3433" s="14"/>
      <c r="G3433" s="11">
        <v>100</v>
      </c>
      <c r="H3433" s="15">
        <v>2.2727272727269998</v>
      </c>
      <c r="I3433" s="2">
        <v>5.5194805194810002</v>
      </c>
      <c r="J3433" s="2">
        <v>2.2727272727269998</v>
      </c>
      <c r="K3433" s="2">
        <v>0.974025974026</v>
      </c>
      <c r="L3433" s="2">
        <v>2.922077922078</v>
      </c>
      <c r="M3433" s="2">
        <v>45.12987012987</v>
      </c>
      <c r="N3433" s="2">
        <v>3.2467532467529998</v>
      </c>
      <c r="O3433" s="2">
        <v>8.7662337662340004</v>
      </c>
      <c r="P3433" s="2">
        <v>37.012987012986997</v>
      </c>
      <c r="Q3433" s="18">
        <v>0.32467532467499999</v>
      </c>
    </row>
    <row r="3434" spans="3:17" x14ac:dyDescent="0.2">
      <c r="D3434" s="102"/>
      <c r="E3434" s="5" t="s">
        <v>27</v>
      </c>
      <c r="F3434" s="6"/>
      <c r="G3434" s="7">
        <v>504</v>
      </c>
      <c r="H3434" s="10">
        <v>23</v>
      </c>
      <c r="I3434" s="1">
        <v>31</v>
      </c>
      <c r="J3434" s="1">
        <v>4</v>
      </c>
      <c r="K3434" s="1">
        <v>2</v>
      </c>
      <c r="L3434" s="1">
        <v>10</v>
      </c>
      <c r="M3434" s="1">
        <v>233</v>
      </c>
      <c r="N3434" s="1">
        <v>7</v>
      </c>
      <c r="O3434" s="1">
        <v>24</v>
      </c>
      <c r="P3434" s="1">
        <v>206</v>
      </c>
      <c r="Q3434" s="17">
        <v>1</v>
      </c>
    </row>
    <row r="3435" spans="3:17" x14ac:dyDescent="0.2">
      <c r="D3435" s="102"/>
      <c r="E3435" s="13"/>
      <c r="F3435" s="14"/>
      <c r="G3435" s="11">
        <v>100</v>
      </c>
      <c r="H3435" s="15">
        <v>4.5634920634920002</v>
      </c>
      <c r="I3435" s="2">
        <v>6.1507936507940002</v>
      </c>
      <c r="J3435" s="2">
        <v>0.793650793651</v>
      </c>
      <c r="K3435" s="2">
        <v>0.39682539682500001</v>
      </c>
      <c r="L3435" s="2">
        <v>1.9841269841269999</v>
      </c>
      <c r="M3435" s="2">
        <v>46.230158730158998</v>
      </c>
      <c r="N3435" s="2">
        <v>1.3888888888890001</v>
      </c>
      <c r="O3435" s="2">
        <v>4.7619047619049999</v>
      </c>
      <c r="P3435" s="2">
        <v>40.873015873016001</v>
      </c>
      <c r="Q3435" s="18">
        <v>0.19841269841299999</v>
      </c>
    </row>
    <row r="3436" spans="3:17" x14ac:dyDescent="0.2">
      <c r="D3436" s="102"/>
      <c r="E3436" s="5" t="s">
        <v>28</v>
      </c>
      <c r="F3436" s="6"/>
      <c r="G3436" s="7">
        <v>1554</v>
      </c>
      <c r="H3436" s="10">
        <v>187</v>
      </c>
      <c r="I3436" s="1">
        <v>317</v>
      </c>
      <c r="J3436" s="1">
        <v>46</v>
      </c>
      <c r="K3436" s="1">
        <v>29</v>
      </c>
      <c r="L3436" s="1">
        <v>59</v>
      </c>
      <c r="M3436" s="1">
        <v>148</v>
      </c>
      <c r="N3436" s="1">
        <v>38</v>
      </c>
      <c r="O3436" s="1">
        <v>44</v>
      </c>
      <c r="P3436" s="1">
        <v>785</v>
      </c>
      <c r="Q3436" s="17">
        <v>4</v>
      </c>
    </row>
    <row r="3437" spans="3:17" x14ac:dyDescent="0.2">
      <c r="D3437" s="102"/>
      <c r="E3437" s="13"/>
      <c r="F3437" s="14"/>
      <c r="G3437" s="11">
        <v>100</v>
      </c>
      <c r="H3437" s="15">
        <v>12.033462033461999</v>
      </c>
      <c r="I3437" s="2">
        <v>20.39897039897</v>
      </c>
      <c r="J3437" s="2">
        <v>2.9601029601029998</v>
      </c>
      <c r="K3437" s="2">
        <v>1.866151866152</v>
      </c>
      <c r="L3437" s="2">
        <v>3.7966537966540002</v>
      </c>
      <c r="M3437" s="2">
        <v>9.5238095238099998</v>
      </c>
      <c r="N3437" s="2">
        <v>2.445302445302</v>
      </c>
      <c r="O3437" s="2">
        <v>2.831402831403</v>
      </c>
      <c r="P3437" s="2">
        <v>50.514800514801003</v>
      </c>
      <c r="Q3437" s="18">
        <v>0.2574002574</v>
      </c>
    </row>
    <row r="3438" spans="3:17" x14ac:dyDescent="0.2">
      <c r="D3438" s="102"/>
      <c r="E3438" s="5" t="s">
        <v>29</v>
      </c>
      <c r="F3438" s="6"/>
      <c r="G3438" s="7">
        <v>840</v>
      </c>
      <c r="H3438" s="10">
        <v>133</v>
      </c>
      <c r="I3438" s="1">
        <v>160</v>
      </c>
      <c r="J3438" s="1">
        <v>15</v>
      </c>
      <c r="K3438" s="1">
        <v>14</v>
      </c>
      <c r="L3438" s="1">
        <v>49</v>
      </c>
      <c r="M3438" s="1">
        <v>9</v>
      </c>
      <c r="N3438" s="1">
        <v>41</v>
      </c>
      <c r="O3438" s="1">
        <v>24</v>
      </c>
      <c r="P3438" s="1">
        <v>452</v>
      </c>
      <c r="Q3438" s="17">
        <v>2</v>
      </c>
    </row>
    <row r="3439" spans="3:17" x14ac:dyDescent="0.2">
      <c r="D3439" s="102"/>
      <c r="E3439" s="13"/>
      <c r="F3439" s="14"/>
      <c r="G3439" s="11">
        <v>100</v>
      </c>
      <c r="H3439" s="15">
        <v>15.833333333333</v>
      </c>
      <c r="I3439" s="2">
        <v>19.047619047619001</v>
      </c>
      <c r="J3439" s="2">
        <v>1.785714285714</v>
      </c>
      <c r="K3439" s="2">
        <v>1.666666666667</v>
      </c>
      <c r="L3439" s="2">
        <v>5.833333333333</v>
      </c>
      <c r="M3439" s="2">
        <v>1.0714285714289999</v>
      </c>
      <c r="N3439" s="2">
        <v>4.8809523809520003</v>
      </c>
      <c r="O3439" s="2">
        <v>2.8571428571430002</v>
      </c>
      <c r="P3439" s="2">
        <v>53.809523809524002</v>
      </c>
      <c r="Q3439" s="18">
        <v>0.23809523809499999</v>
      </c>
    </row>
    <row r="3440" spans="3:17" x14ac:dyDescent="0.2">
      <c r="D3440" s="102"/>
      <c r="E3440" s="5" t="s">
        <v>30</v>
      </c>
      <c r="F3440" s="6"/>
      <c r="G3440" s="7">
        <v>280</v>
      </c>
      <c r="H3440" s="10">
        <v>14</v>
      </c>
      <c r="I3440" s="1">
        <v>22</v>
      </c>
      <c r="J3440" s="1">
        <v>9</v>
      </c>
      <c r="K3440" s="1">
        <v>3</v>
      </c>
      <c r="L3440" s="1">
        <v>14</v>
      </c>
      <c r="M3440" s="1">
        <v>129</v>
      </c>
      <c r="N3440" s="1">
        <v>13</v>
      </c>
      <c r="O3440" s="1">
        <v>17</v>
      </c>
      <c r="P3440" s="1">
        <v>91</v>
      </c>
      <c r="Q3440" s="17">
        <v>0</v>
      </c>
    </row>
    <row r="3441" spans="4:17" x14ac:dyDescent="0.2">
      <c r="D3441" s="102"/>
      <c r="E3441" s="13"/>
      <c r="F3441" s="14"/>
      <c r="G3441" s="11">
        <v>100</v>
      </c>
      <c r="H3441" s="15">
        <v>5</v>
      </c>
      <c r="I3441" s="2">
        <v>7.8571428571429998</v>
      </c>
      <c r="J3441" s="2">
        <v>3.214285714286</v>
      </c>
      <c r="K3441" s="2">
        <v>1.0714285714289999</v>
      </c>
      <c r="L3441" s="2">
        <v>5</v>
      </c>
      <c r="M3441" s="2">
        <v>46.071428571429003</v>
      </c>
      <c r="N3441" s="2">
        <v>4.6428571428570002</v>
      </c>
      <c r="O3441" s="2">
        <v>6.0714285714290002</v>
      </c>
      <c r="P3441" s="2">
        <v>32.5</v>
      </c>
      <c r="Q3441" s="29">
        <v>0</v>
      </c>
    </row>
    <row r="3442" spans="4:17" x14ac:dyDescent="0.2">
      <c r="D3442" s="102"/>
      <c r="E3442" s="5" t="s">
        <v>31</v>
      </c>
      <c r="F3442" s="6"/>
      <c r="G3442" s="7">
        <v>154</v>
      </c>
      <c r="H3442" s="10">
        <v>0</v>
      </c>
      <c r="I3442" s="1">
        <v>16</v>
      </c>
      <c r="J3442" s="1">
        <v>0</v>
      </c>
      <c r="K3442" s="1">
        <v>1</v>
      </c>
      <c r="L3442" s="1">
        <v>1</v>
      </c>
      <c r="M3442" s="1">
        <v>80</v>
      </c>
      <c r="N3442" s="1">
        <v>3</v>
      </c>
      <c r="O3442" s="1">
        <v>6</v>
      </c>
      <c r="P3442" s="1">
        <v>56</v>
      </c>
      <c r="Q3442" s="17">
        <v>0</v>
      </c>
    </row>
    <row r="3443" spans="4:17" x14ac:dyDescent="0.2">
      <c r="D3443" s="102"/>
      <c r="E3443" s="13"/>
      <c r="F3443" s="14"/>
      <c r="G3443" s="11">
        <v>100</v>
      </c>
      <c r="H3443" s="70">
        <v>0</v>
      </c>
      <c r="I3443" s="2">
        <v>10.38961038961</v>
      </c>
      <c r="J3443" s="9">
        <v>0</v>
      </c>
      <c r="K3443" s="2">
        <v>0.64935064935099995</v>
      </c>
      <c r="L3443" s="2">
        <v>0.64935064935099995</v>
      </c>
      <c r="M3443" s="2">
        <v>51.948051948051997</v>
      </c>
      <c r="N3443" s="2">
        <v>1.948051948052</v>
      </c>
      <c r="O3443" s="2">
        <v>3.896103896104</v>
      </c>
      <c r="P3443" s="2">
        <v>36.363636363635997</v>
      </c>
      <c r="Q3443" s="29">
        <v>0</v>
      </c>
    </row>
    <row r="3444" spans="4:17" x14ac:dyDescent="0.2">
      <c r="D3444" s="102"/>
      <c r="E3444" s="5" t="s">
        <v>32</v>
      </c>
      <c r="F3444" s="6"/>
      <c r="G3444" s="7">
        <v>826</v>
      </c>
      <c r="H3444" s="10">
        <v>40</v>
      </c>
      <c r="I3444" s="1">
        <v>18</v>
      </c>
      <c r="J3444" s="1">
        <v>13</v>
      </c>
      <c r="K3444" s="1">
        <v>3</v>
      </c>
      <c r="L3444" s="1">
        <v>19</v>
      </c>
      <c r="M3444" s="1">
        <v>337</v>
      </c>
      <c r="N3444" s="1">
        <v>25</v>
      </c>
      <c r="O3444" s="1">
        <v>75</v>
      </c>
      <c r="P3444" s="1">
        <v>338</v>
      </c>
      <c r="Q3444" s="17">
        <v>2</v>
      </c>
    </row>
    <row r="3445" spans="4:17" x14ac:dyDescent="0.2">
      <c r="D3445" s="102"/>
      <c r="E3445" s="13"/>
      <c r="F3445" s="14"/>
      <c r="G3445" s="11">
        <v>100</v>
      </c>
      <c r="H3445" s="15">
        <v>4.8426150121070002</v>
      </c>
      <c r="I3445" s="2">
        <v>2.1791767554480002</v>
      </c>
      <c r="J3445" s="2">
        <v>1.5738498789349999</v>
      </c>
      <c r="K3445" s="2">
        <v>0.36319612590799999</v>
      </c>
      <c r="L3445" s="2">
        <v>2.3002421307510001</v>
      </c>
      <c r="M3445" s="2">
        <v>40.799031476998003</v>
      </c>
      <c r="N3445" s="2">
        <v>3.0266343825669999</v>
      </c>
      <c r="O3445" s="2">
        <v>9.0799031476999996</v>
      </c>
      <c r="P3445" s="2">
        <v>40.920096852299999</v>
      </c>
      <c r="Q3445" s="18">
        <v>0.242130750605</v>
      </c>
    </row>
    <row r="3446" spans="4:17" x14ac:dyDescent="0.2">
      <c r="D3446" s="102"/>
      <c r="E3446" s="5" t="s">
        <v>33</v>
      </c>
      <c r="F3446" s="6"/>
      <c r="G3446" s="7">
        <v>672</v>
      </c>
      <c r="H3446" s="10">
        <v>90</v>
      </c>
      <c r="I3446" s="1">
        <v>115</v>
      </c>
      <c r="J3446" s="1">
        <v>48</v>
      </c>
      <c r="K3446" s="1">
        <v>38</v>
      </c>
      <c r="L3446" s="1">
        <v>22</v>
      </c>
      <c r="M3446" s="1">
        <v>62</v>
      </c>
      <c r="N3446" s="1">
        <v>26</v>
      </c>
      <c r="O3446" s="1">
        <v>24</v>
      </c>
      <c r="P3446" s="1">
        <v>291</v>
      </c>
      <c r="Q3446" s="17">
        <v>3</v>
      </c>
    </row>
    <row r="3447" spans="4:17" x14ac:dyDescent="0.2">
      <c r="D3447" s="102"/>
      <c r="E3447" s="13"/>
      <c r="F3447" s="14"/>
      <c r="G3447" s="11">
        <v>100</v>
      </c>
      <c r="H3447" s="15">
        <v>13.392857142857</v>
      </c>
      <c r="I3447" s="2">
        <v>17.113095238094999</v>
      </c>
      <c r="J3447" s="2">
        <v>7.1428571428570002</v>
      </c>
      <c r="K3447" s="2">
        <v>5.6547619047620001</v>
      </c>
      <c r="L3447" s="2">
        <v>3.2738095238099998</v>
      </c>
      <c r="M3447" s="2">
        <v>9.2261904761900002</v>
      </c>
      <c r="N3447" s="2">
        <v>3.8690476190480001</v>
      </c>
      <c r="O3447" s="2">
        <v>3.5714285714290002</v>
      </c>
      <c r="P3447" s="2">
        <v>43.303571428570997</v>
      </c>
      <c r="Q3447" s="18">
        <v>0.446428571429</v>
      </c>
    </row>
    <row r="3448" spans="4:17" x14ac:dyDescent="0.2">
      <c r="D3448" s="102"/>
      <c r="E3448" s="5" t="s">
        <v>34</v>
      </c>
      <c r="F3448" s="6"/>
      <c r="G3448" s="7">
        <v>462</v>
      </c>
      <c r="H3448" s="10">
        <v>50</v>
      </c>
      <c r="I3448" s="1">
        <v>56</v>
      </c>
      <c r="J3448" s="1">
        <v>31</v>
      </c>
      <c r="K3448" s="1">
        <v>44</v>
      </c>
      <c r="L3448" s="1">
        <v>13</v>
      </c>
      <c r="M3448" s="1">
        <v>24</v>
      </c>
      <c r="N3448" s="1">
        <v>18</v>
      </c>
      <c r="O3448" s="1">
        <v>16</v>
      </c>
      <c r="P3448" s="1">
        <v>230</v>
      </c>
      <c r="Q3448" s="17">
        <v>1</v>
      </c>
    </row>
    <row r="3449" spans="4:17" x14ac:dyDescent="0.2">
      <c r="D3449" s="102"/>
      <c r="E3449" s="13"/>
      <c r="F3449" s="14"/>
      <c r="G3449" s="11">
        <v>100</v>
      </c>
      <c r="H3449" s="15">
        <v>10.822510822510999</v>
      </c>
      <c r="I3449" s="2">
        <v>12.121212121212</v>
      </c>
      <c r="J3449" s="2">
        <v>6.7099567099569999</v>
      </c>
      <c r="K3449" s="2">
        <v>9.5238095238099998</v>
      </c>
      <c r="L3449" s="2">
        <v>2.8138528138529999</v>
      </c>
      <c r="M3449" s="2">
        <v>5.1948051948050002</v>
      </c>
      <c r="N3449" s="2">
        <v>3.896103896104</v>
      </c>
      <c r="O3449" s="2">
        <v>3.463203463203</v>
      </c>
      <c r="P3449" s="2">
        <v>49.783549783550001</v>
      </c>
      <c r="Q3449" s="18">
        <v>0.21645021645000001</v>
      </c>
    </row>
    <row r="3450" spans="4:17" x14ac:dyDescent="0.2">
      <c r="D3450" s="102"/>
      <c r="E3450" s="5" t="s">
        <v>35</v>
      </c>
      <c r="F3450" s="6"/>
      <c r="G3450" s="7">
        <v>406</v>
      </c>
      <c r="H3450" s="10">
        <v>36</v>
      </c>
      <c r="I3450" s="1">
        <v>43</v>
      </c>
      <c r="J3450" s="1">
        <v>15</v>
      </c>
      <c r="K3450" s="1">
        <v>3</v>
      </c>
      <c r="L3450" s="1">
        <v>16</v>
      </c>
      <c r="M3450" s="1">
        <v>166</v>
      </c>
      <c r="N3450" s="1">
        <v>6</v>
      </c>
      <c r="O3450" s="1">
        <v>19</v>
      </c>
      <c r="P3450" s="1">
        <v>138</v>
      </c>
      <c r="Q3450" s="17">
        <v>0</v>
      </c>
    </row>
    <row r="3451" spans="4:17" x14ac:dyDescent="0.2">
      <c r="D3451" s="102"/>
      <c r="E3451" s="13"/>
      <c r="F3451" s="14"/>
      <c r="G3451" s="11">
        <v>100</v>
      </c>
      <c r="H3451" s="15">
        <v>8.8669950738919994</v>
      </c>
      <c r="I3451" s="2">
        <v>10.591133004926</v>
      </c>
      <c r="J3451" s="2">
        <v>3.6945812807879999</v>
      </c>
      <c r="K3451" s="2">
        <v>0.73891625615800005</v>
      </c>
      <c r="L3451" s="2">
        <v>3.9408866995070002</v>
      </c>
      <c r="M3451" s="2">
        <v>40.886699507388997</v>
      </c>
      <c r="N3451" s="2">
        <v>1.477832512315</v>
      </c>
      <c r="O3451" s="2">
        <v>4.679802955665</v>
      </c>
      <c r="P3451" s="2">
        <v>33.990147783250997</v>
      </c>
      <c r="Q3451" s="29">
        <v>0</v>
      </c>
    </row>
    <row r="3452" spans="4:17" x14ac:dyDescent="0.2">
      <c r="D3452" s="102"/>
      <c r="E3452" s="5" t="s">
        <v>36</v>
      </c>
      <c r="F3452" s="6"/>
      <c r="G3452" s="7">
        <v>210</v>
      </c>
      <c r="H3452" s="10">
        <v>7</v>
      </c>
      <c r="I3452" s="1">
        <v>18</v>
      </c>
      <c r="J3452" s="1">
        <v>4</v>
      </c>
      <c r="K3452" s="1">
        <v>5</v>
      </c>
      <c r="L3452" s="1">
        <v>10</v>
      </c>
      <c r="M3452" s="1">
        <v>93</v>
      </c>
      <c r="N3452" s="1">
        <v>3</v>
      </c>
      <c r="O3452" s="1">
        <v>7</v>
      </c>
      <c r="P3452" s="1">
        <v>88</v>
      </c>
      <c r="Q3452" s="17">
        <v>0</v>
      </c>
    </row>
    <row r="3453" spans="4:17" x14ac:dyDescent="0.2">
      <c r="D3453" s="102"/>
      <c r="E3453" s="13"/>
      <c r="F3453" s="14"/>
      <c r="G3453" s="11">
        <v>100</v>
      </c>
      <c r="H3453" s="15">
        <v>3.333333333333</v>
      </c>
      <c r="I3453" s="2">
        <v>8.5714285714289993</v>
      </c>
      <c r="J3453" s="2">
        <v>1.9047619047619999</v>
      </c>
      <c r="K3453" s="2">
        <v>2.3809523809519999</v>
      </c>
      <c r="L3453" s="2">
        <v>4.7619047619049999</v>
      </c>
      <c r="M3453" s="2">
        <v>44.285714285714</v>
      </c>
      <c r="N3453" s="2">
        <v>1.4285714285710001</v>
      </c>
      <c r="O3453" s="2">
        <v>3.333333333333</v>
      </c>
      <c r="P3453" s="2">
        <v>41.904761904761997</v>
      </c>
      <c r="Q3453" s="29">
        <v>0</v>
      </c>
    </row>
    <row r="3454" spans="4:17" x14ac:dyDescent="0.2">
      <c r="D3454" s="102"/>
      <c r="E3454" s="5" t="s">
        <v>37</v>
      </c>
      <c r="F3454" s="6"/>
      <c r="G3454" s="7">
        <v>714</v>
      </c>
      <c r="H3454" s="10">
        <v>52</v>
      </c>
      <c r="I3454" s="1">
        <v>58</v>
      </c>
      <c r="J3454" s="1">
        <v>24</v>
      </c>
      <c r="K3454" s="1">
        <v>3</v>
      </c>
      <c r="L3454" s="1">
        <v>19</v>
      </c>
      <c r="M3454" s="1">
        <v>207</v>
      </c>
      <c r="N3454" s="1">
        <v>16</v>
      </c>
      <c r="O3454" s="1">
        <v>30</v>
      </c>
      <c r="P3454" s="1">
        <v>342</v>
      </c>
      <c r="Q3454" s="17">
        <v>0</v>
      </c>
    </row>
    <row r="3455" spans="4:17" x14ac:dyDescent="0.2">
      <c r="D3455" s="102"/>
      <c r="E3455" s="13"/>
      <c r="F3455" s="14"/>
      <c r="G3455" s="11">
        <v>100</v>
      </c>
      <c r="H3455" s="15">
        <v>7.2829131652659997</v>
      </c>
      <c r="I3455" s="2">
        <v>8.1232492997199994</v>
      </c>
      <c r="J3455" s="2">
        <v>3.361344537815</v>
      </c>
      <c r="K3455" s="2">
        <v>0.42016806722700001</v>
      </c>
      <c r="L3455" s="2">
        <v>2.6610644257699998</v>
      </c>
      <c r="M3455" s="2">
        <v>28.991596638655</v>
      </c>
      <c r="N3455" s="2">
        <v>2.240896358543</v>
      </c>
      <c r="O3455" s="2">
        <v>4.2016806722690001</v>
      </c>
      <c r="P3455" s="2">
        <v>47.899159663866001</v>
      </c>
      <c r="Q3455" s="29">
        <v>0</v>
      </c>
    </row>
    <row r="3456" spans="4:17" x14ac:dyDescent="0.2">
      <c r="D3456" s="102"/>
      <c r="E3456" s="5" t="s">
        <v>38</v>
      </c>
      <c r="F3456" s="6"/>
      <c r="G3456" s="7">
        <v>70</v>
      </c>
      <c r="H3456" s="10">
        <v>0</v>
      </c>
      <c r="I3456" s="1">
        <v>0</v>
      </c>
      <c r="J3456" s="1">
        <v>0</v>
      </c>
      <c r="K3456" s="1">
        <v>0</v>
      </c>
      <c r="L3456" s="1">
        <v>3</v>
      </c>
      <c r="M3456" s="1">
        <v>29</v>
      </c>
      <c r="N3456" s="1">
        <v>3</v>
      </c>
      <c r="O3456" s="1">
        <v>2</v>
      </c>
      <c r="P3456" s="1">
        <v>37</v>
      </c>
      <c r="Q3456" s="17">
        <v>1</v>
      </c>
    </row>
    <row r="3457" spans="2:17" x14ac:dyDescent="0.2">
      <c r="D3457" s="102"/>
      <c r="E3457" s="13"/>
      <c r="F3457" s="14"/>
      <c r="G3457" s="11">
        <v>100</v>
      </c>
      <c r="H3457" s="70">
        <v>0</v>
      </c>
      <c r="I3457" s="9">
        <v>0</v>
      </c>
      <c r="J3457" s="9">
        <v>0</v>
      </c>
      <c r="K3457" s="9">
        <v>0</v>
      </c>
      <c r="L3457" s="2">
        <v>4.2857142857139996</v>
      </c>
      <c r="M3457" s="2">
        <v>41.428571428570997</v>
      </c>
      <c r="N3457" s="2">
        <v>4.2857142857139996</v>
      </c>
      <c r="O3457" s="2">
        <v>2.8571428571430002</v>
      </c>
      <c r="P3457" s="2">
        <v>52.857142857143003</v>
      </c>
      <c r="Q3457" s="18">
        <v>1.4285714285710001</v>
      </c>
    </row>
    <row r="3458" spans="2:17" x14ac:dyDescent="0.2">
      <c r="D3458" s="101" t="s">
        <v>39</v>
      </c>
      <c r="E3458" s="26" t="s">
        <v>40</v>
      </c>
      <c r="F3458" s="25"/>
      <c r="G3458" s="28">
        <v>2044</v>
      </c>
      <c r="H3458" s="30">
        <v>215</v>
      </c>
      <c r="I3458" s="3">
        <v>258</v>
      </c>
      <c r="J3458" s="3">
        <v>52</v>
      </c>
      <c r="K3458" s="3">
        <v>52</v>
      </c>
      <c r="L3458" s="3">
        <v>98</v>
      </c>
      <c r="M3458" s="3">
        <v>305</v>
      </c>
      <c r="N3458" s="3">
        <v>83</v>
      </c>
      <c r="O3458" s="3">
        <v>80</v>
      </c>
      <c r="P3458" s="3">
        <v>1030</v>
      </c>
      <c r="Q3458" s="32">
        <v>2</v>
      </c>
    </row>
    <row r="3459" spans="2:17" x14ac:dyDescent="0.2">
      <c r="D3459" s="102"/>
      <c r="E3459" s="13"/>
      <c r="F3459" s="14"/>
      <c r="G3459" s="11">
        <v>100</v>
      </c>
      <c r="H3459" s="15">
        <v>10.518590998043001</v>
      </c>
      <c r="I3459" s="2">
        <v>12.622309197651999</v>
      </c>
      <c r="J3459" s="2">
        <v>2.5440313111549999</v>
      </c>
      <c r="K3459" s="2">
        <v>2.5440313111549999</v>
      </c>
      <c r="L3459" s="2">
        <v>4.7945205479449999</v>
      </c>
      <c r="M3459" s="2">
        <v>14.921722113503</v>
      </c>
      <c r="N3459" s="2">
        <v>4.0606653620350004</v>
      </c>
      <c r="O3459" s="2">
        <v>3.913894324853</v>
      </c>
      <c r="P3459" s="2">
        <v>50.391389432484999</v>
      </c>
      <c r="Q3459" s="18">
        <v>9.7847358120999997E-2</v>
      </c>
    </row>
    <row r="3460" spans="2:17" x14ac:dyDescent="0.2">
      <c r="D3460" s="102"/>
      <c r="E3460" s="5" t="s">
        <v>41</v>
      </c>
      <c r="F3460" s="6"/>
      <c r="G3460" s="7">
        <v>2156</v>
      </c>
      <c r="H3460" s="10">
        <v>202</v>
      </c>
      <c r="I3460" s="1">
        <v>299</v>
      </c>
      <c r="J3460" s="1">
        <v>67</v>
      </c>
      <c r="K3460" s="1">
        <v>47</v>
      </c>
      <c r="L3460" s="1">
        <v>74</v>
      </c>
      <c r="M3460" s="1">
        <v>484</v>
      </c>
      <c r="N3460" s="1">
        <v>56</v>
      </c>
      <c r="O3460" s="1">
        <v>104</v>
      </c>
      <c r="P3460" s="1">
        <v>977</v>
      </c>
      <c r="Q3460" s="17">
        <v>3</v>
      </c>
    </row>
    <row r="3461" spans="2:17" x14ac:dyDescent="0.2">
      <c r="D3461" s="102"/>
      <c r="E3461" s="13"/>
      <c r="F3461" s="14"/>
      <c r="G3461" s="11">
        <v>100</v>
      </c>
      <c r="H3461" s="15">
        <v>9.3692022263449992</v>
      </c>
      <c r="I3461" s="2">
        <v>13.86827458256</v>
      </c>
      <c r="J3461" s="2">
        <v>3.1076066790349999</v>
      </c>
      <c r="K3461" s="2">
        <v>2.1799628942489999</v>
      </c>
      <c r="L3461" s="2">
        <v>3.4322820037109998</v>
      </c>
      <c r="M3461" s="2">
        <v>22.448979591836999</v>
      </c>
      <c r="N3461" s="2">
        <v>2.5974025974030002</v>
      </c>
      <c r="O3461" s="2">
        <v>4.8237476808909996</v>
      </c>
      <c r="P3461" s="2">
        <v>45.315398886826998</v>
      </c>
      <c r="Q3461" s="18">
        <v>0.13914656771799999</v>
      </c>
    </row>
    <row r="3462" spans="2:17" x14ac:dyDescent="0.2">
      <c r="D3462" s="102"/>
      <c r="E3462" s="5" t="s">
        <v>42</v>
      </c>
      <c r="F3462" s="6"/>
      <c r="G3462" s="7">
        <v>1680</v>
      </c>
      <c r="H3462" s="10">
        <v>139</v>
      </c>
      <c r="I3462" s="1">
        <v>199</v>
      </c>
      <c r="J3462" s="1">
        <v>55</v>
      </c>
      <c r="K3462" s="1">
        <v>39</v>
      </c>
      <c r="L3462" s="1">
        <v>53</v>
      </c>
      <c r="M3462" s="1">
        <v>423</v>
      </c>
      <c r="N3462" s="1">
        <v>43</v>
      </c>
      <c r="O3462" s="1">
        <v>82</v>
      </c>
      <c r="P3462" s="1">
        <v>758</v>
      </c>
      <c r="Q3462" s="17">
        <v>7</v>
      </c>
    </row>
    <row r="3463" spans="2:17" x14ac:dyDescent="0.2">
      <c r="D3463" s="102"/>
      <c r="E3463" s="13"/>
      <c r="F3463" s="14"/>
      <c r="G3463" s="11">
        <v>100</v>
      </c>
      <c r="H3463" s="15">
        <v>8.2738095238099998</v>
      </c>
      <c r="I3463" s="2">
        <v>11.845238095238001</v>
      </c>
      <c r="J3463" s="2">
        <v>3.2738095238099998</v>
      </c>
      <c r="K3463" s="2">
        <v>2.3214285714290002</v>
      </c>
      <c r="L3463" s="2">
        <v>3.1547619047620001</v>
      </c>
      <c r="M3463" s="2">
        <v>25.178571428571001</v>
      </c>
      <c r="N3463" s="2">
        <v>2.5595238095239998</v>
      </c>
      <c r="O3463" s="2">
        <v>4.8809523809520003</v>
      </c>
      <c r="P3463" s="2">
        <v>45.119047619047997</v>
      </c>
      <c r="Q3463" s="18">
        <v>0.41666666666699997</v>
      </c>
    </row>
    <row r="3464" spans="2:17" x14ac:dyDescent="0.2">
      <c r="D3464" s="102"/>
      <c r="E3464" s="5" t="s">
        <v>43</v>
      </c>
      <c r="F3464" s="6"/>
      <c r="G3464" s="7">
        <v>518</v>
      </c>
      <c r="H3464" s="10">
        <v>35</v>
      </c>
      <c r="I3464" s="1">
        <v>46</v>
      </c>
      <c r="J3464" s="1">
        <v>18</v>
      </c>
      <c r="K3464" s="1">
        <v>5</v>
      </c>
      <c r="L3464" s="1">
        <v>10</v>
      </c>
      <c r="M3464" s="1">
        <v>222</v>
      </c>
      <c r="N3464" s="1">
        <v>11</v>
      </c>
      <c r="O3464" s="1">
        <v>23</v>
      </c>
      <c r="P3464" s="1">
        <v>181</v>
      </c>
      <c r="Q3464" s="17">
        <v>1</v>
      </c>
    </row>
    <row r="3465" spans="2:17" x14ac:dyDescent="0.2">
      <c r="D3465" s="102"/>
      <c r="E3465" s="13"/>
      <c r="F3465" s="14"/>
      <c r="G3465" s="11">
        <v>100</v>
      </c>
      <c r="H3465" s="15">
        <v>6.7567567567570004</v>
      </c>
      <c r="I3465" s="2">
        <v>8.8803088803090002</v>
      </c>
      <c r="J3465" s="2">
        <v>3.4749034749029999</v>
      </c>
      <c r="K3465" s="2">
        <v>0.96525096525099996</v>
      </c>
      <c r="L3465" s="2">
        <v>1.9305019305019999</v>
      </c>
      <c r="M3465" s="2">
        <v>42.857142857143003</v>
      </c>
      <c r="N3465" s="2">
        <v>2.1235521235519998</v>
      </c>
      <c r="O3465" s="2">
        <v>4.4401544401540001</v>
      </c>
      <c r="P3465" s="2">
        <v>34.942084942085003</v>
      </c>
      <c r="Q3465" s="18">
        <v>0.19305019305000001</v>
      </c>
    </row>
    <row r="3466" spans="2:17" x14ac:dyDescent="0.2">
      <c r="D3466" s="102"/>
      <c r="E3466" s="5" t="s">
        <v>44</v>
      </c>
      <c r="F3466" s="6"/>
      <c r="G3466" s="7">
        <v>602</v>
      </c>
      <c r="H3466" s="10">
        <v>48</v>
      </c>
      <c r="I3466" s="1">
        <v>69</v>
      </c>
      <c r="J3466" s="1">
        <v>24</v>
      </c>
      <c r="K3466" s="1">
        <v>5</v>
      </c>
      <c r="L3466" s="1">
        <v>9</v>
      </c>
      <c r="M3466" s="1">
        <v>222</v>
      </c>
      <c r="N3466" s="1">
        <v>16</v>
      </c>
      <c r="O3466" s="1">
        <v>26</v>
      </c>
      <c r="P3466" s="1">
        <v>222</v>
      </c>
      <c r="Q3466" s="17">
        <v>2</v>
      </c>
    </row>
    <row r="3467" spans="2:17" x14ac:dyDescent="0.2">
      <c r="D3467" s="103"/>
      <c r="E3467" s="54"/>
      <c r="F3467" s="52"/>
      <c r="G3467" s="61">
        <v>100</v>
      </c>
      <c r="H3467" s="66">
        <v>7.9734219269100004</v>
      </c>
      <c r="I3467" s="24">
        <v>11.461794019934</v>
      </c>
      <c r="J3467" s="24">
        <v>3.9867109634550002</v>
      </c>
      <c r="K3467" s="24">
        <v>0.83056478405300005</v>
      </c>
      <c r="L3467" s="24">
        <v>1.4950166112959999</v>
      </c>
      <c r="M3467" s="24">
        <v>36.877076411959997</v>
      </c>
      <c r="N3467" s="24">
        <v>2.6578073089699998</v>
      </c>
      <c r="O3467" s="24">
        <v>4.3189368770760002</v>
      </c>
      <c r="P3467" s="24">
        <v>36.877076411959997</v>
      </c>
      <c r="Q3467" s="69">
        <v>0.33222591362100001</v>
      </c>
    </row>
    <row r="3469" spans="2:17" x14ac:dyDescent="0.2">
      <c r="B3469" s="34" t="str">
        <f xml:space="preserve"> HYPERLINK("#'目次'!B84", "[78]")</f>
        <v>[78]</v>
      </c>
      <c r="C3469" s="27" t="s">
        <v>772</v>
      </c>
    </row>
    <row r="3472" spans="2:17" x14ac:dyDescent="0.2">
      <c r="C3472" s="27" t="s">
        <v>13</v>
      </c>
    </row>
    <row r="3473" spans="4:14" ht="24" x14ac:dyDescent="0.2">
      <c r="D3473" s="97"/>
      <c r="E3473" s="98"/>
      <c r="F3473" s="98"/>
      <c r="G3473" s="38" t="s">
        <v>14</v>
      </c>
      <c r="H3473" s="36" t="s">
        <v>773</v>
      </c>
      <c r="I3473" s="4" t="s">
        <v>774</v>
      </c>
      <c r="J3473" s="4" t="s">
        <v>775</v>
      </c>
      <c r="K3473" s="4" t="s">
        <v>776</v>
      </c>
      <c r="L3473" s="4" t="s">
        <v>777</v>
      </c>
      <c r="M3473" s="4" t="s">
        <v>22</v>
      </c>
      <c r="N3473" s="35" t="s">
        <v>24</v>
      </c>
    </row>
    <row r="3474" spans="4:14" x14ac:dyDescent="0.2">
      <c r="D3474" s="99"/>
      <c r="E3474" s="100"/>
      <c r="F3474" s="100"/>
      <c r="G3474" s="40"/>
      <c r="H3474" s="42"/>
      <c r="I3474" s="8"/>
      <c r="J3474" s="8"/>
      <c r="K3474" s="8"/>
      <c r="L3474" s="8"/>
      <c r="M3474" s="8"/>
      <c r="N3474" s="39"/>
    </row>
    <row r="3475" spans="4:14" x14ac:dyDescent="0.2">
      <c r="D3475" s="59"/>
      <c r="E3475" s="63" t="s">
        <v>14</v>
      </c>
      <c r="F3475" s="65"/>
      <c r="G3475" s="37">
        <v>7000</v>
      </c>
      <c r="H3475" s="16">
        <v>3585</v>
      </c>
      <c r="I3475" s="16">
        <v>2375</v>
      </c>
      <c r="J3475" s="16">
        <v>868</v>
      </c>
      <c r="K3475" s="16">
        <v>121</v>
      </c>
      <c r="L3475" s="16">
        <v>16</v>
      </c>
      <c r="M3475" s="16">
        <v>28</v>
      </c>
      <c r="N3475" s="57">
        <v>7</v>
      </c>
    </row>
    <row r="3476" spans="4:14" x14ac:dyDescent="0.2">
      <c r="D3476" s="54"/>
      <c r="E3476" s="52"/>
      <c r="F3476" s="60"/>
      <c r="G3476" s="11">
        <v>100</v>
      </c>
      <c r="H3476" s="2">
        <v>51.214285714286</v>
      </c>
      <c r="I3476" s="2">
        <v>33.928571428570997</v>
      </c>
      <c r="J3476" s="2">
        <v>12.4</v>
      </c>
      <c r="K3476" s="2">
        <v>1.7285714285710001</v>
      </c>
      <c r="L3476" s="2">
        <v>0.22857142857099999</v>
      </c>
      <c r="M3476" s="2">
        <v>0.4</v>
      </c>
      <c r="N3476" s="18">
        <v>0.1</v>
      </c>
    </row>
    <row r="3477" spans="4:14" x14ac:dyDescent="0.2">
      <c r="D3477" s="101" t="s">
        <v>25</v>
      </c>
      <c r="E3477" s="26" t="s">
        <v>26</v>
      </c>
      <c r="F3477" s="25"/>
      <c r="G3477" s="28">
        <v>308</v>
      </c>
      <c r="H3477" s="30">
        <v>179</v>
      </c>
      <c r="I3477" s="3">
        <v>102</v>
      </c>
      <c r="J3477" s="3">
        <v>24</v>
      </c>
      <c r="K3477" s="3">
        <v>2</v>
      </c>
      <c r="L3477" s="3">
        <v>1</v>
      </c>
      <c r="M3477" s="3">
        <v>0</v>
      </c>
      <c r="N3477" s="32">
        <v>0</v>
      </c>
    </row>
    <row r="3478" spans="4:14" x14ac:dyDescent="0.2">
      <c r="D3478" s="102"/>
      <c r="E3478" s="13"/>
      <c r="F3478" s="14"/>
      <c r="G3478" s="11">
        <v>100</v>
      </c>
      <c r="H3478" s="15">
        <v>58.116883116883002</v>
      </c>
      <c r="I3478" s="2">
        <v>33.116883116883002</v>
      </c>
      <c r="J3478" s="2">
        <v>7.792207792208</v>
      </c>
      <c r="K3478" s="2">
        <v>0.64935064935099995</v>
      </c>
      <c r="L3478" s="2">
        <v>0.32467532467499999</v>
      </c>
      <c r="M3478" s="9">
        <v>0</v>
      </c>
      <c r="N3478" s="29">
        <v>0</v>
      </c>
    </row>
    <row r="3479" spans="4:14" x14ac:dyDescent="0.2">
      <c r="D3479" s="102"/>
      <c r="E3479" s="5" t="s">
        <v>27</v>
      </c>
      <c r="F3479" s="6"/>
      <c r="G3479" s="7">
        <v>504</v>
      </c>
      <c r="H3479" s="10">
        <v>260</v>
      </c>
      <c r="I3479" s="1">
        <v>156</v>
      </c>
      <c r="J3479" s="1">
        <v>63</v>
      </c>
      <c r="K3479" s="1">
        <v>18</v>
      </c>
      <c r="L3479" s="1">
        <v>2</v>
      </c>
      <c r="M3479" s="1">
        <v>5</v>
      </c>
      <c r="N3479" s="17">
        <v>0</v>
      </c>
    </row>
    <row r="3480" spans="4:14" x14ac:dyDescent="0.2">
      <c r="D3480" s="102"/>
      <c r="E3480" s="13"/>
      <c r="F3480" s="14"/>
      <c r="G3480" s="11">
        <v>100</v>
      </c>
      <c r="H3480" s="15">
        <v>51.587301587302001</v>
      </c>
      <c r="I3480" s="2">
        <v>30.952380952380999</v>
      </c>
      <c r="J3480" s="2">
        <v>12.5</v>
      </c>
      <c r="K3480" s="2">
        <v>3.5714285714290002</v>
      </c>
      <c r="L3480" s="2">
        <v>0.39682539682500001</v>
      </c>
      <c r="M3480" s="2">
        <v>0.99206349206300004</v>
      </c>
      <c r="N3480" s="29">
        <v>0</v>
      </c>
    </row>
    <row r="3481" spans="4:14" x14ac:dyDescent="0.2">
      <c r="D3481" s="102"/>
      <c r="E3481" s="5" t="s">
        <v>28</v>
      </c>
      <c r="F3481" s="6"/>
      <c r="G3481" s="7">
        <v>1554</v>
      </c>
      <c r="H3481" s="10">
        <v>754</v>
      </c>
      <c r="I3481" s="1">
        <v>552</v>
      </c>
      <c r="J3481" s="1">
        <v>207</v>
      </c>
      <c r="K3481" s="1">
        <v>29</v>
      </c>
      <c r="L3481" s="1">
        <v>7</v>
      </c>
      <c r="M3481" s="1">
        <v>3</v>
      </c>
      <c r="N3481" s="17">
        <v>2</v>
      </c>
    </row>
    <row r="3482" spans="4:14" x14ac:dyDescent="0.2">
      <c r="D3482" s="102"/>
      <c r="E3482" s="13"/>
      <c r="F3482" s="14"/>
      <c r="G3482" s="11">
        <v>100</v>
      </c>
      <c r="H3482" s="15">
        <v>48.519948519948997</v>
      </c>
      <c r="I3482" s="2">
        <v>35.521235521236001</v>
      </c>
      <c r="J3482" s="2">
        <v>13.320463320463</v>
      </c>
      <c r="K3482" s="2">
        <v>1.866151866152</v>
      </c>
      <c r="L3482" s="2">
        <v>0.45045045044999998</v>
      </c>
      <c r="M3482" s="2">
        <v>0.19305019305000001</v>
      </c>
      <c r="N3482" s="18">
        <v>0.1287001287</v>
      </c>
    </row>
    <row r="3483" spans="4:14" x14ac:dyDescent="0.2">
      <c r="D3483" s="102"/>
      <c r="E3483" s="5" t="s">
        <v>29</v>
      </c>
      <c r="F3483" s="6"/>
      <c r="G3483" s="7">
        <v>840</v>
      </c>
      <c r="H3483" s="10">
        <v>422</v>
      </c>
      <c r="I3483" s="1">
        <v>266</v>
      </c>
      <c r="J3483" s="1">
        <v>142</v>
      </c>
      <c r="K3483" s="1">
        <v>3</v>
      </c>
      <c r="L3483" s="1">
        <v>2</v>
      </c>
      <c r="M3483" s="1">
        <v>4</v>
      </c>
      <c r="N3483" s="17">
        <v>1</v>
      </c>
    </row>
    <row r="3484" spans="4:14" x14ac:dyDescent="0.2">
      <c r="D3484" s="102"/>
      <c r="E3484" s="13"/>
      <c r="F3484" s="14"/>
      <c r="G3484" s="11">
        <v>100</v>
      </c>
      <c r="H3484" s="15">
        <v>50.238095238094999</v>
      </c>
      <c r="I3484" s="2">
        <v>31.666666666666998</v>
      </c>
      <c r="J3484" s="2">
        <v>16.904761904762001</v>
      </c>
      <c r="K3484" s="2">
        <v>0.35714285714299998</v>
      </c>
      <c r="L3484" s="2">
        <v>0.23809523809499999</v>
      </c>
      <c r="M3484" s="2">
        <v>0.47619047618999999</v>
      </c>
      <c r="N3484" s="18">
        <v>0.119047619048</v>
      </c>
    </row>
    <row r="3485" spans="4:14" x14ac:dyDescent="0.2">
      <c r="D3485" s="102"/>
      <c r="E3485" s="5" t="s">
        <v>30</v>
      </c>
      <c r="F3485" s="6"/>
      <c r="G3485" s="7">
        <v>280</v>
      </c>
      <c r="H3485" s="10">
        <v>144</v>
      </c>
      <c r="I3485" s="1">
        <v>84</v>
      </c>
      <c r="J3485" s="1">
        <v>39</v>
      </c>
      <c r="K3485" s="1">
        <v>12</v>
      </c>
      <c r="L3485" s="1">
        <v>0</v>
      </c>
      <c r="M3485" s="1">
        <v>0</v>
      </c>
      <c r="N3485" s="17">
        <v>1</v>
      </c>
    </row>
    <row r="3486" spans="4:14" x14ac:dyDescent="0.2">
      <c r="D3486" s="102"/>
      <c r="E3486" s="13"/>
      <c r="F3486" s="14"/>
      <c r="G3486" s="11">
        <v>100</v>
      </c>
      <c r="H3486" s="15">
        <v>51.428571428570997</v>
      </c>
      <c r="I3486" s="2">
        <v>30</v>
      </c>
      <c r="J3486" s="2">
        <v>13.928571428571001</v>
      </c>
      <c r="K3486" s="2">
        <v>4.2857142857139996</v>
      </c>
      <c r="L3486" s="9">
        <v>0</v>
      </c>
      <c r="M3486" s="9">
        <v>0</v>
      </c>
      <c r="N3486" s="18">
        <v>0.35714285714299998</v>
      </c>
    </row>
    <row r="3487" spans="4:14" x14ac:dyDescent="0.2">
      <c r="D3487" s="102"/>
      <c r="E3487" s="5" t="s">
        <v>31</v>
      </c>
      <c r="F3487" s="6"/>
      <c r="G3487" s="7">
        <v>154</v>
      </c>
      <c r="H3487" s="10">
        <v>81</v>
      </c>
      <c r="I3487" s="1">
        <v>53</v>
      </c>
      <c r="J3487" s="1">
        <v>15</v>
      </c>
      <c r="K3487" s="1">
        <v>4</v>
      </c>
      <c r="L3487" s="1">
        <v>0</v>
      </c>
      <c r="M3487" s="1">
        <v>1</v>
      </c>
      <c r="N3487" s="17">
        <v>0</v>
      </c>
    </row>
    <row r="3488" spans="4:14" x14ac:dyDescent="0.2">
      <c r="D3488" s="102"/>
      <c r="E3488" s="13"/>
      <c r="F3488" s="14"/>
      <c r="G3488" s="11">
        <v>100</v>
      </c>
      <c r="H3488" s="15">
        <v>52.597402597402997</v>
      </c>
      <c r="I3488" s="2">
        <v>34.415584415584</v>
      </c>
      <c r="J3488" s="2">
        <v>9.7402597402600009</v>
      </c>
      <c r="K3488" s="2">
        <v>2.5974025974030002</v>
      </c>
      <c r="L3488" s="9">
        <v>0</v>
      </c>
      <c r="M3488" s="2">
        <v>0.64935064935099995</v>
      </c>
      <c r="N3488" s="29">
        <v>0</v>
      </c>
    </row>
    <row r="3489" spans="4:14" x14ac:dyDescent="0.2">
      <c r="D3489" s="102"/>
      <c r="E3489" s="5" t="s">
        <v>32</v>
      </c>
      <c r="F3489" s="6"/>
      <c r="G3489" s="7">
        <v>826</v>
      </c>
      <c r="H3489" s="10">
        <v>424</v>
      </c>
      <c r="I3489" s="1">
        <v>296</v>
      </c>
      <c r="J3489" s="1">
        <v>83</v>
      </c>
      <c r="K3489" s="1">
        <v>17</v>
      </c>
      <c r="L3489" s="1">
        <v>2</v>
      </c>
      <c r="M3489" s="1">
        <v>4</v>
      </c>
      <c r="N3489" s="17">
        <v>0</v>
      </c>
    </row>
    <row r="3490" spans="4:14" x14ac:dyDescent="0.2">
      <c r="D3490" s="102"/>
      <c r="E3490" s="13"/>
      <c r="F3490" s="14"/>
      <c r="G3490" s="11">
        <v>100</v>
      </c>
      <c r="H3490" s="15">
        <v>51.331719128328999</v>
      </c>
      <c r="I3490" s="2">
        <v>35.835351089588002</v>
      </c>
      <c r="J3490" s="2">
        <v>10.048426150120999</v>
      </c>
      <c r="K3490" s="2">
        <v>2.0581113801450002</v>
      </c>
      <c r="L3490" s="2">
        <v>0.242130750605</v>
      </c>
      <c r="M3490" s="2">
        <v>0.48426150121099998</v>
      </c>
      <c r="N3490" s="29">
        <v>0</v>
      </c>
    </row>
    <row r="3491" spans="4:14" x14ac:dyDescent="0.2">
      <c r="D3491" s="102"/>
      <c r="E3491" s="5" t="s">
        <v>33</v>
      </c>
      <c r="F3491" s="6"/>
      <c r="G3491" s="7">
        <v>672</v>
      </c>
      <c r="H3491" s="10">
        <v>336</v>
      </c>
      <c r="I3491" s="1">
        <v>236</v>
      </c>
      <c r="J3491" s="1">
        <v>91</v>
      </c>
      <c r="K3491" s="1">
        <v>7</v>
      </c>
      <c r="L3491" s="1">
        <v>0</v>
      </c>
      <c r="M3491" s="1">
        <v>2</v>
      </c>
      <c r="N3491" s="17">
        <v>0</v>
      </c>
    </row>
    <row r="3492" spans="4:14" x14ac:dyDescent="0.2">
      <c r="D3492" s="102"/>
      <c r="E3492" s="13"/>
      <c r="F3492" s="14"/>
      <c r="G3492" s="11">
        <v>100</v>
      </c>
      <c r="H3492" s="15">
        <v>50</v>
      </c>
      <c r="I3492" s="2">
        <v>35.119047619047997</v>
      </c>
      <c r="J3492" s="2">
        <v>13.541666666667</v>
      </c>
      <c r="K3492" s="2">
        <v>1.041666666667</v>
      </c>
      <c r="L3492" s="9">
        <v>0</v>
      </c>
      <c r="M3492" s="2">
        <v>0.29761904761899999</v>
      </c>
      <c r="N3492" s="29">
        <v>0</v>
      </c>
    </row>
    <row r="3493" spans="4:14" x14ac:dyDescent="0.2">
      <c r="D3493" s="102"/>
      <c r="E3493" s="5" t="s">
        <v>34</v>
      </c>
      <c r="F3493" s="6"/>
      <c r="G3493" s="7">
        <v>462</v>
      </c>
      <c r="H3493" s="10">
        <v>238</v>
      </c>
      <c r="I3493" s="1">
        <v>160</v>
      </c>
      <c r="J3493" s="1">
        <v>58</v>
      </c>
      <c r="K3493" s="1">
        <v>4</v>
      </c>
      <c r="L3493" s="1">
        <v>1</v>
      </c>
      <c r="M3493" s="1">
        <v>1</v>
      </c>
      <c r="N3493" s="17">
        <v>0</v>
      </c>
    </row>
    <row r="3494" spans="4:14" x14ac:dyDescent="0.2">
      <c r="D3494" s="102"/>
      <c r="E3494" s="13"/>
      <c r="F3494" s="14"/>
      <c r="G3494" s="11">
        <v>100</v>
      </c>
      <c r="H3494" s="15">
        <v>51.515151515151999</v>
      </c>
      <c r="I3494" s="2">
        <v>34.632034632035001</v>
      </c>
      <c r="J3494" s="2">
        <v>12.554112554113001</v>
      </c>
      <c r="K3494" s="2">
        <v>0.86580086580100002</v>
      </c>
      <c r="L3494" s="2">
        <v>0.21645021645000001</v>
      </c>
      <c r="M3494" s="2">
        <v>0.21645021645000001</v>
      </c>
      <c r="N3494" s="29">
        <v>0</v>
      </c>
    </row>
    <row r="3495" spans="4:14" x14ac:dyDescent="0.2">
      <c r="D3495" s="102"/>
      <c r="E3495" s="5" t="s">
        <v>35</v>
      </c>
      <c r="F3495" s="6"/>
      <c r="G3495" s="7">
        <v>406</v>
      </c>
      <c r="H3495" s="10">
        <v>216</v>
      </c>
      <c r="I3495" s="1">
        <v>134</v>
      </c>
      <c r="J3495" s="1">
        <v>44</v>
      </c>
      <c r="K3495" s="1">
        <v>9</v>
      </c>
      <c r="L3495" s="1">
        <v>0</v>
      </c>
      <c r="M3495" s="1">
        <v>2</v>
      </c>
      <c r="N3495" s="17">
        <v>1</v>
      </c>
    </row>
    <row r="3496" spans="4:14" x14ac:dyDescent="0.2">
      <c r="D3496" s="102"/>
      <c r="E3496" s="13"/>
      <c r="F3496" s="14"/>
      <c r="G3496" s="11">
        <v>100</v>
      </c>
      <c r="H3496" s="15">
        <v>53.20197044335</v>
      </c>
      <c r="I3496" s="2">
        <v>33.004926108374001</v>
      </c>
      <c r="J3496" s="2">
        <v>10.837438423645001</v>
      </c>
      <c r="K3496" s="2">
        <v>2.2167487684729998</v>
      </c>
      <c r="L3496" s="9">
        <v>0</v>
      </c>
      <c r="M3496" s="2">
        <v>0.49261083743799999</v>
      </c>
      <c r="N3496" s="18">
        <v>0.246305418719</v>
      </c>
    </row>
    <row r="3497" spans="4:14" x14ac:dyDescent="0.2">
      <c r="D3497" s="102"/>
      <c r="E3497" s="5" t="s">
        <v>36</v>
      </c>
      <c r="F3497" s="6"/>
      <c r="G3497" s="7">
        <v>210</v>
      </c>
      <c r="H3497" s="10">
        <v>121</v>
      </c>
      <c r="I3497" s="1">
        <v>71</v>
      </c>
      <c r="J3497" s="1">
        <v>14</v>
      </c>
      <c r="K3497" s="1">
        <v>4</v>
      </c>
      <c r="L3497" s="1">
        <v>0</v>
      </c>
      <c r="M3497" s="1">
        <v>0</v>
      </c>
      <c r="N3497" s="17">
        <v>0</v>
      </c>
    </row>
    <row r="3498" spans="4:14" x14ac:dyDescent="0.2">
      <c r="D3498" s="102"/>
      <c r="E3498" s="13"/>
      <c r="F3498" s="14"/>
      <c r="G3498" s="11">
        <v>100</v>
      </c>
      <c r="H3498" s="15">
        <v>57.619047619047997</v>
      </c>
      <c r="I3498" s="2">
        <v>33.809523809524002</v>
      </c>
      <c r="J3498" s="2">
        <v>6.666666666667</v>
      </c>
      <c r="K3498" s="2">
        <v>1.9047619047619999</v>
      </c>
      <c r="L3498" s="9">
        <v>0</v>
      </c>
      <c r="M3498" s="9">
        <v>0</v>
      </c>
      <c r="N3498" s="29">
        <v>0</v>
      </c>
    </row>
    <row r="3499" spans="4:14" x14ac:dyDescent="0.2">
      <c r="D3499" s="102"/>
      <c r="E3499" s="5" t="s">
        <v>37</v>
      </c>
      <c r="F3499" s="6"/>
      <c r="G3499" s="7">
        <v>714</v>
      </c>
      <c r="H3499" s="10">
        <v>359</v>
      </c>
      <c r="I3499" s="1">
        <v>254</v>
      </c>
      <c r="J3499" s="1">
        <v>82</v>
      </c>
      <c r="K3499" s="1">
        <v>12</v>
      </c>
      <c r="L3499" s="1">
        <v>1</v>
      </c>
      <c r="M3499" s="1">
        <v>5</v>
      </c>
      <c r="N3499" s="17">
        <v>1</v>
      </c>
    </row>
    <row r="3500" spans="4:14" x14ac:dyDescent="0.2">
      <c r="D3500" s="102"/>
      <c r="E3500" s="13"/>
      <c r="F3500" s="14"/>
      <c r="G3500" s="11">
        <v>100</v>
      </c>
      <c r="H3500" s="15">
        <v>50.280112044817997</v>
      </c>
      <c r="I3500" s="2">
        <v>35.574229691877001</v>
      </c>
      <c r="J3500" s="2">
        <v>11.484593837535</v>
      </c>
      <c r="K3500" s="2">
        <v>1.680672268908</v>
      </c>
      <c r="L3500" s="2">
        <v>0.140056022409</v>
      </c>
      <c r="M3500" s="2">
        <v>0.70028011204499996</v>
      </c>
      <c r="N3500" s="18">
        <v>0.140056022409</v>
      </c>
    </row>
    <row r="3501" spans="4:14" x14ac:dyDescent="0.2">
      <c r="D3501" s="102"/>
      <c r="E3501" s="5" t="s">
        <v>38</v>
      </c>
      <c r="F3501" s="6"/>
      <c r="G3501" s="7">
        <v>70</v>
      </c>
      <c r="H3501" s="10">
        <v>51</v>
      </c>
      <c r="I3501" s="1">
        <v>11</v>
      </c>
      <c r="J3501" s="1">
        <v>6</v>
      </c>
      <c r="K3501" s="1">
        <v>0</v>
      </c>
      <c r="L3501" s="1">
        <v>0</v>
      </c>
      <c r="M3501" s="1">
        <v>1</v>
      </c>
      <c r="N3501" s="17">
        <v>1</v>
      </c>
    </row>
    <row r="3502" spans="4:14" x14ac:dyDescent="0.2">
      <c r="D3502" s="102"/>
      <c r="E3502" s="13"/>
      <c r="F3502" s="14"/>
      <c r="G3502" s="11">
        <v>100</v>
      </c>
      <c r="H3502" s="15">
        <v>72.857142857143003</v>
      </c>
      <c r="I3502" s="2">
        <v>15.714285714286</v>
      </c>
      <c r="J3502" s="2">
        <v>8.5714285714289993</v>
      </c>
      <c r="K3502" s="9">
        <v>0</v>
      </c>
      <c r="L3502" s="9">
        <v>0</v>
      </c>
      <c r="M3502" s="2">
        <v>1.4285714285710001</v>
      </c>
      <c r="N3502" s="18">
        <v>1.4285714285710001</v>
      </c>
    </row>
    <row r="3503" spans="4:14" x14ac:dyDescent="0.2">
      <c r="D3503" s="101" t="s">
        <v>39</v>
      </c>
      <c r="E3503" s="26" t="s">
        <v>40</v>
      </c>
      <c r="F3503" s="25"/>
      <c r="G3503" s="28">
        <v>2044</v>
      </c>
      <c r="H3503" s="30">
        <v>1039</v>
      </c>
      <c r="I3503" s="3">
        <v>679</v>
      </c>
      <c r="J3503" s="3">
        <v>294</v>
      </c>
      <c r="K3503" s="3">
        <v>21</v>
      </c>
      <c r="L3503" s="3">
        <v>2</v>
      </c>
      <c r="M3503" s="3">
        <v>8</v>
      </c>
      <c r="N3503" s="32">
        <v>1</v>
      </c>
    </row>
    <row r="3504" spans="4:14" x14ac:dyDescent="0.2">
      <c r="D3504" s="102"/>
      <c r="E3504" s="13"/>
      <c r="F3504" s="14"/>
      <c r="G3504" s="11">
        <v>100</v>
      </c>
      <c r="H3504" s="15">
        <v>50.831702544031003</v>
      </c>
      <c r="I3504" s="2">
        <v>33.219178082192002</v>
      </c>
      <c r="J3504" s="2">
        <v>14.383561643836</v>
      </c>
      <c r="K3504" s="2">
        <v>1.027397260274</v>
      </c>
      <c r="L3504" s="2">
        <v>9.7847358120999997E-2</v>
      </c>
      <c r="M3504" s="2">
        <v>0.39138943248500002</v>
      </c>
      <c r="N3504" s="18">
        <v>4.8923679061000001E-2</v>
      </c>
    </row>
    <row r="3505" spans="2:14" x14ac:dyDescent="0.2">
      <c r="D3505" s="102"/>
      <c r="E3505" s="5" t="s">
        <v>41</v>
      </c>
      <c r="F3505" s="6"/>
      <c r="G3505" s="7">
        <v>2156</v>
      </c>
      <c r="H3505" s="10">
        <v>1102</v>
      </c>
      <c r="I3505" s="1">
        <v>736</v>
      </c>
      <c r="J3505" s="1">
        <v>269</v>
      </c>
      <c r="K3505" s="1">
        <v>32</v>
      </c>
      <c r="L3505" s="1">
        <v>7</v>
      </c>
      <c r="M3505" s="1">
        <v>8</v>
      </c>
      <c r="N3505" s="17">
        <v>2</v>
      </c>
    </row>
    <row r="3506" spans="2:14" x14ac:dyDescent="0.2">
      <c r="D3506" s="102"/>
      <c r="E3506" s="13"/>
      <c r="F3506" s="14"/>
      <c r="G3506" s="11">
        <v>100</v>
      </c>
      <c r="H3506" s="15">
        <v>51.113172541743999</v>
      </c>
      <c r="I3506" s="2">
        <v>34.137291280147998</v>
      </c>
      <c r="J3506" s="2">
        <v>12.47680890538</v>
      </c>
      <c r="K3506" s="2">
        <v>1.484230055659</v>
      </c>
      <c r="L3506" s="2">
        <v>0.32467532467499999</v>
      </c>
      <c r="M3506" s="2">
        <v>0.37105751391500003</v>
      </c>
      <c r="N3506" s="18">
        <v>9.2764378479000001E-2</v>
      </c>
    </row>
    <row r="3507" spans="2:14" x14ac:dyDescent="0.2">
      <c r="D3507" s="102"/>
      <c r="E3507" s="5" t="s">
        <v>42</v>
      </c>
      <c r="F3507" s="6"/>
      <c r="G3507" s="7">
        <v>1680</v>
      </c>
      <c r="H3507" s="10">
        <v>883</v>
      </c>
      <c r="I3507" s="1">
        <v>558</v>
      </c>
      <c r="J3507" s="1">
        <v>191</v>
      </c>
      <c r="K3507" s="1">
        <v>33</v>
      </c>
      <c r="L3507" s="1">
        <v>3</v>
      </c>
      <c r="M3507" s="1">
        <v>8</v>
      </c>
      <c r="N3507" s="17">
        <v>4</v>
      </c>
    </row>
    <row r="3508" spans="2:14" x14ac:dyDescent="0.2">
      <c r="D3508" s="102"/>
      <c r="E3508" s="13"/>
      <c r="F3508" s="14"/>
      <c r="G3508" s="11">
        <v>100</v>
      </c>
      <c r="H3508" s="15">
        <v>52.559523809524002</v>
      </c>
      <c r="I3508" s="2">
        <v>33.214285714286</v>
      </c>
      <c r="J3508" s="2">
        <v>11.369047619048001</v>
      </c>
      <c r="K3508" s="2">
        <v>1.964285714286</v>
      </c>
      <c r="L3508" s="2">
        <v>0.178571428571</v>
      </c>
      <c r="M3508" s="2">
        <v>0.47619047618999999</v>
      </c>
      <c r="N3508" s="18">
        <v>0.23809523809499999</v>
      </c>
    </row>
    <row r="3509" spans="2:14" x14ac:dyDescent="0.2">
      <c r="D3509" s="102"/>
      <c r="E3509" s="5" t="s">
        <v>43</v>
      </c>
      <c r="F3509" s="6"/>
      <c r="G3509" s="7">
        <v>518</v>
      </c>
      <c r="H3509" s="10">
        <v>268</v>
      </c>
      <c r="I3509" s="1">
        <v>181</v>
      </c>
      <c r="J3509" s="1">
        <v>48</v>
      </c>
      <c r="K3509" s="1">
        <v>19</v>
      </c>
      <c r="L3509" s="1">
        <v>1</v>
      </c>
      <c r="M3509" s="1">
        <v>1</v>
      </c>
      <c r="N3509" s="17">
        <v>0</v>
      </c>
    </row>
    <row r="3510" spans="2:14" x14ac:dyDescent="0.2">
      <c r="D3510" s="102"/>
      <c r="E3510" s="13"/>
      <c r="F3510" s="14"/>
      <c r="G3510" s="11">
        <v>100</v>
      </c>
      <c r="H3510" s="15">
        <v>51.737451737451998</v>
      </c>
      <c r="I3510" s="2">
        <v>34.942084942085003</v>
      </c>
      <c r="J3510" s="2">
        <v>9.2664092664089992</v>
      </c>
      <c r="K3510" s="2">
        <v>3.6679536679539999</v>
      </c>
      <c r="L3510" s="2">
        <v>0.19305019305000001</v>
      </c>
      <c r="M3510" s="2">
        <v>0.19305019305000001</v>
      </c>
      <c r="N3510" s="29">
        <v>0</v>
      </c>
    </row>
    <row r="3511" spans="2:14" x14ac:dyDescent="0.2">
      <c r="D3511" s="102"/>
      <c r="E3511" s="5" t="s">
        <v>44</v>
      </c>
      <c r="F3511" s="6"/>
      <c r="G3511" s="7">
        <v>602</v>
      </c>
      <c r="H3511" s="10">
        <v>293</v>
      </c>
      <c r="I3511" s="1">
        <v>221</v>
      </c>
      <c r="J3511" s="1">
        <v>66</v>
      </c>
      <c r="K3511" s="1">
        <v>16</v>
      </c>
      <c r="L3511" s="1">
        <v>3</v>
      </c>
      <c r="M3511" s="1">
        <v>3</v>
      </c>
      <c r="N3511" s="17">
        <v>0</v>
      </c>
    </row>
    <row r="3512" spans="2:14" x14ac:dyDescent="0.2">
      <c r="D3512" s="103"/>
      <c r="E3512" s="54"/>
      <c r="F3512" s="52"/>
      <c r="G3512" s="61">
        <v>100</v>
      </c>
      <c r="H3512" s="66">
        <v>48.671096345514997</v>
      </c>
      <c r="I3512" s="24">
        <v>36.710963455150001</v>
      </c>
      <c r="J3512" s="24">
        <v>10.963455149502</v>
      </c>
      <c r="K3512" s="24">
        <v>2.6578073089699998</v>
      </c>
      <c r="L3512" s="24">
        <v>0.49833887043199998</v>
      </c>
      <c r="M3512" s="24">
        <v>0.49833887043199998</v>
      </c>
      <c r="N3512" s="79">
        <v>0</v>
      </c>
    </row>
    <row r="3514" spans="2:14" x14ac:dyDescent="0.2">
      <c r="B3514" s="34" t="str">
        <f xml:space="preserve"> HYPERLINK("#'目次'!B85", "[79]")</f>
        <v>[79]</v>
      </c>
      <c r="C3514" s="27" t="s">
        <v>780</v>
      </c>
    </row>
    <row r="3517" spans="2:14" x14ac:dyDescent="0.2">
      <c r="C3517" s="27" t="s">
        <v>13</v>
      </c>
    </row>
    <row r="3518" spans="2:14" ht="36" x14ac:dyDescent="0.2">
      <c r="D3518" s="97"/>
      <c r="E3518" s="98"/>
      <c r="F3518" s="98"/>
      <c r="G3518" s="38" t="s">
        <v>14</v>
      </c>
      <c r="H3518" s="36" t="s">
        <v>781</v>
      </c>
      <c r="I3518" s="4" t="s">
        <v>782</v>
      </c>
      <c r="J3518" s="4" t="s">
        <v>783</v>
      </c>
      <c r="K3518" s="4" t="s">
        <v>784</v>
      </c>
      <c r="L3518" s="4" t="s">
        <v>785</v>
      </c>
      <c r="M3518" s="4" t="s">
        <v>22</v>
      </c>
      <c r="N3518" s="35" t="s">
        <v>24</v>
      </c>
    </row>
    <row r="3519" spans="2:14" x14ac:dyDescent="0.2">
      <c r="D3519" s="99"/>
      <c r="E3519" s="100"/>
      <c r="F3519" s="100"/>
      <c r="G3519" s="40"/>
      <c r="H3519" s="42"/>
      <c r="I3519" s="8"/>
      <c r="J3519" s="8"/>
      <c r="K3519" s="8"/>
      <c r="L3519" s="8"/>
      <c r="M3519" s="8"/>
      <c r="N3519" s="39"/>
    </row>
    <row r="3520" spans="2:14" x14ac:dyDescent="0.2">
      <c r="D3520" s="59"/>
      <c r="E3520" s="63" t="s">
        <v>14</v>
      </c>
      <c r="F3520" s="65"/>
      <c r="G3520" s="37">
        <v>7000</v>
      </c>
      <c r="H3520" s="16">
        <v>5301</v>
      </c>
      <c r="I3520" s="16">
        <v>406</v>
      </c>
      <c r="J3520" s="16">
        <v>1152</v>
      </c>
      <c r="K3520" s="16">
        <v>57</v>
      </c>
      <c r="L3520" s="16">
        <v>53</v>
      </c>
      <c r="M3520" s="16">
        <v>23</v>
      </c>
      <c r="N3520" s="57">
        <v>8</v>
      </c>
    </row>
    <row r="3521" spans="4:14" x14ac:dyDescent="0.2">
      <c r="D3521" s="54"/>
      <c r="E3521" s="52"/>
      <c r="F3521" s="60"/>
      <c r="G3521" s="11">
        <v>100</v>
      </c>
      <c r="H3521" s="2">
        <v>75.728571428571001</v>
      </c>
      <c r="I3521" s="2">
        <v>5.8</v>
      </c>
      <c r="J3521" s="2">
        <v>16.457142857143001</v>
      </c>
      <c r="K3521" s="2">
        <v>0.81428571428600005</v>
      </c>
      <c r="L3521" s="2">
        <v>0.757142857143</v>
      </c>
      <c r="M3521" s="2">
        <v>0.32857142857100002</v>
      </c>
      <c r="N3521" s="18">
        <v>0.114285714286</v>
      </c>
    </row>
    <row r="3522" spans="4:14" x14ac:dyDescent="0.2">
      <c r="D3522" s="101" t="s">
        <v>25</v>
      </c>
      <c r="E3522" s="26" t="s">
        <v>26</v>
      </c>
      <c r="F3522" s="25"/>
      <c r="G3522" s="28">
        <v>308</v>
      </c>
      <c r="H3522" s="30">
        <v>230</v>
      </c>
      <c r="I3522" s="3">
        <v>10</v>
      </c>
      <c r="J3522" s="3">
        <v>57</v>
      </c>
      <c r="K3522" s="3">
        <v>8</v>
      </c>
      <c r="L3522" s="3">
        <v>2</v>
      </c>
      <c r="M3522" s="3">
        <v>1</v>
      </c>
      <c r="N3522" s="32">
        <v>0</v>
      </c>
    </row>
    <row r="3523" spans="4:14" x14ac:dyDescent="0.2">
      <c r="D3523" s="102"/>
      <c r="E3523" s="13"/>
      <c r="F3523" s="14"/>
      <c r="G3523" s="11">
        <v>100</v>
      </c>
      <c r="H3523" s="15">
        <v>74.675324675325001</v>
      </c>
      <c r="I3523" s="2">
        <v>3.2467532467529998</v>
      </c>
      <c r="J3523" s="2">
        <v>18.506493506493999</v>
      </c>
      <c r="K3523" s="2">
        <v>2.5974025974030002</v>
      </c>
      <c r="L3523" s="2">
        <v>0.64935064935099995</v>
      </c>
      <c r="M3523" s="2">
        <v>0.32467532467499999</v>
      </c>
      <c r="N3523" s="29">
        <v>0</v>
      </c>
    </row>
    <row r="3524" spans="4:14" x14ac:dyDescent="0.2">
      <c r="D3524" s="102"/>
      <c r="E3524" s="5" t="s">
        <v>27</v>
      </c>
      <c r="F3524" s="6"/>
      <c r="G3524" s="7">
        <v>504</v>
      </c>
      <c r="H3524" s="10">
        <v>418</v>
      </c>
      <c r="I3524" s="1">
        <v>10</v>
      </c>
      <c r="J3524" s="1">
        <v>67</v>
      </c>
      <c r="K3524" s="1">
        <v>3</v>
      </c>
      <c r="L3524" s="1">
        <v>4</v>
      </c>
      <c r="M3524" s="1">
        <v>2</v>
      </c>
      <c r="N3524" s="17">
        <v>0</v>
      </c>
    </row>
    <row r="3525" spans="4:14" x14ac:dyDescent="0.2">
      <c r="D3525" s="102"/>
      <c r="E3525" s="13"/>
      <c r="F3525" s="14"/>
      <c r="G3525" s="11">
        <v>100</v>
      </c>
      <c r="H3525" s="15">
        <v>82.936507936507994</v>
      </c>
      <c r="I3525" s="2">
        <v>1.9841269841269999</v>
      </c>
      <c r="J3525" s="2">
        <v>13.293650793651</v>
      </c>
      <c r="K3525" s="2">
        <v>0.59523809523799998</v>
      </c>
      <c r="L3525" s="2">
        <v>0.793650793651</v>
      </c>
      <c r="M3525" s="2">
        <v>0.39682539682500001</v>
      </c>
      <c r="N3525" s="29">
        <v>0</v>
      </c>
    </row>
    <row r="3526" spans="4:14" x14ac:dyDescent="0.2">
      <c r="D3526" s="102"/>
      <c r="E3526" s="5" t="s">
        <v>28</v>
      </c>
      <c r="F3526" s="6"/>
      <c r="G3526" s="7">
        <v>1554</v>
      </c>
      <c r="H3526" s="10">
        <v>1214</v>
      </c>
      <c r="I3526" s="1">
        <v>82</v>
      </c>
      <c r="J3526" s="1">
        <v>227</v>
      </c>
      <c r="K3526" s="1">
        <v>12</v>
      </c>
      <c r="L3526" s="1">
        <v>13</v>
      </c>
      <c r="M3526" s="1">
        <v>4</v>
      </c>
      <c r="N3526" s="17">
        <v>2</v>
      </c>
    </row>
    <row r="3527" spans="4:14" x14ac:dyDescent="0.2">
      <c r="D3527" s="102"/>
      <c r="E3527" s="13"/>
      <c r="F3527" s="14"/>
      <c r="G3527" s="11">
        <v>100</v>
      </c>
      <c r="H3527" s="15">
        <v>78.120978120977995</v>
      </c>
      <c r="I3527" s="2">
        <v>5.276705276705</v>
      </c>
      <c r="J3527" s="2">
        <v>14.607464607464999</v>
      </c>
      <c r="K3527" s="2">
        <v>0.77220077220100003</v>
      </c>
      <c r="L3527" s="2">
        <v>0.83655083655100004</v>
      </c>
      <c r="M3527" s="2">
        <v>0.2574002574</v>
      </c>
      <c r="N3527" s="18">
        <v>0.1287001287</v>
      </c>
    </row>
    <row r="3528" spans="4:14" x14ac:dyDescent="0.2">
      <c r="D3528" s="102"/>
      <c r="E3528" s="5" t="s">
        <v>29</v>
      </c>
      <c r="F3528" s="6"/>
      <c r="G3528" s="7">
        <v>840</v>
      </c>
      <c r="H3528" s="10">
        <v>502</v>
      </c>
      <c r="I3528" s="1">
        <v>132</v>
      </c>
      <c r="J3528" s="1">
        <v>180</v>
      </c>
      <c r="K3528" s="1">
        <v>9</v>
      </c>
      <c r="L3528" s="1">
        <v>12</v>
      </c>
      <c r="M3528" s="1">
        <v>3</v>
      </c>
      <c r="N3528" s="17">
        <v>2</v>
      </c>
    </row>
    <row r="3529" spans="4:14" x14ac:dyDescent="0.2">
      <c r="D3529" s="102"/>
      <c r="E3529" s="13"/>
      <c r="F3529" s="14"/>
      <c r="G3529" s="11">
        <v>100</v>
      </c>
      <c r="H3529" s="15">
        <v>59.761904761905001</v>
      </c>
      <c r="I3529" s="2">
        <v>15.714285714286</v>
      </c>
      <c r="J3529" s="2">
        <v>21.428571428571001</v>
      </c>
      <c r="K3529" s="2">
        <v>1.0714285714289999</v>
      </c>
      <c r="L3529" s="2">
        <v>1.4285714285710001</v>
      </c>
      <c r="M3529" s="2">
        <v>0.35714285714299998</v>
      </c>
      <c r="N3529" s="18">
        <v>0.23809523809499999</v>
      </c>
    </row>
    <row r="3530" spans="4:14" x14ac:dyDescent="0.2">
      <c r="D3530" s="102"/>
      <c r="E3530" s="5" t="s">
        <v>30</v>
      </c>
      <c r="F3530" s="6"/>
      <c r="G3530" s="7">
        <v>280</v>
      </c>
      <c r="H3530" s="10">
        <v>236</v>
      </c>
      <c r="I3530" s="1">
        <v>4</v>
      </c>
      <c r="J3530" s="1">
        <v>35</v>
      </c>
      <c r="K3530" s="1">
        <v>0</v>
      </c>
      <c r="L3530" s="1">
        <v>2</v>
      </c>
      <c r="M3530" s="1">
        <v>2</v>
      </c>
      <c r="N3530" s="17">
        <v>1</v>
      </c>
    </row>
    <row r="3531" spans="4:14" x14ac:dyDescent="0.2">
      <c r="D3531" s="102"/>
      <c r="E3531" s="13"/>
      <c r="F3531" s="14"/>
      <c r="G3531" s="11">
        <v>100</v>
      </c>
      <c r="H3531" s="15">
        <v>84.285714285713993</v>
      </c>
      <c r="I3531" s="2">
        <v>1.4285714285710001</v>
      </c>
      <c r="J3531" s="2">
        <v>12.5</v>
      </c>
      <c r="K3531" s="9">
        <v>0</v>
      </c>
      <c r="L3531" s="2">
        <v>0.71428571428599996</v>
      </c>
      <c r="M3531" s="2">
        <v>0.71428571428599996</v>
      </c>
      <c r="N3531" s="18">
        <v>0.35714285714299998</v>
      </c>
    </row>
    <row r="3532" spans="4:14" x14ac:dyDescent="0.2">
      <c r="D3532" s="102"/>
      <c r="E3532" s="5" t="s">
        <v>31</v>
      </c>
      <c r="F3532" s="6"/>
      <c r="G3532" s="7">
        <v>154</v>
      </c>
      <c r="H3532" s="10">
        <v>137</v>
      </c>
      <c r="I3532" s="1">
        <v>0</v>
      </c>
      <c r="J3532" s="1">
        <v>16</v>
      </c>
      <c r="K3532" s="1">
        <v>0</v>
      </c>
      <c r="L3532" s="1">
        <v>1</v>
      </c>
      <c r="M3532" s="1">
        <v>0</v>
      </c>
      <c r="N3532" s="17">
        <v>0</v>
      </c>
    </row>
    <row r="3533" spans="4:14" x14ac:dyDescent="0.2">
      <c r="D3533" s="102"/>
      <c r="E3533" s="13"/>
      <c r="F3533" s="14"/>
      <c r="G3533" s="11">
        <v>100</v>
      </c>
      <c r="H3533" s="15">
        <v>88.961038961038994</v>
      </c>
      <c r="I3533" s="9">
        <v>0</v>
      </c>
      <c r="J3533" s="2">
        <v>10.38961038961</v>
      </c>
      <c r="K3533" s="9">
        <v>0</v>
      </c>
      <c r="L3533" s="2">
        <v>0.64935064935099995</v>
      </c>
      <c r="M3533" s="9">
        <v>0</v>
      </c>
      <c r="N3533" s="29">
        <v>0</v>
      </c>
    </row>
    <row r="3534" spans="4:14" x14ac:dyDescent="0.2">
      <c r="D3534" s="102"/>
      <c r="E3534" s="5" t="s">
        <v>32</v>
      </c>
      <c r="F3534" s="6"/>
      <c r="G3534" s="7">
        <v>826</v>
      </c>
      <c r="H3534" s="10">
        <v>668</v>
      </c>
      <c r="I3534" s="1">
        <v>27</v>
      </c>
      <c r="J3534" s="1">
        <v>121</v>
      </c>
      <c r="K3534" s="1">
        <v>3</v>
      </c>
      <c r="L3534" s="1">
        <v>2</v>
      </c>
      <c r="M3534" s="1">
        <v>5</v>
      </c>
      <c r="N3534" s="17">
        <v>0</v>
      </c>
    </row>
    <row r="3535" spans="4:14" x14ac:dyDescent="0.2">
      <c r="D3535" s="102"/>
      <c r="E3535" s="13"/>
      <c r="F3535" s="14"/>
      <c r="G3535" s="11">
        <v>100</v>
      </c>
      <c r="H3535" s="15">
        <v>80.871670702179003</v>
      </c>
      <c r="I3535" s="2">
        <v>3.2687651331719998</v>
      </c>
      <c r="J3535" s="2">
        <v>14.648910411621999</v>
      </c>
      <c r="K3535" s="2">
        <v>0.36319612590799999</v>
      </c>
      <c r="L3535" s="2">
        <v>0.242130750605</v>
      </c>
      <c r="M3535" s="2">
        <v>0.60532687651299999</v>
      </c>
      <c r="N3535" s="29">
        <v>0</v>
      </c>
    </row>
    <row r="3536" spans="4:14" x14ac:dyDescent="0.2">
      <c r="D3536" s="102"/>
      <c r="E3536" s="5" t="s">
        <v>33</v>
      </c>
      <c r="F3536" s="6"/>
      <c r="G3536" s="7">
        <v>672</v>
      </c>
      <c r="H3536" s="10">
        <v>539</v>
      </c>
      <c r="I3536" s="1">
        <v>36</v>
      </c>
      <c r="J3536" s="1">
        <v>89</v>
      </c>
      <c r="K3536" s="1">
        <v>4</v>
      </c>
      <c r="L3536" s="1">
        <v>3</v>
      </c>
      <c r="M3536" s="1">
        <v>1</v>
      </c>
      <c r="N3536" s="17">
        <v>0</v>
      </c>
    </row>
    <row r="3537" spans="4:14" x14ac:dyDescent="0.2">
      <c r="D3537" s="102"/>
      <c r="E3537" s="13"/>
      <c r="F3537" s="14"/>
      <c r="G3537" s="11">
        <v>100</v>
      </c>
      <c r="H3537" s="15">
        <v>80.208333333333002</v>
      </c>
      <c r="I3537" s="2">
        <v>5.3571428571429998</v>
      </c>
      <c r="J3537" s="2">
        <v>13.244047619048001</v>
      </c>
      <c r="K3537" s="2">
        <v>0.59523809523799998</v>
      </c>
      <c r="L3537" s="2">
        <v>0.446428571429</v>
      </c>
      <c r="M3537" s="2">
        <v>0.14880952381000001</v>
      </c>
      <c r="N3537" s="29">
        <v>0</v>
      </c>
    </row>
    <row r="3538" spans="4:14" x14ac:dyDescent="0.2">
      <c r="D3538" s="102"/>
      <c r="E3538" s="5" t="s">
        <v>34</v>
      </c>
      <c r="F3538" s="6"/>
      <c r="G3538" s="7">
        <v>462</v>
      </c>
      <c r="H3538" s="10">
        <v>296</v>
      </c>
      <c r="I3538" s="1">
        <v>66</v>
      </c>
      <c r="J3538" s="1">
        <v>93</v>
      </c>
      <c r="K3538" s="1">
        <v>4</v>
      </c>
      <c r="L3538" s="1">
        <v>3</v>
      </c>
      <c r="M3538" s="1">
        <v>0</v>
      </c>
      <c r="N3538" s="17">
        <v>0</v>
      </c>
    </row>
    <row r="3539" spans="4:14" x14ac:dyDescent="0.2">
      <c r="D3539" s="102"/>
      <c r="E3539" s="13"/>
      <c r="F3539" s="14"/>
      <c r="G3539" s="11">
        <v>100</v>
      </c>
      <c r="H3539" s="15">
        <v>64.069264069263994</v>
      </c>
      <c r="I3539" s="2">
        <v>14.285714285714</v>
      </c>
      <c r="J3539" s="2">
        <v>20.12987012987</v>
      </c>
      <c r="K3539" s="2">
        <v>0.86580086580100002</v>
      </c>
      <c r="L3539" s="2">
        <v>0.64935064935099995</v>
      </c>
      <c r="M3539" s="9">
        <v>0</v>
      </c>
      <c r="N3539" s="29">
        <v>0</v>
      </c>
    </row>
    <row r="3540" spans="4:14" x14ac:dyDescent="0.2">
      <c r="D3540" s="102"/>
      <c r="E3540" s="5" t="s">
        <v>35</v>
      </c>
      <c r="F3540" s="6"/>
      <c r="G3540" s="7">
        <v>406</v>
      </c>
      <c r="H3540" s="10">
        <v>326</v>
      </c>
      <c r="I3540" s="1">
        <v>11</v>
      </c>
      <c r="J3540" s="1">
        <v>61</v>
      </c>
      <c r="K3540" s="1">
        <v>4</v>
      </c>
      <c r="L3540" s="1">
        <v>3</v>
      </c>
      <c r="M3540" s="1">
        <v>0</v>
      </c>
      <c r="N3540" s="17">
        <v>1</v>
      </c>
    </row>
    <row r="3541" spans="4:14" x14ac:dyDescent="0.2">
      <c r="D3541" s="102"/>
      <c r="E3541" s="13"/>
      <c r="F3541" s="14"/>
      <c r="G3541" s="11">
        <v>100</v>
      </c>
      <c r="H3541" s="15">
        <v>80.295566502463004</v>
      </c>
      <c r="I3541" s="2">
        <v>2.7093596059110001</v>
      </c>
      <c r="J3541" s="2">
        <v>15.024630541872</v>
      </c>
      <c r="K3541" s="2">
        <v>0.98522167487699996</v>
      </c>
      <c r="L3541" s="2">
        <v>0.73891625615800005</v>
      </c>
      <c r="M3541" s="9">
        <v>0</v>
      </c>
      <c r="N3541" s="18">
        <v>0.246305418719</v>
      </c>
    </row>
    <row r="3542" spans="4:14" x14ac:dyDescent="0.2">
      <c r="D3542" s="102"/>
      <c r="E3542" s="5" t="s">
        <v>36</v>
      </c>
      <c r="F3542" s="6"/>
      <c r="G3542" s="7">
        <v>210</v>
      </c>
      <c r="H3542" s="10">
        <v>163</v>
      </c>
      <c r="I3542" s="1">
        <v>7</v>
      </c>
      <c r="J3542" s="1">
        <v>35</v>
      </c>
      <c r="K3542" s="1">
        <v>2</v>
      </c>
      <c r="L3542" s="1">
        <v>1</v>
      </c>
      <c r="M3542" s="1">
        <v>2</v>
      </c>
      <c r="N3542" s="17">
        <v>0</v>
      </c>
    </row>
    <row r="3543" spans="4:14" x14ac:dyDescent="0.2">
      <c r="D3543" s="102"/>
      <c r="E3543" s="13"/>
      <c r="F3543" s="14"/>
      <c r="G3543" s="11">
        <v>100</v>
      </c>
      <c r="H3543" s="15">
        <v>77.619047619048004</v>
      </c>
      <c r="I3543" s="2">
        <v>3.333333333333</v>
      </c>
      <c r="J3543" s="2">
        <v>16.666666666666998</v>
      </c>
      <c r="K3543" s="2">
        <v>0.95238095238099996</v>
      </c>
      <c r="L3543" s="2">
        <v>0.47619047618999999</v>
      </c>
      <c r="M3543" s="2">
        <v>0.95238095238099996</v>
      </c>
      <c r="N3543" s="29">
        <v>0</v>
      </c>
    </row>
    <row r="3544" spans="4:14" x14ac:dyDescent="0.2">
      <c r="D3544" s="102"/>
      <c r="E3544" s="5" t="s">
        <v>37</v>
      </c>
      <c r="F3544" s="6"/>
      <c r="G3544" s="7">
        <v>714</v>
      </c>
      <c r="H3544" s="10">
        <v>538</v>
      </c>
      <c r="I3544" s="1">
        <v>21</v>
      </c>
      <c r="J3544" s="1">
        <v>140</v>
      </c>
      <c r="K3544" s="1">
        <v>8</v>
      </c>
      <c r="L3544" s="1">
        <v>4</v>
      </c>
      <c r="M3544" s="1">
        <v>2</v>
      </c>
      <c r="N3544" s="17">
        <v>1</v>
      </c>
    </row>
    <row r="3545" spans="4:14" x14ac:dyDescent="0.2">
      <c r="D3545" s="102"/>
      <c r="E3545" s="13"/>
      <c r="F3545" s="14"/>
      <c r="G3545" s="11">
        <v>100</v>
      </c>
      <c r="H3545" s="15">
        <v>75.350140056021999</v>
      </c>
      <c r="I3545" s="2">
        <v>2.9411764705880001</v>
      </c>
      <c r="J3545" s="2">
        <v>19.607843137254999</v>
      </c>
      <c r="K3545" s="2">
        <v>1.120448179272</v>
      </c>
      <c r="L3545" s="2">
        <v>0.56022408963600001</v>
      </c>
      <c r="M3545" s="2">
        <v>0.28011204481800001</v>
      </c>
      <c r="N3545" s="18">
        <v>0.140056022409</v>
      </c>
    </row>
    <row r="3546" spans="4:14" x14ac:dyDescent="0.2">
      <c r="D3546" s="102"/>
      <c r="E3546" s="5" t="s">
        <v>38</v>
      </c>
      <c r="F3546" s="6"/>
      <c r="G3546" s="7">
        <v>70</v>
      </c>
      <c r="H3546" s="10">
        <v>34</v>
      </c>
      <c r="I3546" s="1">
        <v>0</v>
      </c>
      <c r="J3546" s="1">
        <v>31</v>
      </c>
      <c r="K3546" s="1">
        <v>0</v>
      </c>
      <c r="L3546" s="1">
        <v>3</v>
      </c>
      <c r="M3546" s="1">
        <v>1</v>
      </c>
      <c r="N3546" s="17">
        <v>1</v>
      </c>
    </row>
    <row r="3547" spans="4:14" x14ac:dyDescent="0.2">
      <c r="D3547" s="102"/>
      <c r="E3547" s="13"/>
      <c r="F3547" s="14"/>
      <c r="G3547" s="11">
        <v>100</v>
      </c>
      <c r="H3547" s="15">
        <v>48.571428571429003</v>
      </c>
      <c r="I3547" s="9">
        <v>0</v>
      </c>
      <c r="J3547" s="2">
        <v>44.285714285714</v>
      </c>
      <c r="K3547" s="9">
        <v>0</v>
      </c>
      <c r="L3547" s="2">
        <v>4.2857142857139996</v>
      </c>
      <c r="M3547" s="2">
        <v>1.4285714285710001</v>
      </c>
      <c r="N3547" s="18">
        <v>1.4285714285710001</v>
      </c>
    </row>
    <row r="3548" spans="4:14" x14ac:dyDescent="0.2">
      <c r="D3548" s="101" t="s">
        <v>39</v>
      </c>
      <c r="E3548" s="26" t="s">
        <v>40</v>
      </c>
      <c r="F3548" s="25"/>
      <c r="G3548" s="28">
        <v>2044</v>
      </c>
      <c r="H3548" s="30">
        <v>1384</v>
      </c>
      <c r="I3548" s="3">
        <v>223</v>
      </c>
      <c r="J3548" s="3">
        <v>392</v>
      </c>
      <c r="K3548" s="3">
        <v>18</v>
      </c>
      <c r="L3548" s="3">
        <v>17</v>
      </c>
      <c r="M3548" s="3">
        <v>8</v>
      </c>
      <c r="N3548" s="32">
        <v>2</v>
      </c>
    </row>
    <row r="3549" spans="4:14" x14ac:dyDescent="0.2">
      <c r="D3549" s="102"/>
      <c r="E3549" s="13"/>
      <c r="F3549" s="14"/>
      <c r="G3549" s="11">
        <v>100</v>
      </c>
      <c r="H3549" s="15">
        <v>67.710371819960997</v>
      </c>
      <c r="I3549" s="2">
        <v>10.909980430528</v>
      </c>
      <c r="J3549" s="2">
        <v>19.178082191781002</v>
      </c>
      <c r="K3549" s="2">
        <v>0.880626223092</v>
      </c>
      <c r="L3549" s="2">
        <v>0.83170254403099997</v>
      </c>
      <c r="M3549" s="2">
        <v>0.39138943248500002</v>
      </c>
      <c r="N3549" s="18">
        <v>9.7847358120999997E-2</v>
      </c>
    </row>
    <row r="3550" spans="4:14" x14ac:dyDescent="0.2">
      <c r="D3550" s="102"/>
      <c r="E3550" s="5" t="s">
        <v>41</v>
      </c>
      <c r="F3550" s="6"/>
      <c r="G3550" s="7">
        <v>2156</v>
      </c>
      <c r="H3550" s="10">
        <v>1604</v>
      </c>
      <c r="I3550" s="1">
        <v>126</v>
      </c>
      <c r="J3550" s="1">
        <v>384</v>
      </c>
      <c r="K3550" s="1">
        <v>21</v>
      </c>
      <c r="L3550" s="1">
        <v>17</v>
      </c>
      <c r="M3550" s="1">
        <v>4</v>
      </c>
      <c r="N3550" s="17">
        <v>0</v>
      </c>
    </row>
    <row r="3551" spans="4:14" x14ac:dyDescent="0.2">
      <c r="D3551" s="102"/>
      <c r="E3551" s="13"/>
      <c r="F3551" s="14"/>
      <c r="G3551" s="11">
        <v>100</v>
      </c>
      <c r="H3551" s="15">
        <v>74.397031539888999</v>
      </c>
      <c r="I3551" s="2">
        <v>5.844155844156</v>
      </c>
      <c r="J3551" s="2">
        <v>17.810760667903999</v>
      </c>
      <c r="K3551" s="2">
        <v>0.974025974026</v>
      </c>
      <c r="L3551" s="2">
        <v>0.788497217069</v>
      </c>
      <c r="M3551" s="2">
        <v>0.185528756957</v>
      </c>
      <c r="N3551" s="29">
        <v>0</v>
      </c>
    </row>
    <row r="3552" spans="4:14" x14ac:dyDescent="0.2">
      <c r="D3552" s="102"/>
      <c r="E3552" s="5" t="s">
        <v>42</v>
      </c>
      <c r="F3552" s="6"/>
      <c r="G3552" s="7">
        <v>1680</v>
      </c>
      <c r="H3552" s="10">
        <v>1354</v>
      </c>
      <c r="I3552" s="1">
        <v>46</v>
      </c>
      <c r="J3552" s="1">
        <v>247</v>
      </c>
      <c r="K3552" s="1">
        <v>11</v>
      </c>
      <c r="L3552" s="1">
        <v>14</v>
      </c>
      <c r="M3552" s="1">
        <v>5</v>
      </c>
      <c r="N3552" s="17">
        <v>3</v>
      </c>
    </row>
    <row r="3553" spans="2:19" x14ac:dyDescent="0.2">
      <c r="D3553" s="102"/>
      <c r="E3553" s="13"/>
      <c r="F3553" s="14"/>
      <c r="G3553" s="11">
        <v>100</v>
      </c>
      <c r="H3553" s="15">
        <v>80.595238095238003</v>
      </c>
      <c r="I3553" s="2">
        <v>2.7380952380950001</v>
      </c>
      <c r="J3553" s="2">
        <v>14.702380952381001</v>
      </c>
      <c r="K3553" s="2">
        <v>0.65476190476200002</v>
      </c>
      <c r="L3553" s="2">
        <v>0.83333333333299997</v>
      </c>
      <c r="M3553" s="2">
        <v>0.29761904761899999</v>
      </c>
      <c r="N3553" s="18">
        <v>0.178571428571</v>
      </c>
    </row>
    <row r="3554" spans="2:19" x14ac:dyDescent="0.2">
      <c r="D3554" s="102"/>
      <c r="E3554" s="5" t="s">
        <v>43</v>
      </c>
      <c r="F3554" s="6"/>
      <c r="G3554" s="7">
        <v>518</v>
      </c>
      <c r="H3554" s="10">
        <v>446</v>
      </c>
      <c r="I3554" s="1">
        <v>6</v>
      </c>
      <c r="J3554" s="1">
        <v>61</v>
      </c>
      <c r="K3554" s="1">
        <v>1</v>
      </c>
      <c r="L3554" s="1">
        <v>1</v>
      </c>
      <c r="M3554" s="1">
        <v>2</v>
      </c>
      <c r="N3554" s="17">
        <v>1</v>
      </c>
    </row>
    <row r="3555" spans="2:19" x14ac:dyDescent="0.2">
      <c r="D3555" s="102"/>
      <c r="E3555" s="13"/>
      <c r="F3555" s="14"/>
      <c r="G3555" s="11">
        <v>100</v>
      </c>
      <c r="H3555" s="15">
        <v>86.100386100386004</v>
      </c>
      <c r="I3555" s="2">
        <v>1.1583011583009999</v>
      </c>
      <c r="J3555" s="2">
        <v>11.776061776062001</v>
      </c>
      <c r="K3555" s="2">
        <v>0.19305019305000001</v>
      </c>
      <c r="L3555" s="2">
        <v>0.19305019305000001</v>
      </c>
      <c r="M3555" s="2">
        <v>0.38610038610000003</v>
      </c>
      <c r="N3555" s="18">
        <v>0.19305019305000001</v>
      </c>
    </row>
    <row r="3556" spans="2:19" x14ac:dyDescent="0.2">
      <c r="D3556" s="102"/>
      <c r="E3556" s="5" t="s">
        <v>44</v>
      </c>
      <c r="F3556" s="6"/>
      <c r="G3556" s="7">
        <v>602</v>
      </c>
      <c r="H3556" s="10">
        <v>513</v>
      </c>
      <c r="I3556" s="1">
        <v>5</v>
      </c>
      <c r="J3556" s="1">
        <v>68</v>
      </c>
      <c r="K3556" s="1">
        <v>6</v>
      </c>
      <c r="L3556" s="1">
        <v>4</v>
      </c>
      <c r="M3556" s="1">
        <v>4</v>
      </c>
      <c r="N3556" s="17">
        <v>2</v>
      </c>
    </row>
    <row r="3557" spans="2:19" x14ac:dyDescent="0.2">
      <c r="D3557" s="103"/>
      <c r="E3557" s="54"/>
      <c r="F3557" s="52"/>
      <c r="G3557" s="61">
        <v>100</v>
      </c>
      <c r="H3557" s="66">
        <v>85.215946843853999</v>
      </c>
      <c r="I3557" s="24">
        <v>0.83056478405300005</v>
      </c>
      <c r="J3557" s="24">
        <v>11.295681063123</v>
      </c>
      <c r="K3557" s="24">
        <v>0.99667774086399996</v>
      </c>
      <c r="L3557" s="24">
        <v>0.664451827243</v>
      </c>
      <c r="M3557" s="24">
        <v>0.664451827243</v>
      </c>
      <c r="N3557" s="69">
        <v>0.33222591362100001</v>
      </c>
    </row>
    <row r="3559" spans="2:19" x14ac:dyDescent="0.2">
      <c r="B3559" s="34" t="str">
        <f xml:space="preserve"> HYPERLINK("#'目次'!B86", "[80]")</f>
        <v>[80]</v>
      </c>
      <c r="C3559" s="27" t="s">
        <v>788</v>
      </c>
    </row>
    <row r="3562" spans="2:19" x14ac:dyDescent="0.2">
      <c r="C3562" s="27" t="s">
        <v>13</v>
      </c>
    </row>
    <row r="3563" spans="2:19" ht="24" x14ac:dyDescent="0.2">
      <c r="D3563" s="97"/>
      <c r="E3563" s="98"/>
      <c r="F3563" s="98"/>
      <c r="G3563" s="38" t="s">
        <v>14</v>
      </c>
      <c r="H3563" s="36" t="s">
        <v>789</v>
      </c>
      <c r="I3563" s="4" t="s">
        <v>790</v>
      </c>
      <c r="J3563" s="4" t="s">
        <v>791</v>
      </c>
      <c r="K3563" s="4" t="s">
        <v>792</v>
      </c>
      <c r="L3563" s="4" t="s">
        <v>793</v>
      </c>
      <c r="M3563" s="4" t="s">
        <v>794</v>
      </c>
      <c r="N3563" s="4" t="s">
        <v>795</v>
      </c>
      <c r="O3563" s="4" t="s">
        <v>796</v>
      </c>
      <c r="P3563" s="4" t="s">
        <v>797</v>
      </c>
      <c r="Q3563" s="4" t="s">
        <v>24</v>
      </c>
      <c r="R3563" s="4" t="s">
        <v>61</v>
      </c>
      <c r="S3563" s="35" t="s">
        <v>62</v>
      </c>
    </row>
    <row r="3564" spans="2:19" x14ac:dyDescent="0.2">
      <c r="D3564" s="99"/>
      <c r="E3564" s="100"/>
      <c r="F3564" s="100"/>
      <c r="G3564" s="40"/>
      <c r="H3564" s="77" t="s">
        <v>798</v>
      </c>
      <c r="I3564" s="43" t="s">
        <v>799</v>
      </c>
      <c r="J3564" s="43" t="s">
        <v>800</v>
      </c>
      <c r="K3564" s="43" t="s">
        <v>801</v>
      </c>
      <c r="L3564" s="43" t="s">
        <v>63</v>
      </c>
      <c r="M3564" s="43" t="s">
        <v>802</v>
      </c>
      <c r="N3564" s="43" t="s">
        <v>803</v>
      </c>
      <c r="O3564" s="43" t="s">
        <v>804</v>
      </c>
      <c r="P3564" s="43" t="s">
        <v>805</v>
      </c>
      <c r="Q3564" s="8"/>
      <c r="R3564" s="8"/>
      <c r="S3564" s="39"/>
    </row>
    <row r="3565" spans="2:19" x14ac:dyDescent="0.2">
      <c r="D3565" s="59"/>
      <c r="E3565" s="63" t="s">
        <v>14</v>
      </c>
      <c r="F3565" s="65"/>
      <c r="G3565" s="37">
        <v>7000</v>
      </c>
      <c r="H3565" s="16">
        <v>779</v>
      </c>
      <c r="I3565" s="16">
        <v>2019</v>
      </c>
      <c r="J3565" s="16">
        <v>1566</v>
      </c>
      <c r="K3565" s="16">
        <v>1615</v>
      </c>
      <c r="L3565" s="16">
        <v>702</v>
      </c>
      <c r="M3565" s="16">
        <v>210</v>
      </c>
      <c r="N3565" s="16">
        <v>59</v>
      </c>
      <c r="O3565" s="16">
        <v>20</v>
      </c>
      <c r="P3565" s="16">
        <v>8</v>
      </c>
      <c r="Q3565" s="16">
        <v>22</v>
      </c>
      <c r="R3565" s="78" t="s">
        <v>72</v>
      </c>
      <c r="S3565" s="80" t="s">
        <v>72</v>
      </c>
    </row>
    <row r="3566" spans="2:19" x14ac:dyDescent="0.2">
      <c r="D3566" s="54"/>
      <c r="E3566" s="52"/>
      <c r="F3566" s="60"/>
      <c r="G3566" s="11">
        <v>100</v>
      </c>
      <c r="H3566" s="2">
        <v>11.128571428571</v>
      </c>
      <c r="I3566" s="2">
        <v>28.842857142857</v>
      </c>
      <c r="J3566" s="2">
        <v>22.371428571429</v>
      </c>
      <c r="K3566" s="2">
        <v>23.071428571428999</v>
      </c>
      <c r="L3566" s="2">
        <v>10.028571428571</v>
      </c>
      <c r="M3566" s="2">
        <v>3</v>
      </c>
      <c r="N3566" s="2">
        <v>0.84285714285699997</v>
      </c>
      <c r="O3566" s="2">
        <v>0.28571428571399998</v>
      </c>
      <c r="P3566" s="2">
        <v>0.114285714286</v>
      </c>
      <c r="Q3566" s="2">
        <v>0.314285714286</v>
      </c>
      <c r="R3566" s="2">
        <v>3.065348237317</v>
      </c>
      <c r="S3566" s="18">
        <v>1.3727792824809999</v>
      </c>
    </row>
    <row r="3567" spans="2:19" x14ac:dyDescent="0.2">
      <c r="D3567" s="101" t="s">
        <v>25</v>
      </c>
      <c r="E3567" s="26" t="s">
        <v>26</v>
      </c>
      <c r="F3567" s="25"/>
      <c r="G3567" s="28">
        <v>308</v>
      </c>
      <c r="H3567" s="30">
        <v>63</v>
      </c>
      <c r="I3567" s="3">
        <v>92</v>
      </c>
      <c r="J3567" s="3">
        <v>64</v>
      </c>
      <c r="K3567" s="3">
        <v>59</v>
      </c>
      <c r="L3567" s="3">
        <v>19</v>
      </c>
      <c r="M3567" s="3">
        <v>10</v>
      </c>
      <c r="N3567" s="3">
        <v>1</v>
      </c>
      <c r="O3567" s="3">
        <v>0</v>
      </c>
      <c r="P3567" s="3">
        <v>0</v>
      </c>
      <c r="Q3567" s="3">
        <v>0</v>
      </c>
      <c r="R3567" s="74" t="s">
        <v>72</v>
      </c>
      <c r="S3567" s="75" t="s">
        <v>72</v>
      </c>
    </row>
    <row r="3568" spans="2:19" x14ac:dyDescent="0.2">
      <c r="D3568" s="102"/>
      <c r="E3568" s="13"/>
      <c r="F3568" s="14"/>
      <c r="G3568" s="11">
        <v>100</v>
      </c>
      <c r="H3568" s="15">
        <v>20.454545454544999</v>
      </c>
      <c r="I3568" s="2">
        <v>29.87012987013</v>
      </c>
      <c r="J3568" s="2">
        <v>20.779220779220999</v>
      </c>
      <c r="K3568" s="2">
        <v>19.155844155844001</v>
      </c>
      <c r="L3568" s="2">
        <v>6.1688311688309998</v>
      </c>
      <c r="M3568" s="2">
        <v>3.2467532467529998</v>
      </c>
      <c r="N3568" s="2">
        <v>0.32467532467499999</v>
      </c>
      <c r="O3568" s="9">
        <v>0</v>
      </c>
      <c r="P3568" s="9">
        <v>0</v>
      </c>
      <c r="Q3568" s="9">
        <v>0</v>
      </c>
      <c r="R3568" s="2">
        <v>2.7175324675320001</v>
      </c>
      <c r="S3568" s="18">
        <v>1.348911688159</v>
      </c>
    </row>
    <row r="3569" spans="4:19" x14ac:dyDescent="0.2">
      <c r="D3569" s="102"/>
      <c r="E3569" s="5" t="s">
        <v>27</v>
      </c>
      <c r="F3569" s="6"/>
      <c r="G3569" s="7">
        <v>504</v>
      </c>
      <c r="H3569" s="10">
        <v>58</v>
      </c>
      <c r="I3569" s="1">
        <v>155</v>
      </c>
      <c r="J3569" s="1">
        <v>108</v>
      </c>
      <c r="K3569" s="1">
        <v>108</v>
      </c>
      <c r="L3569" s="1">
        <v>58</v>
      </c>
      <c r="M3569" s="1">
        <v>14</v>
      </c>
      <c r="N3569" s="1">
        <v>1</v>
      </c>
      <c r="O3569" s="1">
        <v>2</v>
      </c>
      <c r="P3569" s="1">
        <v>0</v>
      </c>
      <c r="Q3569" s="1">
        <v>0</v>
      </c>
      <c r="R3569" s="33" t="s">
        <v>72</v>
      </c>
      <c r="S3569" s="41" t="s">
        <v>72</v>
      </c>
    </row>
    <row r="3570" spans="4:19" x14ac:dyDescent="0.2">
      <c r="D3570" s="102"/>
      <c r="E3570" s="13"/>
      <c r="F3570" s="14"/>
      <c r="G3570" s="11">
        <v>100</v>
      </c>
      <c r="H3570" s="15">
        <v>11.507936507937</v>
      </c>
      <c r="I3570" s="2">
        <v>30.753968253968001</v>
      </c>
      <c r="J3570" s="2">
        <v>21.428571428571001</v>
      </c>
      <c r="K3570" s="2">
        <v>21.428571428571001</v>
      </c>
      <c r="L3570" s="2">
        <v>11.507936507937</v>
      </c>
      <c r="M3570" s="2">
        <v>2.7777777777780002</v>
      </c>
      <c r="N3570" s="2">
        <v>0.19841269841299999</v>
      </c>
      <c r="O3570" s="2">
        <v>0.39682539682500001</v>
      </c>
      <c r="P3570" s="9">
        <v>0</v>
      </c>
      <c r="Q3570" s="9">
        <v>0</v>
      </c>
      <c r="R3570" s="2">
        <v>3.0178571428569998</v>
      </c>
      <c r="S3570" s="18">
        <v>1.3502199157400001</v>
      </c>
    </row>
    <row r="3571" spans="4:19" x14ac:dyDescent="0.2">
      <c r="D3571" s="102"/>
      <c r="E3571" s="5" t="s">
        <v>28</v>
      </c>
      <c r="F3571" s="6"/>
      <c r="G3571" s="7">
        <v>1554</v>
      </c>
      <c r="H3571" s="10">
        <v>135</v>
      </c>
      <c r="I3571" s="1">
        <v>442</v>
      </c>
      <c r="J3571" s="1">
        <v>364</v>
      </c>
      <c r="K3571" s="1">
        <v>394</v>
      </c>
      <c r="L3571" s="1">
        <v>160</v>
      </c>
      <c r="M3571" s="1">
        <v>37</v>
      </c>
      <c r="N3571" s="1">
        <v>12</v>
      </c>
      <c r="O3571" s="1">
        <v>4</v>
      </c>
      <c r="P3571" s="1">
        <v>1</v>
      </c>
      <c r="Q3571" s="1">
        <v>5</v>
      </c>
      <c r="R3571" s="33" t="s">
        <v>72</v>
      </c>
      <c r="S3571" s="41" t="s">
        <v>72</v>
      </c>
    </row>
    <row r="3572" spans="4:19" x14ac:dyDescent="0.2">
      <c r="D3572" s="102"/>
      <c r="E3572" s="13"/>
      <c r="F3572" s="14"/>
      <c r="G3572" s="11">
        <v>100</v>
      </c>
      <c r="H3572" s="15">
        <v>8.6872586872589999</v>
      </c>
      <c r="I3572" s="2">
        <v>28.442728442728001</v>
      </c>
      <c r="J3572" s="2">
        <v>23.423423423422999</v>
      </c>
      <c r="K3572" s="2">
        <v>25.353925353925</v>
      </c>
      <c r="L3572" s="2">
        <v>10.29601029601</v>
      </c>
      <c r="M3572" s="2">
        <v>2.3809523809519999</v>
      </c>
      <c r="N3572" s="2">
        <v>0.77220077220100003</v>
      </c>
      <c r="O3572" s="2">
        <v>0.2574002574</v>
      </c>
      <c r="P3572" s="2">
        <v>6.435006435E-2</v>
      </c>
      <c r="Q3572" s="2">
        <v>0.32175032175000001</v>
      </c>
      <c r="R3572" s="2">
        <v>3.120723047127</v>
      </c>
      <c r="S3572" s="18">
        <v>1.309059851729</v>
      </c>
    </row>
    <row r="3573" spans="4:19" x14ac:dyDescent="0.2">
      <c r="D3573" s="102"/>
      <c r="E3573" s="5" t="s">
        <v>29</v>
      </c>
      <c r="F3573" s="6"/>
      <c r="G3573" s="7">
        <v>840</v>
      </c>
      <c r="H3573" s="10">
        <v>99</v>
      </c>
      <c r="I3573" s="1">
        <v>189</v>
      </c>
      <c r="J3573" s="1">
        <v>207</v>
      </c>
      <c r="K3573" s="1">
        <v>225</v>
      </c>
      <c r="L3573" s="1">
        <v>82</v>
      </c>
      <c r="M3573" s="1">
        <v>28</v>
      </c>
      <c r="N3573" s="1">
        <v>7</v>
      </c>
      <c r="O3573" s="1">
        <v>1</v>
      </c>
      <c r="P3573" s="1">
        <v>0</v>
      </c>
      <c r="Q3573" s="1">
        <v>2</v>
      </c>
      <c r="R3573" s="33" t="s">
        <v>72</v>
      </c>
      <c r="S3573" s="41" t="s">
        <v>72</v>
      </c>
    </row>
    <row r="3574" spans="4:19" x14ac:dyDescent="0.2">
      <c r="D3574" s="102"/>
      <c r="E3574" s="13"/>
      <c r="F3574" s="14"/>
      <c r="G3574" s="11">
        <v>100</v>
      </c>
      <c r="H3574" s="15">
        <v>11.785714285714</v>
      </c>
      <c r="I3574" s="2">
        <v>22.5</v>
      </c>
      <c r="J3574" s="2">
        <v>24.642857142857</v>
      </c>
      <c r="K3574" s="2">
        <v>26.785714285714</v>
      </c>
      <c r="L3574" s="2">
        <v>9.7619047619050008</v>
      </c>
      <c r="M3574" s="2">
        <v>3.333333333333</v>
      </c>
      <c r="N3574" s="2">
        <v>0.83333333333299997</v>
      </c>
      <c r="O3574" s="2">
        <v>0.119047619048</v>
      </c>
      <c r="P3574" s="9">
        <v>0</v>
      </c>
      <c r="Q3574" s="2">
        <v>0.23809523809499999</v>
      </c>
      <c r="R3574" s="2">
        <v>3.1420047732700001</v>
      </c>
      <c r="S3574" s="18">
        <v>1.342397239429</v>
      </c>
    </row>
    <row r="3575" spans="4:19" x14ac:dyDescent="0.2">
      <c r="D3575" s="102"/>
      <c r="E3575" s="5" t="s">
        <v>30</v>
      </c>
      <c r="F3575" s="6"/>
      <c r="G3575" s="7">
        <v>280</v>
      </c>
      <c r="H3575" s="10">
        <v>38</v>
      </c>
      <c r="I3575" s="1">
        <v>91</v>
      </c>
      <c r="J3575" s="1">
        <v>62</v>
      </c>
      <c r="K3575" s="1">
        <v>53</v>
      </c>
      <c r="L3575" s="1">
        <v>22</v>
      </c>
      <c r="M3575" s="1">
        <v>13</v>
      </c>
      <c r="N3575" s="1">
        <v>0</v>
      </c>
      <c r="O3575" s="1">
        <v>0</v>
      </c>
      <c r="P3575" s="1">
        <v>0</v>
      </c>
      <c r="Q3575" s="1">
        <v>1</v>
      </c>
      <c r="R3575" s="33" t="s">
        <v>72</v>
      </c>
      <c r="S3575" s="41" t="s">
        <v>72</v>
      </c>
    </row>
    <row r="3576" spans="4:19" x14ac:dyDescent="0.2">
      <c r="D3576" s="102"/>
      <c r="E3576" s="13"/>
      <c r="F3576" s="14"/>
      <c r="G3576" s="11">
        <v>100</v>
      </c>
      <c r="H3576" s="15">
        <v>13.571428571428999</v>
      </c>
      <c r="I3576" s="2">
        <v>32.5</v>
      </c>
      <c r="J3576" s="2">
        <v>22.142857142857</v>
      </c>
      <c r="K3576" s="2">
        <v>18.928571428571001</v>
      </c>
      <c r="L3576" s="2">
        <v>7.8571428571429998</v>
      </c>
      <c r="M3576" s="2">
        <v>4.6428571428570002</v>
      </c>
      <c r="N3576" s="9">
        <v>0</v>
      </c>
      <c r="O3576" s="9">
        <v>0</v>
      </c>
      <c r="P3576" s="9">
        <v>0</v>
      </c>
      <c r="Q3576" s="2">
        <v>0.35714285714299998</v>
      </c>
      <c r="R3576" s="2">
        <v>2.8888888888889999</v>
      </c>
      <c r="S3576" s="18">
        <v>1.3354224970840001</v>
      </c>
    </row>
    <row r="3577" spans="4:19" x14ac:dyDescent="0.2">
      <c r="D3577" s="102"/>
      <c r="E3577" s="5" t="s">
        <v>31</v>
      </c>
      <c r="F3577" s="6"/>
      <c r="G3577" s="7">
        <v>154</v>
      </c>
      <c r="H3577" s="10">
        <v>12</v>
      </c>
      <c r="I3577" s="1">
        <v>37</v>
      </c>
      <c r="J3577" s="1">
        <v>40</v>
      </c>
      <c r="K3577" s="1">
        <v>37</v>
      </c>
      <c r="L3577" s="1">
        <v>18</v>
      </c>
      <c r="M3577" s="1">
        <v>6</v>
      </c>
      <c r="N3577" s="1">
        <v>3</v>
      </c>
      <c r="O3577" s="1">
        <v>1</v>
      </c>
      <c r="P3577" s="1">
        <v>0</v>
      </c>
      <c r="Q3577" s="1">
        <v>0</v>
      </c>
      <c r="R3577" s="33" t="s">
        <v>72</v>
      </c>
      <c r="S3577" s="41" t="s">
        <v>72</v>
      </c>
    </row>
    <row r="3578" spans="4:19" x14ac:dyDescent="0.2">
      <c r="D3578" s="102"/>
      <c r="E3578" s="13"/>
      <c r="F3578" s="14"/>
      <c r="G3578" s="11">
        <v>100</v>
      </c>
      <c r="H3578" s="15">
        <v>7.792207792208</v>
      </c>
      <c r="I3578" s="2">
        <v>24.025974025974001</v>
      </c>
      <c r="J3578" s="2">
        <v>25.974025974025999</v>
      </c>
      <c r="K3578" s="2">
        <v>24.025974025974001</v>
      </c>
      <c r="L3578" s="2">
        <v>11.688311688312</v>
      </c>
      <c r="M3578" s="2">
        <v>3.896103896104</v>
      </c>
      <c r="N3578" s="2">
        <v>1.948051948052</v>
      </c>
      <c r="O3578" s="2">
        <v>0.64935064935099995</v>
      </c>
      <c r="P3578" s="9">
        <v>0</v>
      </c>
      <c r="Q3578" s="9">
        <v>0</v>
      </c>
      <c r="R3578" s="2">
        <v>3.3051948051950002</v>
      </c>
      <c r="S3578" s="18">
        <v>1.4111242735130001</v>
      </c>
    </row>
    <row r="3579" spans="4:19" x14ac:dyDescent="0.2">
      <c r="D3579" s="102"/>
      <c r="E3579" s="5" t="s">
        <v>32</v>
      </c>
      <c r="F3579" s="6"/>
      <c r="G3579" s="7">
        <v>826</v>
      </c>
      <c r="H3579" s="10">
        <v>76</v>
      </c>
      <c r="I3579" s="1">
        <v>206</v>
      </c>
      <c r="J3579" s="1">
        <v>198</v>
      </c>
      <c r="K3579" s="1">
        <v>190</v>
      </c>
      <c r="L3579" s="1">
        <v>105</v>
      </c>
      <c r="M3579" s="1">
        <v>32</v>
      </c>
      <c r="N3579" s="1">
        <v>11</v>
      </c>
      <c r="O3579" s="1">
        <v>4</v>
      </c>
      <c r="P3579" s="1">
        <v>0</v>
      </c>
      <c r="Q3579" s="1">
        <v>4</v>
      </c>
      <c r="R3579" s="33" t="s">
        <v>72</v>
      </c>
      <c r="S3579" s="41" t="s">
        <v>72</v>
      </c>
    </row>
    <row r="3580" spans="4:19" x14ac:dyDescent="0.2">
      <c r="D3580" s="102"/>
      <c r="E3580" s="13"/>
      <c r="F3580" s="14"/>
      <c r="G3580" s="11">
        <v>100</v>
      </c>
      <c r="H3580" s="15">
        <v>9.2009685230020004</v>
      </c>
      <c r="I3580" s="2">
        <v>24.939467312348999</v>
      </c>
      <c r="J3580" s="2">
        <v>23.970944309926999</v>
      </c>
      <c r="K3580" s="2">
        <v>23.002421307506001</v>
      </c>
      <c r="L3580" s="2">
        <v>12.71186440678</v>
      </c>
      <c r="M3580" s="2">
        <v>3.874092009685</v>
      </c>
      <c r="N3580" s="2">
        <v>1.331719128329</v>
      </c>
      <c r="O3580" s="2">
        <v>0.48426150121099998</v>
      </c>
      <c r="P3580" s="9">
        <v>0</v>
      </c>
      <c r="Q3580" s="2">
        <v>0.48426150121099998</v>
      </c>
      <c r="R3580" s="2">
        <v>3.2457420924570002</v>
      </c>
      <c r="S3580" s="18">
        <v>1.410061213026</v>
      </c>
    </row>
    <row r="3581" spans="4:19" x14ac:dyDescent="0.2">
      <c r="D3581" s="102"/>
      <c r="E3581" s="5" t="s">
        <v>33</v>
      </c>
      <c r="F3581" s="6"/>
      <c r="G3581" s="7">
        <v>672</v>
      </c>
      <c r="H3581" s="10">
        <v>84</v>
      </c>
      <c r="I3581" s="1">
        <v>200</v>
      </c>
      <c r="J3581" s="1">
        <v>134</v>
      </c>
      <c r="K3581" s="1">
        <v>155</v>
      </c>
      <c r="L3581" s="1">
        <v>63</v>
      </c>
      <c r="M3581" s="1">
        <v>23</v>
      </c>
      <c r="N3581" s="1">
        <v>8</v>
      </c>
      <c r="O3581" s="1">
        <v>2</v>
      </c>
      <c r="P3581" s="1">
        <v>2</v>
      </c>
      <c r="Q3581" s="1">
        <v>1</v>
      </c>
      <c r="R3581" s="33" t="s">
        <v>72</v>
      </c>
      <c r="S3581" s="41" t="s">
        <v>72</v>
      </c>
    </row>
    <row r="3582" spans="4:19" x14ac:dyDescent="0.2">
      <c r="D3582" s="102"/>
      <c r="E3582" s="13"/>
      <c r="F3582" s="14"/>
      <c r="G3582" s="11">
        <v>100</v>
      </c>
      <c r="H3582" s="15">
        <v>12.5</v>
      </c>
      <c r="I3582" s="2">
        <v>29.761904761905001</v>
      </c>
      <c r="J3582" s="2">
        <v>19.940476190476002</v>
      </c>
      <c r="K3582" s="2">
        <v>23.065476190476002</v>
      </c>
      <c r="L3582" s="2">
        <v>9.375</v>
      </c>
      <c r="M3582" s="2">
        <v>3.4226190476189999</v>
      </c>
      <c r="N3582" s="2">
        <v>1.190476190476</v>
      </c>
      <c r="O3582" s="2">
        <v>0.29761904761899999</v>
      </c>
      <c r="P3582" s="2">
        <v>0.29761904761899999</v>
      </c>
      <c r="Q3582" s="2">
        <v>0.14880952381000001</v>
      </c>
      <c r="R3582" s="2">
        <v>3.0536512667659998</v>
      </c>
      <c r="S3582" s="18">
        <v>1.443454084336</v>
      </c>
    </row>
    <row r="3583" spans="4:19" x14ac:dyDescent="0.2">
      <c r="D3583" s="102"/>
      <c r="E3583" s="5" t="s">
        <v>34</v>
      </c>
      <c r="F3583" s="6"/>
      <c r="G3583" s="7">
        <v>462</v>
      </c>
      <c r="H3583" s="10">
        <v>45</v>
      </c>
      <c r="I3583" s="1">
        <v>150</v>
      </c>
      <c r="J3583" s="1">
        <v>96</v>
      </c>
      <c r="K3583" s="1">
        <v>113</v>
      </c>
      <c r="L3583" s="1">
        <v>42</v>
      </c>
      <c r="M3583" s="1">
        <v>10</v>
      </c>
      <c r="N3583" s="1">
        <v>5</v>
      </c>
      <c r="O3583" s="1">
        <v>0</v>
      </c>
      <c r="P3583" s="1">
        <v>1</v>
      </c>
      <c r="Q3583" s="1">
        <v>0</v>
      </c>
      <c r="R3583" s="33" t="s">
        <v>72</v>
      </c>
      <c r="S3583" s="41" t="s">
        <v>72</v>
      </c>
    </row>
    <row r="3584" spans="4:19" x14ac:dyDescent="0.2">
      <c r="D3584" s="102"/>
      <c r="E3584" s="13"/>
      <c r="F3584" s="14"/>
      <c r="G3584" s="11">
        <v>100</v>
      </c>
      <c r="H3584" s="15">
        <v>9.7402597402600009</v>
      </c>
      <c r="I3584" s="2">
        <v>32.467532467532003</v>
      </c>
      <c r="J3584" s="2">
        <v>20.779220779220999</v>
      </c>
      <c r="K3584" s="2">
        <v>24.458874458874</v>
      </c>
      <c r="L3584" s="2">
        <v>9.0909090909089993</v>
      </c>
      <c r="M3584" s="2">
        <v>2.1645021645020002</v>
      </c>
      <c r="N3584" s="2">
        <v>1.0822510822510001</v>
      </c>
      <c r="O3584" s="9">
        <v>0</v>
      </c>
      <c r="P3584" s="2">
        <v>0.21645021645000001</v>
      </c>
      <c r="Q3584" s="9">
        <v>0</v>
      </c>
      <c r="R3584" s="2">
        <v>3.0281385281389999</v>
      </c>
      <c r="S3584" s="18">
        <v>1.3295136297279999</v>
      </c>
    </row>
    <row r="3585" spans="4:19" x14ac:dyDescent="0.2">
      <c r="D3585" s="102"/>
      <c r="E3585" s="5" t="s">
        <v>35</v>
      </c>
      <c r="F3585" s="6"/>
      <c r="G3585" s="7">
        <v>406</v>
      </c>
      <c r="H3585" s="10">
        <v>44</v>
      </c>
      <c r="I3585" s="1">
        <v>124</v>
      </c>
      <c r="J3585" s="1">
        <v>88</v>
      </c>
      <c r="K3585" s="1">
        <v>80</v>
      </c>
      <c r="L3585" s="1">
        <v>43</v>
      </c>
      <c r="M3585" s="1">
        <v>13</v>
      </c>
      <c r="N3585" s="1">
        <v>5</v>
      </c>
      <c r="O3585" s="1">
        <v>2</v>
      </c>
      <c r="P3585" s="1">
        <v>3</v>
      </c>
      <c r="Q3585" s="1">
        <v>4</v>
      </c>
      <c r="R3585" s="33" t="s">
        <v>72</v>
      </c>
      <c r="S3585" s="41" t="s">
        <v>72</v>
      </c>
    </row>
    <row r="3586" spans="4:19" x14ac:dyDescent="0.2">
      <c r="D3586" s="102"/>
      <c r="E3586" s="13"/>
      <c r="F3586" s="14"/>
      <c r="G3586" s="11">
        <v>100</v>
      </c>
      <c r="H3586" s="15">
        <v>10.837438423645001</v>
      </c>
      <c r="I3586" s="2">
        <v>30.541871921182</v>
      </c>
      <c r="J3586" s="2">
        <v>21.674876847290999</v>
      </c>
      <c r="K3586" s="2">
        <v>19.704433497537</v>
      </c>
      <c r="L3586" s="2">
        <v>10.591133004926</v>
      </c>
      <c r="M3586" s="2">
        <v>3.20197044335</v>
      </c>
      <c r="N3586" s="2">
        <v>1.2315270935960001</v>
      </c>
      <c r="O3586" s="2">
        <v>0.49261083743799999</v>
      </c>
      <c r="P3586" s="2">
        <v>0.73891625615800005</v>
      </c>
      <c r="Q3586" s="2">
        <v>0.98522167487699996</v>
      </c>
      <c r="R3586" s="2">
        <v>3.101990049751</v>
      </c>
      <c r="S3586" s="18">
        <v>1.498604996396</v>
      </c>
    </row>
    <row r="3587" spans="4:19" x14ac:dyDescent="0.2">
      <c r="D3587" s="102"/>
      <c r="E3587" s="5" t="s">
        <v>36</v>
      </c>
      <c r="F3587" s="6"/>
      <c r="G3587" s="7">
        <v>210</v>
      </c>
      <c r="H3587" s="10">
        <v>31</v>
      </c>
      <c r="I3587" s="1">
        <v>76</v>
      </c>
      <c r="J3587" s="1">
        <v>50</v>
      </c>
      <c r="K3587" s="1">
        <v>34</v>
      </c>
      <c r="L3587" s="1">
        <v>15</v>
      </c>
      <c r="M3587" s="1">
        <v>2</v>
      </c>
      <c r="N3587" s="1">
        <v>1</v>
      </c>
      <c r="O3587" s="1">
        <v>0</v>
      </c>
      <c r="P3587" s="1">
        <v>1</v>
      </c>
      <c r="Q3587" s="1">
        <v>0</v>
      </c>
      <c r="R3587" s="33" t="s">
        <v>72</v>
      </c>
      <c r="S3587" s="41" t="s">
        <v>72</v>
      </c>
    </row>
    <row r="3588" spans="4:19" x14ac:dyDescent="0.2">
      <c r="D3588" s="102"/>
      <c r="E3588" s="13"/>
      <c r="F3588" s="14"/>
      <c r="G3588" s="11">
        <v>100</v>
      </c>
      <c r="H3588" s="15">
        <v>14.761904761905001</v>
      </c>
      <c r="I3588" s="2">
        <v>36.190476190475998</v>
      </c>
      <c r="J3588" s="2">
        <v>23.809523809523998</v>
      </c>
      <c r="K3588" s="2">
        <v>16.190476190476002</v>
      </c>
      <c r="L3588" s="2">
        <v>7.1428571428570002</v>
      </c>
      <c r="M3588" s="2">
        <v>0.95238095238099996</v>
      </c>
      <c r="N3588" s="2">
        <v>0.47619047618999999</v>
      </c>
      <c r="O3588" s="9">
        <v>0</v>
      </c>
      <c r="P3588" s="2">
        <v>0.47619047618999999</v>
      </c>
      <c r="Q3588" s="9">
        <v>0</v>
      </c>
      <c r="R3588" s="2">
        <v>2.72380952381</v>
      </c>
      <c r="S3588" s="18">
        <v>1.2872653783100001</v>
      </c>
    </row>
    <row r="3589" spans="4:19" x14ac:dyDescent="0.2">
      <c r="D3589" s="102"/>
      <c r="E3589" s="5" t="s">
        <v>37</v>
      </c>
      <c r="F3589" s="6"/>
      <c r="G3589" s="7">
        <v>714</v>
      </c>
      <c r="H3589" s="10">
        <v>78</v>
      </c>
      <c r="I3589" s="1">
        <v>241</v>
      </c>
      <c r="J3589" s="1">
        <v>139</v>
      </c>
      <c r="K3589" s="1">
        <v>155</v>
      </c>
      <c r="L3589" s="1">
        <v>71</v>
      </c>
      <c r="M3589" s="1">
        <v>18</v>
      </c>
      <c r="N3589" s="1">
        <v>5</v>
      </c>
      <c r="O3589" s="1">
        <v>4</v>
      </c>
      <c r="P3589" s="1">
        <v>0</v>
      </c>
      <c r="Q3589" s="1">
        <v>3</v>
      </c>
      <c r="R3589" s="33" t="s">
        <v>72</v>
      </c>
      <c r="S3589" s="41" t="s">
        <v>72</v>
      </c>
    </row>
    <row r="3590" spans="4:19" x14ac:dyDescent="0.2">
      <c r="D3590" s="102"/>
      <c r="E3590" s="13"/>
      <c r="F3590" s="14"/>
      <c r="G3590" s="11">
        <v>100</v>
      </c>
      <c r="H3590" s="15">
        <v>10.924369747899</v>
      </c>
      <c r="I3590" s="2">
        <v>33.753501400559998</v>
      </c>
      <c r="J3590" s="2">
        <v>19.467787114846001</v>
      </c>
      <c r="K3590" s="2">
        <v>21.708683473389002</v>
      </c>
      <c r="L3590" s="2">
        <v>9.9439775910360009</v>
      </c>
      <c r="M3590" s="2">
        <v>2.5210084033609998</v>
      </c>
      <c r="N3590" s="2">
        <v>0.70028011204499996</v>
      </c>
      <c r="O3590" s="2">
        <v>0.56022408963600001</v>
      </c>
      <c r="P3590" s="9">
        <v>0</v>
      </c>
      <c r="Q3590" s="2">
        <v>0.42016806722700001</v>
      </c>
      <c r="R3590" s="2">
        <v>2.9915611814349998</v>
      </c>
      <c r="S3590" s="18">
        <v>1.369729698657</v>
      </c>
    </row>
    <row r="3591" spans="4:19" x14ac:dyDescent="0.2">
      <c r="D3591" s="102"/>
      <c r="E3591" s="5" t="s">
        <v>38</v>
      </c>
      <c r="F3591" s="6"/>
      <c r="G3591" s="7">
        <v>70</v>
      </c>
      <c r="H3591" s="10">
        <v>16</v>
      </c>
      <c r="I3591" s="1">
        <v>16</v>
      </c>
      <c r="J3591" s="1">
        <v>16</v>
      </c>
      <c r="K3591" s="1">
        <v>12</v>
      </c>
      <c r="L3591" s="1">
        <v>4</v>
      </c>
      <c r="M3591" s="1">
        <v>4</v>
      </c>
      <c r="N3591" s="1">
        <v>0</v>
      </c>
      <c r="O3591" s="1">
        <v>0</v>
      </c>
      <c r="P3591" s="1">
        <v>0</v>
      </c>
      <c r="Q3591" s="1">
        <v>2</v>
      </c>
      <c r="R3591" s="33" t="s">
        <v>72</v>
      </c>
      <c r="S3591" s="41" t="s">
        <v>72</v>
      </c>
    </row>
    <row r="3592" spans="4:19" x14ac:dyDescent="0.2">
      <c r="D3592" s="102"/>
      <c r="E3592" s="13"/>
      <c r="F3592" s="14"/>
      <c r="G3592" s="11">
        <v>100</v>
      </c>
      <c r="H3592" s="15">
        <v>22.857142857143</v>
      </c>
      <c r="I3592" s="2">
        <v>22.857142857143</v>
      </c>
      <c r="J3592" s="2">
        <v>22.857142857143</v>
      </c>
      <c r="K3592" s="2">
        <v>17.142857142857</v>
      </c>
      <c r="L3592" s="2">
        <v>5.7142857142860004</v>
      </c>
      <c r="M3592" s="2">
        <v>5.7142857142860004</v>
      </c>
      <c r="N3592" s="9">
        <v>0</v>
      </c>
      <c r="O3592" s="9">
        <v>0</v>
      </c>
      <c r="P3592" s="9">
        <v>0</v>
      </c>
      <c r="Q3592" s="2">
        <v>2.8571428571430002</v>
      </c>
      <c r="R3592" s="2">
        <v>2.7647058823530002</v>
      </c>
      <c r="S3592" s="18">
        <v>1.436065366557</v>
      </c>
    </row>
    <row r="3593" spans="4:19" x14ac:dyDescent="0.2">
      <c r="D3593" s="101" t="s">
        <v>39</v>
      </c>
      <c r="E3593" s="26" t="s">
        <v>40</v>
      </c>
      <c r="F3593" s="25"/>
      <c r="G3593" s="28">
        <v>2044</v>
      </c>
      <c r="H3593" s="30">
        <v>232</v>
      </c>
      <c r="I3593" s="3">
        <v>543</v>
      </c>
      <c r="J3593" s="3">
        <v>484</v>
      </c>
      <c r="K3593" s="3">
        <v>484</v>
      </c>
      <c r="L3593" s="3">
        <v>227</v>
      </c>
      <c r="M3593" s="3">
        <v>52</v>
      </c>
      <c r="N3593" s="3">
        <v>16</v>
      </c>
      <c r="O3593" s="3">
        <v>3</v>
      </c>
      <c r="P3593" s="3">
        <v>1</v>
      </c>
      <c r="Q3593" s="3">
        <v>2</v>
      </c>
      <c r="R3593" s="74" t="s">
        <v>72</v>
      </c>
      <c r="S3593" s="75" t="s">
        <v>72</v>
      </c>
    </row>
    <row r="3594" spans="4:19" x14ac:dyDescent="0.2">
      <c r="D3594" s="102"/>
      <c r="E3594" s="13"/>
      <c r="F3594" s="14"/>
      <c r="G3594" s="11">
        <v>100</v>
      </c>
      <c r="H3594" s="15">
        <v>11.350293542074001</v>
      </c>
      <c r="I3594" s="2">
        <v>26.565557729940998</v>
      </c>
      <c r="J3594" s="2">
        <v>23.679060665362002</v>
      </c>
      <c r="K3594" s="2">
        <v>23.679060665362002</v>
      </c>
      <c r="L3594" s="2">
        <v>11.105675146771</v>
      </c>
      <c r="M3594" s="2">
        <v>2.5440313111549999</v>
      </c>
      <c r="N3594" s="2">
        <v>0.78277886497100002</v>
      </c>
      <c r="O3594" s="2">
        <v>0.14677103718199999</v>
      </c>
      <c r="P3594" s="2">
        <v>4.8923679061000001E-2</v>
      </c>
      <c r="Q3594" s="2">
        <v>9.7847358120999997E-2</v>
      </c>
      <c r="R3594" s="2">
        <v>3.084231145935</v>
      </c>
      <c r="S3594" s="18">
        <v>1.3430840449000001</v>
      </c>
    </row>
    <row r="3595" spans="4:19" x14ac:dyDescent="0.2">
      <c r="D3595" s="102"/>
      <c r="E3595" s="5" t="s">
        <v>41</v>
      </c>
      <c r="F3595" s="6"/>
      <c r="G3595" s="7">
        <v>2156</v>
      </c>
      <c r="H3595" s="10">
        <v>233</v>
      </c>
      <c r="I3595" s="1">
        <v>644</v>
      </c>
      <c r="J3595" s="1">
        <v>479</v>
      </c>
      <c r="K3595" s="1">
        <v>511</v>
      </c>
      <c r="L3595" s="1">
        <v>202</v>
      </c>
      <c r="M3595" s="1">
        <v>55</v>
      </c>
      <c r="N3595" s="1">
        <v>19</v>
      </c>
      <c r="O3595" s="1">
        <v>6</v>
      </c>
      <c r="P3595" s="1">
        <v>4</v>
      </c>
      <c r="Q3595" s="1">
        <v>3</v>
      </c>
      <c r="R3595" s="33" t="s">
        <v>72</v>
      </c>
      <c r="S3595" s="41" t="s">
        <v>72</v>
      </c>
    </row>
    <row r="3596" spans="4:19" x14ac:dyDescent="0.2">
      <c r="D3596" s="102"/>
      <c r="E3596" s="13"/>
      <c r="F3596" s="14"/>
      <c r="G3596" s="11">
        <v>100</v>
      </c>
      <c r="H3596" s="15">
        <v>10.807050092763999</v>
      </c>
      <c r="I3596" s="2">
        <v>29.87012987013</v>
      </c>
      <c r="J3596" s="2">
        <v>22.217068645640001</v>
      </c>
      <c r="K3596" s="2">
        <v>23.701298701298999</v>
      </c>
      <c r="L3596" s="2">
        <v>9.3692022263449992</v>
      </c>
      <c r="M3596" s="2">
        <v>2.5510204081630001</v>
      </c>
      <c r="N3596" s="2">
        <v>0.88126159554700001</v>
      </c>
      <c r="O3596" s="2">
        <v>0.27829313543599998</v>
      </c>
      <c r="P3596" s="2">
        <v>0.185528756957</v>
      </c>
      <c r="Q3596" s="2">
        <v>0.13914656771799999</v>
      </c>
      <c r="R3596" s="2">
        <v>3.046446818393</v>
      </c>
      <c r="S3596" s="18">
        <v>1.3601991804769999</v>
      </c>
    </row>
    <row r="3597" spans="4:19" x14ac:dyDescent="0.2">
      <c r="D3597" s="102"/>
      <c r="E3597" s="5" t="s">
        <v>42</v>
      </c>
      <c r="F3597" s="6"/>
      <c r="G3597" s="7">
        <v>1680</v>
      </c>
      <c r="H3597" s="10">
        <v>193</v>
      </c>
      <c r="I3597" s="1">
        <v>493</v>
      </c>
      <c r="J3597" s="1">
        <v>364</v>
      </c>
      <c r="K3597" s="1">
        <v>372</v>
      </c>
      <c r="L3597" s="1">
        <v>170</v>
      </c>
      <c r="M3597" s="1">
        <v>56</v>
      </c>
      <c r="N3597" s="1">
        <v>13</v>
      </c>
      <c r="O3597" s="1">
        <v>7</v>
      </c>
      <c r="P3597" s="1">
        <v>0</v>
      </c>
      <c r="Q3597" s="1">
        <v>12</v>
      </c>
      <c r="R3597" s="33" t="s">
        <v>72</v>
      </c>
      <c r="S3597" s="41" t="s">
        <v>72</v>
      </c>
    </row>
    <row r="3598" spans="4:19" x14ac:dyDescent="0.2">
      <c r="D3598" s="102"/>
      <c r="E3598" s="13"/>
      <c r="F3598" s="14"/>
      <c r="G3598" s="11">
        <v>100</v>
      </c>
      <c r="H3598" s="15">
        <v>11.488095238094999</v>
      </c>
      <c r="I3598" s="2">
        <v>29.345238095237999</v>
      </c>
      <c r="J3598" s="2">
        <v>21.666666666666998</v>
      </c>
      <c r="K3598" s="2">
        <v>22.142857142857</v>
      </c>
      <c r="L3598" s="2">
        <v>10.119047619048001</v>
      </c>
      <c r="M3598" s="2">
        <v>3.333333333333</v>
      </c>
      <c r="N3598" s="2">
        <v>0.77380952381000001</v>
      </c>
      <c r="O3598" s="2">
        <v>0.41666666666699997</v>
      </c>
      <c r="P3598" s="9">
        <v>0</v>
      </c>
      <c r="Q3598" s="2">
        <v>0.71428571428599996</v>
      </c>
      <c r="R3598" s="2">
        <v>3.0527577937650001</v>
      </c>
      <c r="S3598" s="18">
        <v>1.384947625201</v>
      </c>
    </row>
    <row r="3599" spans="4:19" x14ac:dyDescent="0.2">
      <c r="D3599" s="102"/>
      <c r="E3599" s="5" t="s">
        <v>43</v>
      </c>
      <c r="F3599" s="6"/>
      <c r="G3599" s="7">
        <v>518</v>
      </c>
      <c r="H3599" s="10">
        <v>70</v>
      </c>
      <c r="I3599" s="1">
        <v>157</v>
      </c>
      <c r="J3599" s="1">
        <v>101</v>
      </c>
      <c r="K3599" s="1">
        <v>104</v>
      </c>
      <c r="L3599" s="1">
        <v>52</v>
      </c>
      <c r="M3599" s="1">
        <v>22</v>
      </c>
      <c r="N3599" s="1">
        <v>7</v>
      </c>
      <c r="O3599" s="1">
        <v>2</v>
      </c>
      <c r="P3599" s="1">
        <v>2</v>
      </c>
      <c r="Q3599" s="1">
        <v>1</v>
      </c>
      <c r="R3599" s="33" t="s">
        <v>72</v>
      </c>
      <c r="S3599" s="41" t="s">
        <v>72</v>
      </c>
    </row>
    <row r="3600" spans="4:19" x14ac:dyDescent="0.2">
      <c r="D3600" s="102"/>
      <c r="E3600" s="13"/>
      <c r="F3600" s="14"/>
      <c r="G3600" s="11">
        <v>100</v>
      </c>
      <c r="H3600" s="15">
        <v>13.513513513514001</v>
      </c>
      <c r="I3600" s="2">
        <v>30.308880308879999</v>
      </c>
      <c r="J3600" s="2">
        <v>19.498069498069</v>
      </c>
      <c r="K3600" s="2">
        <v>20.077220077220002</v>
      </c>
      <c r="L3600" s="2">
        <v>10.038610038610001</v>
      </c>
      <c r="M3600" s="2">
        <v>4.2471042471039997</v>
      </c>
      <c r="N3600" s="2">
        <v>1.351351351351</v>
      </c>
      <c r="O3600" s="2">
        <v>0.38610038610000003</v>
      </c>
      <c r="P3600" s="2">
        <v>0.38610038610000003</v>
      </c>
      <c r="Q3600" s="2">
        <v>0.19305019305000001</v>
      </c>
      <c r="R3600" s="2">
        <v>3.0522243713730002</v>
      </c>
      <c r="S3600" s="18">
        <v>1.510498362668</v>
      </c>
    </row>
    <row r="3601" spans="2:19" x14ac:dyDescent="0.2">
      <c r="D3601" s="102"/>
      <c r="E3601" s="5" t="s">
        <v>44</v>
      </c>
      <c r="F3601" s="6"/>
      <c r="G3601" s="7">
        <v>602</v>
      </c>
      <c r="H3601" s="10">
        <v>51</v>
      </c>
      <c r="I3601" s="1">
        <v>182</v>
      </c>
      <c r="J3601" s="1">
        <v>138</v>
      </c>
      <c r="K3601" s="1">
        <v>144</v>
      </c>
      <c r="L3601" s="1">
        <v>51</v>
      </c>
      <c r="M3601" s="1">
        <v>25</v>
      </c>
      <c r="N3601" s="1">
        <v>4</v>
      </c>
      <c r="O3601" s="1">
        <v>2</v>
      </c>
      <c r="P3601" s="1">
        <v>1</v>
      </c>
      <c r="Q3601" s="1">
        <v>4</v>
      </c>
      <c r="R3601" s="33" t="s">
        <v>72</v>
      </c>
      <c r="S3601" s="41" t="s">
        <v>72</v>
      </c>
    </row>
    <row r="3602" spans="2:19" x14ac:dyDescent="0.2">
      <c r="D3602" s="103"/>
      <c r="E3602" s="54"/>
      <c r="F3602" s="52"/>
      <c r="G3602" s="61">
        <v>100</v>
      </c>
      <c r="H3602" s="66">
        <v>8.4717607973420002</v>
      </c>
      <c r="I3602" s="24">
        <v>30.232558139535001</v>
      </c>
      <c r="J3602" s="24">
        <v>22.923588039866999</v>
      </c>
      <c r="K3602" s="24">
        <v>23.920265780731</v>
      </c>
      <c r="L3602" s="24">
        <v>8.4717607973420002</v>
      </c>
      <c r="M3602" s="24">
        <v>4.152823920266</v>
      </c>
      <c r="N3602" s="24">
        <v>0.664451827243</v>
      </c>
      <c r="O3602" s="24">
        <v>0.33222591362100001</v>
      </c>
      <c r="P3602" s="24">
        <v>0.166112956811</v>
      </c>
      <c r="Q3602" s="24">
        <v>0.664451827243</v>
      </c>
      <c r="R3602" s="24">
        <v>3.115384615385</v>
      </c>
      <c r="S3602" s="69">
        <v>1.3569087812739999</v>
      </c>
    </row>
    <row r="3604" spans="2:19" x14ac:dyDescent="0.2">
      <c r="B3604" s="34" t="str">
        <f xml:space="preserve"> HYPERLINK("#'目次'!B87", "[81]")</f>
        <v>[81]</v>
      </c>
      <c r="C3604" s="27" t="s">
        <v>808</v>
      </c>
    </row>
    <row r="3607" spans="2:19" x14ac:dyDescent="0.2">
      <c r="C3607" s="27" t="s">
        <v>13</v>
      </c>
    </row>
    <row r="3608" spans="2:19" x14ac:dyDescent="0.2">
      <c r="D3608" s="97"/>
      <c r="E3608" s="98"/>
      <c r="F3608" s="98"/>
      <c r="G3608" s="38" t="s">
        <v>14</v>
      </c>
      <c r="H3608" s="36" t="s">
        <v>809</v>
      </c>
      <c r="I3608" s="4" t="s">
        <v>810</v>
      </c>
      <c r="J3608" s="4" t="s">
        <v>790</v>
      </c>
      <c r="K3608" s="4" t="s">
        <v>791</v>
      </c>
      <c r="L3608" s="4" t="s">
        <v>792</v>
      </c>
      <c r="M3608" s="4" t="s">
        <v>811</v>
      </c>
      <c r="N3608" s="4" t="s">
        <v>24</v>
      </c>
      <c r="O3608" s="4" t="s">
        <v>61</v>
      </c>
      <c r="P3608" s="35" t="s">
        <v>62</v>
      </c>
    </row>
    <row r="3609" spans="2:19" x14ac:dyDescent="0.2">
      <c r="D3609" s="99"/>
      <c r="E3609" s="100"/>
      <c r="F3609" s="100"/>
      <c r="G3609" s="40"/>
      <c r="H3609" s="77" t="s">
        <v>812</v>
      </c>
      <c r="I3609" s="43" t="s">
        <v>798</v>
      </c>
      <c r="J3609" s="43" t="s">
        <v>799</v>
      </c>
      <c r="K3609" s="43" t="s">
        <v>800</v>
      </c>
      <c r="L3609" s="43" t="s">
        <v>801</v>
      </c>
      <c r="M3609" s="43" t="s">
        <v>63</v>
      </c>
      <c r="N3609" s="8"/>
      <c r="O3609" s="8"/>
      <c r="P3609" s="39"/>
    </row>
    <row r="3610" spans="2:19" x14ac:dyDescent="0.2">
      <c r="D3610" s="59"/>
      <c r="E3610" s="63" t="s">
        <v>14</v>
      </c>
      <c r="F3610" s="65"/>
      <c r="G3610" s="37">
        <v>7000</v>
      </c>
      <c r="H3610" s="16">
        <v>3846</v>
      </c>
      <c r="I3610" s="16">
        <v>923</v>
      </c>
      <c r="J3610" s="16">
        <v>1299</v>
      </c>
      <c r="K3610" s="16">
        <v>505</v>
      </c>
      <c r="L3610" s="16">
        <v>169</v>
      </c>
      <c r="M3610" s="16">
        <v>156</v>
      </c>
      <c r="N3610" s="16">
        <v>102</v>
      </c>
      <c r="O3610" s="78" t="s">
        <v>72</v>
      </c>
      <c r="P3610" s="80" t="s">
        <v>72</v>
      </c>
    </row>
    <row r="3611" spans="2:19" x14ac:dyDescent="0.2">
      <c r="D3611" s="54"/>
      <c r="E3611" s="52"/>
      <c r="F3611" s="60"/>
      <c r="G3611" s="11">
        <v>100</v>
      </c>
      <c r="H3611" s="2">
        <v>54.942857142857001</v>
      </c>
      <c r="I3611" s="2">
        <v>13.185714285714001</v>
      </c>
      <c r="J3611" s="2">
        <v>18.557142857142999</v>
      </c>
      <c r="K3611" s="2">
        <v>7.2142857142860004</v>
      </c>
      <c r="L3611" s="2">
        <v>2.4142857142860001</v>
      </c>
      <c r="M3611" s="2">
        <v>2.2285714285710001</v>
      </c>
      <c r="N3611" s="2">
        <v>1.4571428571430001</v>
      </c>
      <c r="O3611" s="2">
        <v>0.94114236010399999</v>
      </c>
      <c r="P3611" s="18">
        <v>1.2718432913740001</v>
      </c>
    </row>
    <row r="3612" spans="2:19" x14ac:dyDescent="0.2">
      <c r="D3612" s="101" t="s">
        <v>25</v>
      </c>
      <c r="E3612" s="26" t="s">
        <v>26</v>
      </c>
      <c r="F3612" s="25"/>
      <c r="G3612" s="28">
        <v>308</v>
      </c>
      <c r="H3612" s="30">
        <v>180</v>
      </c>
      <c r="I3612" s="3">
        <v>38</v>
      </c>
      <c r="J3612" s="3">
        <v>54</v>
      </c>
      <c r="K3612" s="3">
        <v>15</v>
      </c>
      <c r="L3612" s="3">
        <v>12</v>
      </c>
      <c r="M3612" s="3">
        <v>6</v>
      </c>
      <c r="N3612" s="3">
        <v>3</v>
      </c>
      <c r="O3612" s="74" t="s">
        <v>72</v>
      </c>
      <c r="P3612" s="75" t="s">
        <v>72</v>
      </c>
    </row>
    <row r="3613" spans="2:19" x14ac:dyDescent="0.2">
      <c r="D3613" s="102"/>
      <c r="E3613" s="13"/>
      <c r="F3613" s="14"/>
      <c r="G3613" s="11">
        <v>100</v>
      </c>
      <c r="H3613" s="15">
        <v>58.441558441558001</v>
      </c>
      <c r="I3613" s="2">
        <v>12.337662337662</v>
      </c>
      <c r="J3613" s="2">
        <v>17.532467532468001</v>
      </c>
      <c r="K3613" s="2">
        <v>4.8701298701300004</v>
      </c>
      <c r="L3613" s="2">
        <v>3.896103896104</v>
      </c>
      <c r="M3613" s="2">
        <v>1.948051948052</v>
      </c>
      <c r="N3613" s="2">
        <v>0.974025974026</v>
      </c>
      <c r="O3613" s="2">
        <v>0.88196721311500004</v>
      </c>
      <c r="P3613" s="18">
        <v>1.272342385707</v>
      </c>
    </row>
    <row r="3614" spans="2:19" x14ac:dyDescent="0.2">
      <c r="D3614" s="102"/>
      <c r="E3614" s="5" t="s">
        <v>27</v>
      </c>
      <c r="F3614" s="6"/>
      <c r="G3614" s="7">
        <v>504</v>
      </c>
      <c r="H3614" s="10">
        <v>317</v>
      </c>
      <c r="I3614" s="1">
        <v>57</v>
      </c>
      <c r="J3614" s="1">
        <v>82</v>
      </c>
      <c r="K3614" s="1">
        <v>27</v>
      </c>
      <c r="L3614" s="1">
        <v>9</v>
      </c>
      <c r="M3614" s="1">
        <v>4</v>
      </c>
      <c r="N3614" s="1">
        <v>8</v>
      </c>
      <c r="O3614" s="33" t="s">
        <v>72</v>
      </c>
      <c r="P3614" s="41" t="s">
        <v>72</v>
      </c>
    </row>
    <row r="3615" spans="2:19" x14ac:dyDescent="0.2">
      <c r="D3615" s="102"/>
      <c r="E3615" s="13"/>
      <c r="F3615" s="14"/>
      <c r="G3615" s="11">
        <v>100</v>
      </c>
      <c r="H3615" s="15">
        <v>62.896825396825001</v>
      </c>
      <c r="I3615" s="2">
        <v>11.309523809524</v>
      </c>
      <c r="J3615" s="2">
        <v>16.269841269840999</v>
      </c>
      <c r="K3615" s="2">
        <v>5.3571428571429998</v>
      </c>
      <c r="L3615" s="2">
        <v>1.785714285714</v>
      </c>
      <c r="M3615" s="2">
        <v>0.793650793651</v>
      </c>
      <c r="N3615" s="2">
        <v>1.587301587302</v>
      </c>
      <c r="O3615" s="2">
        <v>0.72177419354799999</v>
      </c>
      <c r="P3615" s="18">
        <v>1.112252907237</v>
      </c>
    </row>
    <row r="3616" spans="2:19" x14ac:dyDescent="0.2">
      <c r="D3616" s="102"/>
      <c r="E3616" s="5" t="s">
        <v>28</v>
      </c>
      <c r="F3616" s="6"/>
      <c r="G3616" s="7">
        <v>1554</v>
      </c>
      <c r="H3616" s="10">
        <v>869</v>
      </c>
      <c r="I3616" s="1">
        <v>216</v>
      </c>
      <c r="J3616" s="1">
        <v>274</v>
      </c>
      <c r="K3616" s="1">
        <v>106</v>
      </c>
      <c r="L3616" s="1">
        <v>38</v>
      </c>
      <c r="M3616" s="1">
        <v>30</v>
      </c>
      <c r="N3616" s="1">
        <v>21</v>
      </c>
      <c r="O3616" s="33" t="s">
        <v>72</v>
      </c>
      <c r="P3616" s="41" t="s">
        <v>72</v>
      </c>
    </row>
    <row r="3617" spans="4:16" x14ac:dyDescent="0.2">
      <c r="D3617" s="102"/>
      <c r="E3617" s="13"/>
      <c r="F3617" s="14"/>
      <c r="G3617" s="11">
        <v>100</v>
      </c>
      <c r="H3617" s="15">
        <v>55.920205920206001</v>
      </c>
      <c r="I3617" s="2">
        <v>13.899613899614</v>
      </c>
      <c r="J3617" s="2">
        <v>17.631917631918</v>
      </c>
      <c r="K3617" s="2">
        <v>6.8211068211069996</v>
      </c>
      <c r="L3617" s="2">
        <v>2.445302445302</v>
      </c>
      <c r="M3617" s="2">
        <v>1.9305019305019999</v>
      </c>
      <c r="N3617" s="2">
        <v>1.351351351351</v>
      </c>
      <c r="O3617" s="2">
        <v>0.90280495759900004</v>
      </c>
      <c r="P3617" s="18">
        <v>1.2445623249740001</v>
      </c>
    </row>
    <row r="3618" spans="4:16" x14ac:dyDescent="0.2">
      <c r="D3618" s="102"/>
      <c r="E3618" s="5" t="s">
        <v>29</v>
      </c>
      <c r="F3618" s="6"/>
      <c r="G3618" s="7">
        <v>840</v>
      </c>
      <c r="H3618" s="10">
        <v>474</v>
      </c>
      <c r="I3618" s="1">
        <v>100</v>
      </c>
      <c r="J3618" s="1">
        <v>168</v>
      </c>
      <c r="K3618" s="1">
        <v>58</v>
      </c>
      <c r="L3618" s="1">
        <v>13</v>
      </c>
      <c r="M3618" s="1">
        <v>14</v>
      </c>
      <c r="N3618" s="1">
        <v>13</v>
      </c>
      <c r="O3618" s="33" t="s">
        <v>72</v>
      </c>
      <c r="P3618" s="41" t="s">
        <v>72</v>
      </c>
    </row>
    <row r="3619" spans="4:16" x14ac:dyDescent="0.2">
      <c r="D3619" s="102"/>
      <c r="E3619" s="13"/>
      <c r="F3619" s="14"/>
      <c r="G3619" s="11">
        <v>100</v>
      </c>
      <c r="H3619" s="15">
        <v>56.428571428570997</v>
      </c>
      <c r="I3619" s="2">
        <v>11.904761904761999</v>
      </c>
      <c r="J3619" s="2">
        <v>20</v>
      </c>
      <c r="K3619" s="2">
        <v>6.9047619047620001</v>
      </c>
      <c r="L3619" s="2">
        <v>1.5476190476189999</v>
      </c>
      <c r="M3619" s="2">
        <v>1.666666666667</v>
      </c>
      <c r="N3619" s="2">
        <v>1.5476190476189999</v>
      </c>
      <c r="O3619" s="2">
        <v>0.88512696493300003</v>
      </c>
      <c r="P3619" s="18">
        <v>1.206635754825</v>
      </c>
    </row>
    <row r="3620" spans="4:16" x14ac:dyDescent="0.2">
      <c r="D3620" s="102"/>
      <c r="E3620" s="5" t="s">
        <v>30</v>
      </c>
      <c r="F3620" s="6"/>
      <c r="G3620" s="7">
        <v>280</v>
      </c>
      <c r="H3620" s="10">
        <v>177</v>
      </c>
      <c r="I3620" s="1">
        <v>38</v>
      </c>
      <c r="J3620" s="1">
        <v>45</v>
      </c>
      <c r="K3620" s="1">
        <v>9</v>
      </c>
      <c r="L3620" s="1">
        <v>2</v>
      </c>
      <c r="M3620" s="1">
        <v>6</v>
      </c>
      <c r="N3620" s="1">
        <v>3</v>
      </c>
      <c r="O3620" s="33" t="s">
        <v>72</v>
      </c>
      <c r="P3620" s="41" t="s">
        <v>72</v>
      </c>
    </row>
    <row r="3621" spans="4:16" x14ac:dyDescent="0.2">
      <c r="D3621" s="102"/>
      <c r="E3621" s="13"/>
      <c r="F3621" s="14"/>
      <c r="G3621" s="11">
        <v>100</v>
      </c>
      <c r="H3621" s="15">
        <v>63.214285714286</v>
      </c>
      <c r="I3621" s="2">
        <v>13.571428571428999</v>
      </c>
      <c r="J3621" s="2">
        <v>16.071428571428999</v>
      </c>
      <c r="K3621" s="2">
        <v>3.214285714286</v>
      </c>
      <c r="L3621" s="2">
        <v>0.71428571428599996</v>
      </c>
      <c r="M3621" s="2">
        <v>2.1428571428569998</v>
      </c>
      <c r="N3621" s="2">
        <v>1.0714285714289999</v>
      </c>
      <c r="O3621" s="2">
        <v>0.696750902527</v>
      </c>
      <c r="P3621" s="18">
        <v>1.118481235288</v>
      </c>
    </row>
    <row r="3622" spans="4:16" x14ac:dyDescent="0.2">
      <c r="D3622" s="102"/>
      <c r="E3622" s="5" t="s">
        <v>31</v>
      </c>
      <c r="F3622" s="6"/>
      <c r="G3622" s="7">
        <v>154</v>
      </c>
      <c r="H3622" s="10">
        <v>84</v>
      </c>
      <c r="I3622" s="1">
        <v>24</v>
      </c>
      <c r="J3622" s="1">
        <v>29</v>
      </c>
      <c r="K3622" s="1">
        <v>10</v>
      </c>
      <c r="L3622" s="1">
        <v>2</v>
      </c>
      <c r="M3622" s="1">
        <v>2</v>
      </c>
      <c r="N3622" s="1">
        <v>3</v>
      </c>
      <c r="O3622" s="33" t="s">
        <v>72</v>
      </c>
      <c r="P3622" s="41" t="s">
        <v>72</v>
      </c>
    </row>
    <row r="3623" spans="4:16" x14ac:dyDescent="0.2">
      <c r="D3623" s="102"/>
      <c r="E3623" s="13"/>
      <c r="F3623" s="14"/>
      <c r="G3623" s="11">
        <v>100</v>
      </c>
      <c r="H3623" s="15">
        <v>54.545454545455001</v>
      </c>
      <c r="I3623" s="2">
        <v>15.584415584416</v>
      </c>
      <c r="J3623" s="2">
        <v>18.831168831168998</v>
      </c>
      <c r="K3623" s="2">
        <v>6.4935064935059996</v>
      </c>
      <c r="L3623" s="2">
        <v>1.298701298701</v>
      </c>
      <c r="M3623" s="2">
        <v>1.298701298701</v>
      </c>
      <c r="N3623" s="2">
        <v>1.948051948052</v>
      </c>
      <c r="O3623" s="2">
        <v>0.86092715231799999</v>
      </c>
      <c r="P3623" s="18">
        <v>1.1510993023909999</v>
      </c>
    </row>
    <row r="3624" spans="4:16" x14ac:dyDescent="0.2">
      <c r="D3624" s="102"/>
      <c r="E3624" s="5" t="s">
        <v>32</v>
      </c>
      <c r="F3624" s="6"/>
      <c r="G3624" s="7">
        <v>826</v>
      </c>
      <c r="H3624" s="10">
        <v>435</v>
      </c>
      <c r="I3624" s="1">
        <v>104</v>
      </c>
      <c r="J3624" s="1">
        <v>185</v>
      </c>
      <c r="K3624" s="1">
        <v>64</v>
      </c>
      <c r="L3624" s="1">
        <v>15</v>
      </c>
      <c r="M3624" s="1">
        <v>17</v>
      </c>
      <c r="N3624" s="1">
        <v>6</v>
      </c>
      <c r="O3624" s="33" t="s">
        <v>72</v>
      </c>
      <c r="P3624" s="41" t="s">
        <v>72</v>
      </c>
    </row>
    <row r="3625" spans="4:16" x14ac:dyDescent="0.2">
      <c r="D3625" s="102"/>
      <c r="E3625" s="13"/>
      <c r="F3625" s="14"/>
      <c r="G3625" s="11">
        <v>100</v>
      </c>
      <c r="H3625" s="15">
        <v>52.663438256658999</v>
      </c>
      <c r="I3625" s="2">
        <v>12.590799031476999</v>
      </c>
      <c r="J3625" s="2">
        <v>22.397094430993</v>
      </c>
      <c r="K3625" s="2">
        <v>7.74818401937</v>
      </c>
      <c r="L3625" s="2">
        <v>1.8159806295400001</v>
      </c>
      <c r="M3625" s="2">
        <v>2.0581113801450002</v>
      </c>
      <c r="N3625" s="2">
        <v>0.72639225181599998</v>
      </c>
      <c r="O3625" s="2">
        <v>0.98902439024400002</v>
      </c>
      <c r="P3625" s="18">
        <v>1.2508052135850001</v>
      </c>
    </row>
    <row r="3626" spans="4:16" x14ac:dyDescent="0.2">
      <c r="D3626" s="102"/>
      <c r="E3626" s="5" t="s">
        <v>33</v>
      </c>
      <c r="F3626" s="6"/>
      <c r="G3626" s="7">
        <v>672</v>
      </c>
      <c r="H3626" s="10">
        <v>357</v>
      </c>
      <c r="I3626" s="1">
        <v>83</v>
      </c>
      <c r="J3626" s="1">
        <v>134</v>
      </c>
      <c r="K3626" s="1">
        <v>55</v>
      </c>
      <c r="L3626" s="1">
        <v>23</v>
      </c>
      <c r="M3626" s="1">
        <v>16</v>
      </c>
      <c r="N3626" s="1">
        <v>4</v>
      </c>
      <c r="O3626" s="33" t="s">
        <v>72</v>
      </c>
      <c r="P3626" s="41" t="s">
        <v>72</v>
      </c>
    </row>
    <row r="3627" spans="4:16" x14ac:dyDescent="0.2">
      <c r="D3627" s="102"/>
      <c r="E3627" s="13"/>
      <c r="F3627" s="14"/>
      <c r="G3627" s="11">
        <v>100</v>
      </c>
      <c r="H3627" s="15">
        <v>53.125</v>
      </c>
      <c r="I3627" s="2">
        <v>12.35119047619</v>
      </c>
      <c r="J3627" s="2">
        <v>19.940476190476002</v>
      </c>
      <c r="K3627" s="2">
        <v>8.1845238095240003</v>
      </c>
      <c r="L3627" s="2">
        <v>3.4226190476189999</v>
      </c>
      <c r="M3627" s="2">
        <v>2.3809523809519999</v>
      </c>
      <c r="N3627" s="2">
        <v>0.59523809523799998</v>
      </c>
      <c r="O3627" s="2">
        <v>1.02994011976</v>
      </c>
      <c r="P3627" s="18">
        <v>1.3253635799920001</v>
      </c>
    </row>
    <row r="3628" spans="4:16" x14ac:dyDescent="0.2">
      <c r="D3628" s="102"/>
      <c r="E3628" s="5" t="s">
        <v>34</v>
      </c>
      <c r="F3628" s="6"/>
      <c r="G3628" s="7">
        <v>462</v>
      </c>
      <c r="H3628" s="10">
        <v>244</v>
      </c>
      <c r="I3628" s="1">
        <v>58</v>
      </c>
      <c r="J3628" s="1">
        <v>91</v>
      </c>
      <c r="K3628" s="1">
        <v>38</v>
      </c>
      <c r="L3628" s="1">
        <v>13</v>
      </c>
      <c r="M3628" s="1">
        <v>14</v>
      </c>
      <c r="N3628" s="1">
        <v>4</v>
      </c>
      <c r="O3628" s="33" t="s">
        <v>72</v>
      </c>
      <c r="P3628" s="41" t="s">
        <v>72</v>
      </c>
    </row>
    <row r="3629" spans="4:16" x14ac:dyDescent="0.2">
      <c r="D3629" s="102"/>
      <c r="E3629" s="13"/>
      <c r="F3629" s="14"/>
      <c r="G3629" s="11">
        <v>100</v>
      </c>
      <c r="H3629" s="15">
        <v>52.813852813853003</v>
      </c>
      <c r="I3629" s="2">
        <v>12.554112554113001</v>
      </c>
      <c r="J3629" s="2">
        <v>19.696969696970001</v>
      </c>
      <c r="K3629" s="2">
        <v>8.2251082251080003</v>
      </c>
      <c r="L3629" s="2">
        <v>2.8138528138529999</v>
      </c>
      <c r="M3629" s="2">
        <v>3.0303030303030001</v>
      </c>
      <c r="N3629" s="2">
        <v>0.86580086580100002</v>
      </c>
      <c r="O3629" s="2">
        <v>1.0393013100440001</v>
      </c>
      <c r="P3629" s="18">
        <v>1.3439924363769999</v>
      </c>
    </row>
    <row r="3630" spans="4:16" x14ac:dyDescent="0.2">
      <c r="D3630" s="102"/>
      <c r="E3630" s="5" t="s">
        <v>35</v>
      </c>
      <c r="F3630" s="6"/>
      <c r="G3630" s="7">
        <v>406</v>
      </c>
      <c r="H3630" s="10">
        <v>201</v>
      </c>
      <c r="I3630" s="1">
        <v>61</v>
      </c>
      <c r="J3630" s="1">
        <v>67</v>
      </c>
      <c r="K3630" s="1">
        <v>35</v>
      </c>
      <c r="L3630" s="1">
        <v>13</v>
      </c>
      <c r="M3630" s="1">
        <v>21</v>
      </c>
      <c r="N3630" s="1">
        <v>8</v>
      </c>
      <c r="O3630" s="33" t="s">
        <v>72</v>
      </c>
      <c r="P3630" s="41" t="s">
        <v>72</v>
      </c>
    </row>
    <row r="3631" spans="4:16" x14ac:dyDescent="0.2">
      <c r="D3631" s="102"/>
      <c r="E3631" s="13"/>
      <c r="F3631" s="14"/>
      <c r="G3631" s="11">
        <v>100</v>
      </c>
      <c r="H3631" s="15">
        <v>49.507389162561999</v>
      </c>
      <c r="I3631" s="2">
        <v>15.024630541872</v>
      </c>
      <c r="J3631" s="2">
        <v>16.502463054187</v>
      </c>
      <c r="K3631" s="2">
        <v>8.6206896551720007</v>
      </c>
      <c r="L3631" s="2">
        <v>3.20197044335</v>
      </c>
      <c r="M3631" s="2">
        <v>5.1724137931029999</v>
      </c>
      <c r="N3631" s="2">
        <v>1.9704433497539999</v>
      </c>
      <c r="O3631" s="2">
        <v>1.14824120603</v>
      </c>
      <c r="P3631" s="18">
        <v>1.4633322000660001</v>
      </c>
    </row>
    <row r="3632" spans="4:16" x14ac:dyDescent="0.2">
      <c r="D3632" s="102"/>
      <c r="E3632" s="5" t="s">
        <v>36</v>
      </c>
      <c r="F3632" s="6"/>
      <c r="G3632" s="7">
        <v>210</v>
      </c>
      <c r="H3632" s="10">
        <v>101</v>
      </c>
      <c r="I3632" s="1">
        <v>35</v>
      </c>
      <c r="J3632" s="1">
        <v>41</v>
      </c>
      <c r="K3632" s="1">
        <v>16</v>
      </c>
      <c r="L3632" s="1">
        <v>3</v>
      </c>
      <c r="M3632" s="1">
        <v>7</v>
      </c>
      <c r="N3632" s="1">
        <v>7</v>
      </c>
      <c r="O3632" s="33" t="s">
        <v>72</v>
      </c>
      <c r="P3632" s="41" t="s">
        <v>72</v>
      </c>
    </row>
    <row r="3633" spans="4:16" x14ac:dyDescent="0.2">
      <c r="D3633" s="102"/>
      <c r="E3633" s="13"/>
      <c r="F3633" s="14"/>
      <c r="G3633" s="11">
        <v>100</v>
      </c>
      <c r="H3633" s="15">
        <v>48.095238095238003</v>
      </c>
      <c r="I3633" s="2">
        <v>16.666666666666998</v>
      </c>
      <c r="J3633" s="2">
        <v>19.523809523810002</v>
      </c>
      <c r="K3633" s="2">
        <v>7.6190476190479997</v>
      </c>
      <c r="L3633" s="2">
        <v>1.4285714285710001</v>
      </c>
      <c r="M3633" s="2">
        <v>3.333333333333</v>
      </c>
      <c r="N3633" s="2">
        <v>3.333333333333</v>
      </c>
      <c r="O3633" s="2">
        <v>1.0443349753690001</v>
      </c>
      <c r="P3633" s="18">
        <v>1.302897463011</v>
      </c>
    </row>
    <row r="3634" spans="4:16" x14ac:dyDescent="0.2">
      <c r="D3634" s="102"/>
      <c r="E3634" s="5" t="s">
        <v>37</v>
      </c>
      <c r="F3634" s="6"/>
      <c r="G3634" s="7">
        <v>714</v>
      </c>
      <c r="H3634" s="10">
        <v>369</v>
      </c>
      <c r="I3634" s="1">
        <v>97</v>
      </c>
      <c r="J3634" s="1">
        <v>120</v>
      </c>
      <c r="K3634" s="1">
        <v>69</v>
      </c>
      <c r="L3634" s="1">
        <v>23</v>
      </c>
      <c r="M3634" s="1">
        <v>16</v>
      </c>
      <c r="N3634" s="1">
        <v>20</v>
      </c>
      <c r="O3634" s="33" t="s">
        <v>72</v>
      </c>
      <c r="P3634" s="41" t="s">
        <v>72</v>
      </c>
    </row>
    <row r="3635" spans="4:16" x14ac:dyDescent="0.2">
      <c r="D3635" s="102"/>
      <c r="E3635" s="13"/>
      <c r="F3635" s="14"/>
      <c r="G3635" s="11">
        <v>100</v>
      </c>
      <c r="H3635" s="15">
        <v>51.680672268907998</v>
      </c>
      <c r="I3635" s="2">
        <v>13.585434173669</v>
      </c>
      <c r="J3635" s="2">
        <v>16.806722689076</v>
      </c>
      <c r="K3635" s="2">
        <v>9.6638655462180001</v>
      </c>
      <c r="L3635" s="2">
        <v>3.221288515406</v>
      </c>
      <c r="M3635" s="2">
        <v>2.240896358543</v>
      </c>
      <c r="N3635" s="2">
        <v>2.8011204481790002</v>
      </c>
      <c r="O3635" s="2">
        <v>1.0317002881840001</v>
      </c>
      <c r="P3635" s="18">
        <v>1.329829891865</v>
      </c>
    </row>
    <row r="3636" spans="4:16" x14ac:dyDescent="0.2">
      <c r="D3636" s="102"/>
      <c r="E3636" s="5" t="s">
        <v>38</v>
      </c>
      <c r="F3636" s="6"/>
      <c r="G3636" s="7">
        <v>70</v>
      </c>
      <c r="H3636" s="10">
        <v>38</v>
      </c>
      <c r="I3636" s="1">
        <v>12</v>
      </c>
      <c r="J3636" s="1">
        <v>9</v>
      </c>
      <c r="K3636" s="1">
        <v>3</v>
      </c>
      <c r="L3636" s="1">
        <v>3</v>
      </c>
      <c r="M3636" s="1">
        <v>3</v>
      </c>
      <c r="N3636" s="1">
        <v>2</v>
      </c>
      <c r="O3636" s="33" t="s">
        <v>72</v>
      </c>
      <c r="P3636" s="41" t="s">
        <v>72</v>
      </c>
    </row>
    <row r="3637" spans="4:16" x14ac:dyDescent="0.2">
      <c r="D3637" s="102"/>
      <c r="E3637" s="13"/>
      <c r="F3637" s="14"/>
      <c r="G3637" s="11">
        <v>100</v>
      </c>
      <c r="H3637" s="15">
        <v>54.285714285714</v>
      </c>
      <c r="I3637" s="2">
        <v>17.142857142857</v>
      </c>
      <c r="J3637" s="2">
        <v>12.857142857143</v>
      </c>
      <c r="K3637" s="2">
        <v>4.2857142857139996</v>
      </c>
      <c r="L3637" s="2">
        <v>4.2857142857139996</v>
      </c>
      <c r="M3637" s="2">
        <v>4.2857142857139996</v>
      </c>
      <c r="N3637" s="2">
        <v>2.8571428571430002</v>
      </c>
      <c r="O3637" s="2">
        <v>0.97058823529399996</v>
      </c>
      <c r="P3637" s="18">
        <v>1.4034682694639999</v>
      </c>
    </row>
    <row r="3638" spans="4:16" x14ac:dyDescent="0.2">
      <c r="D3638" s="101" t="s">
        <v>39</v>
      </c>
      <c r="E3638" s="26" t="s">
        <v>40</v>
      </c>
      <c r="F3638" s="25"/>
      <c r="G3638" s="28">
        <v>2044</v>
      </c>
      <c r="H3638" s="30">
        <v>1104</v>
      </c>
      <c r="I3638" s="3">
        <v>268</v>
      </c>
      <c r="J3638" s="3">
        <v>392</v>
      </c>
      <c r="K3638" s="3">
        <v>172</v>
      </c>
      <c r="L3638" s="3">
        <v>46</v>
      </c>
      <c r="M3638" s="3">
        <v>43</v>
      </c>
      <c r="N3638" s="3">
        <v>19</v>
      </c>
      <c r="O3638" s="74" t="s">
        <v>72</v>
      </c>
      <c r="P3638" s="75" t="s">
        <v>72</v>
      </c>
    </row>
    <row r="3639" spans="4:16" x14ac:dyDescent="0.2">
      <c r="D3639" s="102"/>
      <c r="E3639" s="13"/>
      <c r="F3639" s="14"/>
      <c r="G3639" s="11">
        <v>100</v>
      </c>
      <c r="H3639" s="15">
        <v>54.011741682975</v>
      </c>
      <c r="I3639" s="2">
        <v>13.111545988257999</v>
      </c>
      <c r="J3639" s="2">
        <v>19.178082191781002</v>
      </c>
      <c r="K3639" s="2">
        <v>8.4148727984340006</v>
      </c>
      <c r="L3639" s="2">
        <v>2.2504892367910001</v>
      </c>
      <c r="M3639" s="2">
        <v>2.1037181996090002</v>
      </c>
      <c r="N3639" s="2">
        <v>0.92954990215300004</v>
      </c>
      <c r="O3639" s="2">
        <v>0.97135802469099997</v>
      </c>
      <c r="P3639" s="18">
        <v>1.273536684447</v>
      </c>
    </row>
    <row r="3640" spans="4:16" x14ac:dyDescent="0.2">
      <c r="D3640" s="102"/>
      <c r="E3640" s="5" t="s">
        <v>41</v>
      </c>
      <c r="F3640" s="6"/>
      <c r="G3640" s="7">
        <v>2156</v>
      </c>
      <c r="H3640" s="10">
        <v>1169</v>
      </c>
      <c r="I3640" s="1">
        <v>307</v>
      </c>
      <c r="J3640" s="1">
        <v>407</v>
      </c>
      <c r="K3640" s="1">
        <v>140</v>
      </c>
      <c r="L3640" s="1">
        <v>52</v>
      </c>
      <c r="M3640" s="1">
        <v>52</v>
      </c>
      <c r="N3640" s="1">
        <v>29</v>
      </c>
      <c r="O3640" s="33" t="s">
        <v>72</v>
      </c>
      <c r="P3640" s="41" t="s">
        <v>72</v>
      </c>
    </row>
    <row r="3641" spans="4:16" x14ac:dyDescent="0.2">
      <c r="D3641" s="102"/>
      <c r="E3641" s="13"/>
      <c r="F3641" s="14"/>
      <c r="G3641" s="11">
        <v>100</v>
      </c>
      <c r="H3641" s="15">
        <v>54.220779220779001</v>
      </c>
      <c r="I3641" s="2">
        <v>14.239332096475</v>
      </c>
      <c r="J3641" s="2">
        <v>18.877551020407999</v>
      </c>
      <c r="K3641" s="2">
        <v>6.4935064935059996</v>
      </c>
      <c r="L3641" s="2">
        <v>2.4118738404450002</v>
      </c>
      <c r="M3641" s="2">
        <v>2.4118738404450002</v>
      </c>
      <c r="N3641" s="2">
        <v>1.3450834879410001</v>
      </c>
      <c r="O3641" s="2">
        <v>0.94452280206899997</v>
      </c>
      <c r="P3641" s="18">
        <v>1.269780713726</v>
      </c>
    </row>
    <row r="3642" spans="4:16" x14ac:dyDescent="0.2">
      <c r="D3642" s="102"/>
      <c r="E3642" s="5" t="s">
        <v>42</v>
      </c>
      <c r="F3642" s="6"/>
      <c r="G3642" s="7">
        <v>1680</v>
      </c>
      <c r="H3642" s="10">
        <v>954</v>
      </c>
      <c r="I3642" s="1">
        <v>194</v>
      </c>
      <c r="J3642" s="1">
        <v>295</v>
      </c>
      <c r="K3642" s="1">
        <v>129</v>
      </c>
      <c r="L3642" s="1">
        <v>45</v>
      </c>
      <c r="M3642" s="1">
        <v>38</v>
      </c>
      <c r="N3642" s="1">
        <v>25</v>
      </c>
      <c r="O3642" s="33" t="s">
        <v>72</v>
      </c>
      <c r="P3642" s="41" t="s">
        <v>72</v>
      </c>
    </row>
    <row r="3643" spans="4:16" x14ac:dyDescent="0.2">
      <c r="D3643" s="102"/>
      <c r="E3643" s="13"/>
      <c r="F3643" s="14"/>
      <c r="G3643" s="11">
        <v>100</v>
      </c>
      <c r="H3643" s="15">
        <v>56.785714285714</v>
      </c>
      <c r="I3643" s="2">
        <v>11.547619047618999</v>
      </c>
      <c r="J3643" s="2">
        <v>17.559523809523998</v>
      </c>
      <c r="K3643" s="2">
        <v>7.6785714285709998</v>
      </c>
      <c r="L3643" s="2">
        <v>2.6785714285709998</v>
      </c>
      <c r="M3643" s="2">
        <v>2.2619047619049999</v>
      </c>
      <c r="N3643" s="2">
        <v>1.4880952380950001</v>
      </c>
      <c r="O3643" s="2">
        <v>0.93111782477299998</v>
      </c>
      <c r="P3643" s="18">
        <v>1.2937561960740001</v>
      </c>
    </row>
    <row r="3644" spans="4:16" x14ac:dyDescent="0.2">
      <c r="D3644" s="102"/>
      <c r="E3644" s="5" t="s">
        <v>43</v>
      </c>
      <c r="F3644" s="6"/>
      <c r="G3644" s="7">
        <v>518</v>
      </c>
      <c r="H3644" s="10">
        <v>281</v>
      </c>
      <c r="I3644" s="1">
        <v>66</v>
      </c>
      <c r="J3644" s="1">
        <v>96</v>
      </c>
      <c r="K3644" s="1">
        <v>36</v>
      </c>
      <c r="L3644" s="1">
        <v>16</v>
      </c>
      <c r="M3644" s="1">
        <v>10</v>
      </c>
      <c r="N3644" s="1">
        <v>13</v>
      </c>
      <c r="O3644" s="33" t="s">
        <v>72</v>
      </c>
      <c r="P3644" s="41" t="s">
        <v>72</v>
      </c>
    </row>
    <row r="3645" spans="4:16" x14ac:dyDescent="0.2">
      <c r="D3645" s="102"/>
      <c r="E3645" s="13"/>
      <c r="F3645" s="14"/>
      <c r="G3645" s="11">
        <v>100</v>
      </c>
      <c r="H3645" s="15">
        <v>54.247104247103998</v>
      </c>
      <c r="I3645" s="2">
        <v>12.741312741312999</v>
      </c>
      <c r="J3645" s="2">
        <v>18.532818532819</v>
      </c>
      <c r="K3645" s="2">
        <v>6.9498069498069999</v>
      </c>
      <c r="L3645" s="2">
        <v>3.088803088803</v>
      </c>
      <c r="M3645" s="2">
        <v>1.9305019305019999</v>
      </c>
      <c r="N3645" s="2">
        <v>2.5096525096529998</v>
      </c>
      <c r="O3645" s="2">
        <v>0.95049504950499997</v>
      </c>
      <c r="P3645" s="18">
        <v>1.2771893462649999</v>
      </c>
    </row>
    <row r="3646" spans="4:16" x14ac:dyDescent="0.2">
      <c r="D3646" s="102"/>
      <c r="E3646" s="5" t="s">
        <v>44</v>
      </c>
      <c r="F3646" s="6"/>
      <c r="G3646" s="7">
        <v>602</v>
      </c>
      <c r="H3646" s="10">
        <v>338</v>
      </c>
      <c r="I3646" s="1">
        <v>88</v>
      </c>
      <c r="J3646" s="1">
        <v>109</v>
      </c>
      <c r="K3646" s="1">
        <v>28</v>
      </c>
      <c r="L3646" s="1">
        <v>10</v>
      </c>
      <c r="M3646" s="1">
        <v>13</v>
      </c>
      <c r="N3646" s="1">
        <v>16</v>
      </c>
      <c r="O3646" s="33" t="s">
        <v>72</v>
      </c>
      <c r="P3646" s="41" t="s">
        <v>72</v>
      </c>
    </row>
    <row r="3647" spans="4:16" x14ac:dyDescent="0.2">
      <c r="D3647" s="103"/>
      <c r="E3647" s="54"/>
      <c r="F3647" s="52"/>
      <c r="G3647" s="61">
        <v>100</v>
      </c>
      <c r="H3647" s="66">
        <v>56.146179401993003</v>
      </c>
      <c r="I3647" s="24">
        <v>14.617940199335999</v>
      </c>
      <c r="J3647" s="24">
        <v>18.106312292359</v>
      </c>
      <c r="K3647" s="24">
        <v>4.6511627906979998</v>
      </c>
      <c r="L3647" s="24">
        <v>1.6611295681060001</v>
      </c>
      <c r="M3647" s="24">
        <v>2.1594684385380001</v>
      </c>
      <c r="N3647" s="24">
        <v>2.6578073089699998</v>
      </c>
      <c r="O3647" s="24">
        <v>0.84470989761100002</v>
      </c>
      <c r="P3647" s="69">
        <v>1.199309101935</v>
      </c>
    </row>
    <row r="3649" spans="2:20" x14ac:dyDescent="0.2">
      <c r="B3649" s="34" t="str">
        <f xml:space="preserve"> HYPERLINK("#'目次'!B88", "[82]")</f>
        <v>[82]</v>
      </c>
      <c r="C3649" s="27" t="s">
        <v>815</v>
      </c>
    </row>
    <row r="3652" spans="2:20" x14ac:dyDescent="0.2">
      <c r="C3652" s="27" t="s">
        <v>13</v>
      </c>
    </row>
    <row r="3653" spans="2:20" ht="36" x14ac:dyDescent="0.2">
      <c r="D3653" s="97"/>
      <c r="E3653" s="98"/>
      <c r="F3653" s="98"/>
      <c r="G3653" s="38" t="s">
        <v>14</v>
      </c>
      <c r="H3653" s="36" t="s">
        <v>739</v>
      </c>
      <c r="I3653" s="4" t="s">
        <v>740</v>
      </c>
      <c r="J3653" s="4" t="s">
        <v>741</v>
      </c>
      <c r="K3653" s="4" t="s">
        <v>742</v>
      </c>
      <c r="L3653" s="4" t="s">
        <v>743</v>
      </c>
      <c r="M3653" s="4" t="s">
        <v>744</v>
      </c>
      <c r="N3653" s="4" t="s">
        <v>745</v>
      </c>
      <c r="O3653" s="4" t="s">
        <v>746</v>
      </c>
      <c r="P3653" s="4" t="s">
        <v>747</v>
      </c>
      <c r="Q3653" s="4" t="s">
        <v>748</v>
      </c>
      <c r="R3653" s="4" t="s">
        <v>24</v>
      </c>
      <c r="S3653" s="4" t="s">
        <v>61</v>
      </c>
      <c r="T3653" s="35" t="s">
        <v>62</v>
      </c>
    </row>
    <row r="3654" spans="2:20" x14ac:dyDescent="0.2">
      <c r="D3654" s="99"/>
      <c r="E3654" s="100"/>
      <c r="F3654" s="100"/>
      <c r="G3654" s="40"/>
      <c r="H3654" s="77" t="s">
        <v>749</v>
      </c>
      <c r="I3654" s="43" t="s">
        <v>750</v>
      </c>
      <c r="J3654" s="43" t="s">
        <v>751</v>
      </c>
      <c r="K3654" s="43" t="s">
        <v>752</v>
      </c>
      <c r="L3654" s="43" t="s">
        <v>753</v>
      </c>
      <c r="M3654" s="43" t="s">
        <v>754</v>
      </c>
      <c r="N3654" s="43" t="s">
        <v>755</v>
      </c>
      <c r="O3654" s="43" t="s">
        <v>756</v>
      </c>
      <c r="P3654" s="43" t="s">
        <v>757</v>
      </c>
      <c r="Q3654" s="43" t="s">
        <v>758</v>
      </c>
      <c r="R3654" s="8"/>
      <c r="S3654" s="8"/>
      <c r="T3654" s="39"/>
    </row>
    <row r="3655" spans="2:20" x14ac:dyDescent="0.2">
      <c r="D3655" s="59"/>
      <c r="E3655" s="63" t="s">
        <v>14</v>
      </c>
      <c r="F3655" s="65"/>
      <c r="G3655" s="37">
        <v>7000</v>
      </c>
      <c r="H3655" s="16">
        <v>211</v>
      </c>
      <c r="I3655" s="16">
        <v>526</v>
      </c>
      <c r="J3655" s="16">
        <v>779</v>
      </c>
      <c r="K3655" s="16">
        <v>772</v>
      </c>
      <c r="L3655" s="16">
        <v>870</v>
      </c>
      <c r="M3655" s="16">
        <v>1221</v>
      </c>
      <c r="N3655" s="16">
        <v>1044</v>
      </c>
      <c r="O3655" s="16">
        <v>565</v>
      </c>
      <c r="P3655" s="16">
        <v>108</v>
      </c>
      <c r="Q3655" s="16">
        <v>61</v>
      </c>
      <c r="R3655" s="16">
        <v>843</v>
      </c>
      <c r="S3655" s="78" t="s">
        <v>72</v>
      </c>
      <c r="T3655" s="80" t="s">
        <v>72</v>
      </c>
    </row>
    <row r="3656" spans="2:20" x14ac:dyDescent="0.2">
      <c r="D3656" s="54"/>
      <c r="E3656" s="52"/>
      <c r="F3656" s="60"/>
      <c r="G3656" s="11">
        <v>100</v>
      </c>
      <c r="H3656" s="2">
        <v>3.0142857142859998</v>
      </c>
      <c r="I3656" s="2">
        <v>7.5142857142860002</v>
      </c>
      <c r="J3656" s="2">
        <v>11.128571428571</v>
      </c>
      <c r="K3656" s="2">
        <v>11.028571428571</v>
      </c>
      <c r="L3656" s="2">
        <v>12.428571428571001</v>
      </c>
      <c r="M3656" s="2">
        <v>17.442857142857001</v>
      </c>
      <c r="N3656" s="2">
        <v>14.914285714286001</v>
      </c>
      <c r="O3656" s="2">
        <v>8.0714285714289993</v>
      </c>
      <c r="P3656" s="2">
        <v>1.5428571428569999</v>
      </c>
      <c r="Q3656" s="2">
        <v>0.87142857142899999</v>
      </c>
      <c r="R3656" s="2">
        <v>12.042857142857001</v>
      </c>
      <c r="S3656" s="2">
        <v>584.44047425694305</v>
      </c>
      <c r="T3656" s="18">
        <v>391.76379256198402</v>
      </c>
    </row>
    <row r="3657" spans="2:20" x14ac:dyDescent="0.2">
      <c r="D3657" s="101" t="s">
        <v>25</v>
      </c>
      <c r="E3657" s="26" t="s">
        <v>26</v>
      </c>
      <c r="F3657" s="25"/>
      <c r="G3657" s="28">
        <v>308</v>
      </c>
      <c r="H3657" s="30">
        <v>13</v>
      </c>
      <c r="I3657" s="3">
        <v>50</v>
      </c>
      <c r="J3657" s="3">
        <v>40</v>
      </c>
      <c r="K3657" s="3">
        <v>26</v>
      </c>
      <c r="L3657" s="3">
        <v>30</v>
      </c>
      <c r="M3657" s="3">
        <v>53</v>
      </c>
      <c r="N3657" s="3">
        <v>50</v>
      </c>
      <c r="O3657" s="3">
        <v>13</v>
      </c>
      <c r="P3657" s="3">
        <v>1</v>
      </c>
      <c r="Q3657" s="3">
        <v>2</v>
      </c>
      <c r="R3657" s="3">
        <v>30</v>
      </c>
      <c r="S3657" s="74" t="s">
        <v>72</v>
      </c>
      <c r="T3657" s="75" t="s">
        <v>72</v>
      </c>
    </row>
    <row r="3658" spans="2:20" x14ac:dyDescent="0.2">
      <c r="D3658" s="102"/>
      <c r="E3658" s="13"/>
      <c r="F3658" s="14"/>
      <c r="G3658" s="11">
        <v>100</v>
      </c>
      <c r="H3658" s="15">
        <v>4.2207792207789998</v>
      </c>
      <c r="I3658" s="2">
        <v>16.233766233766001</v>
      </c>
      <c r="J3658" s="2">
        <v>12.987012987012999</v>
      </c>
      <c r="K3658" s="2">
        <v>8.4415584415579996</v>
      </c>
      <c r="L3658" s="2">
        <v>9.7402597402600009</v>
      </c>
      <c r="M3658" s="2">
        <v>17.207792207792</v>
      </c>
      <c r="N3658" s="2">
        <v>16.233766233766001</v>
      </c>
      <c r="O3658" s="2">
        <v>4.2207792207789998</v>
      </c>
      <c r="P3658" s="2">
        <v>0.32467532467499999</v>
      </c>
      <c r="Q3658" s="2">
        <v>0.64935064935099995</v>
      </c>
      <c r="R3658" s="2">
        <v>9.7402597402600009</v>
      </c>
      <c r="S3658" s="2">
        <v>494.78417266187103</v>
      </c>
      <c r="T3658" s="18">
        <v>347.47256529744499</v>
      </c>
    </row>
    <row r="3659" spans="2:20" x14ac:dyDescent="0.2">
      <c r="D3659" s="102"/>
      <c r="E3659" s="5" t="s">
        <v>27</v>
      </c>
      <c r="F3659" s="6"/>
      <c r="G3659" s="7">
        <v>504</v>
      </c>
      <c r="H3659" s="10">
        <v>20</v>
      </c>
      <c r="I3659" s="1">
        <v>46</v>
      </c>
      <c r="J3659" s="1">
        <v>56</v>
      </c>
      <c r="K3659" s="1">
        <v>64</v>
      </c>
      <c r="L3659" s="1">
        <v>66</v>
      </c>
      <c r="M3659" s="1">
        <v>66</v>
      </c>
      <c r="N3659" s="1">
        <v>87</v>
      </c>
      <c r="O3659" s="1">
        <v>39</v>
      </c>
      <c r="P3659" s="1">
        <v>8</v>
      </c>
      <c r="Q3659" s="1">
        <v>1</v>
      </c>
      <c r="R3659" s="1">
        <v>51</v>
      </c>
      <c r="S3659" s="33" t="s">
        <v>72</v>
      </c>
      <c r="T3659" s="41" t="s">
        <v>72</v>
      </c>
    </row>
    <row r="3660" spans="2:20" x14ac:dyDescent="0.2">
      <c r="D3660" s="102"/>
      <c r="E3660" s="13"/>
      <c r="F3660" s="14"/>
      <c r="G3660" s="11">
        <v>100</v>
      </c>
      <c r="H3660" s="15">
        <v>3.9682539682539999</v>
      </c>
      <c r="I3660" s="2">
        <v>9.1269841269840004</v>
      </c>
      <c r="J3660" s="2">
        <v>11.111111111111001</v>
      </c>
      <c r="K3660" s="2">
        <v>12.698412698413</v>
      </c>
      <c r="L3660" s="2">
        <v>13.095238095238001</v>
      </c>
      <c r="M3660" s="2">
        <v>13.095238095238001</v>
      </c>
      <c r="N3660" s="2">
        <v>17.261904761905001</v>
      </c>
      <c r="O3660" s="2">
        <v>7.7380952380950001</v>
      </c>
      <c r="P3660" s="2">
        <v>1.587301587302</v>
      </c>
      <c r="Q3660" s="2">
        <v>0.19841269841299999</v>
      </c>
      <c r="R3660" s="2">
        <v>10.119047619048001</v>
      </c>
      <c r="S3660" s="2">
        <v>557.505518763797</v>
      </c>
      <c r="T3660" s="18">
        <v>370.27965458079802</v>
      </c>
    </row>
    <row r="3661" spans="2:20" x14ac:dyDescent="0.2">
      <c r="D3661" s="102"/>
      <c r="E3661" s="5" t="s">
        <v>28</v>
      </c>
      <c r="F3661" s="6"/>
      <c r="G3661" s="7">
        <v>1554</v>
      </c>
      <c r="H3661" s="10">
        <v>40</v>
      </c>
      <c r="I3661" s="1">
        <v>69</v>
      </c>
      <c r="J3661" s="1">
        <v>130</v>
      </c>
      <c r="K3661" s="1">
        <v>153</v>
      </c>
      <c r="L3661" s="1">
        <v>189</v>
      </c>
      <c r="M3661" s="1">
        <v>293</v>
      </c>
      <c r="N3661" s="1">
        <v>251</v>
      </c>
      <c r="O3661" s="1">
        <v>149</v>
      </c>
      <c r="P3661" s="1">
        <v>36</v>
      </c>
      <c r="Q3661" s="1">
        <v>17</v>
      </c>
      <c r="R3661" s="1">
        <v>227</v>
      </c>
      <c r="S3661" s="33" t="s">
        <v>72</v>
      </c>
      <c r="T3661" s="41" t="s">
        <v>72</v>
      </c>
    </row>
    <row r="3662" spans="2:20" x14ac:dyDescent="0.2">
      <c r="D3662" s="102"/>
      <c r="E3662" s="13"/>
      <c r="F3662" s="14"/>
      <c r="G3662" s="11">
        <v>100</v>
      </c>
      <c r="H3662" s="15">
        <v>2.5740025740029999</v>
      </c>
      <c r="I3662" s="2">
        <v>4.4401544401540001</v>
      </c>
      <c r="J3662" s="2">
        <v>8.3655083655079991</v>
      </c>
      <c r="K3662" s="2">
        <v>9.8455598455600004</v>
      </c>
      <c r="L3662" s="2">
        <v>12.162162162162</v>
      </c>
      <c r="M3662" s="2">
        <v>18.854568854568999</v>
      </c>
      <c r="N3662" s="2">
        <v>16.151866151865999</v>
      </c>
      <c r="O3662" s="2">
        <v>9.5881595881599999</v>
      </c>
      <c r="P3662" s="2">
        <v>2.3166023166019998</v>
      </c>
      <c r="Q3662" s="2">
        <v>1.093951093951</v>
      </c>
      <c r="R3662" s="2">
        <v>14.607464607464999</v>
      </c>
      <c r="S3662" s="2">
        <v>648.15373021853804</v>
      </c>
      <c r="T3662" s="18">
        <v>412.01617661908199</v>
      </c>
    </row>
    <row r="3663" spans="2:20" x14ac:dyDescent="0.2">
      <c r="D3663" s="102"/>
      <c r="E3663" s="5" t="s">
        <v>29</v>
      </c>
      <c r="F3663" s="6"/>
      <c r="G3663" s="7">
        <v>840</v>
      </c>
      <c r="H3663" s="10">
        <v>22</v>
      </c>
      <c r="I3663" s="1">
        <v>38</v>
      </c>
      <c r="J3663" s="1">
        <v>83</v>
      </c>
      <c r="K3663" s="1">
        <v>81</v>
      </c>
      <c r="L3663" s="1">
        <v>105</v>
      </c>
      <c r="M3663" s="1">
        <v>160</v>
      </c>
      <c r="N3663" s="1">
        <v>160</v>
      </c>
      <c r="O3663" s="1">
        <v>93</v>
      </c>
      <c r="P3663" s="1">
        <v>21</v>
      </c>
      <c r="Q3663" s="1">
        <v>14</v>
      </c>
      <c r="R3663" s="1">
        <v>63</v>
      </c>
      <c r="S3663" s="33" t="s">
        <v>72</v>
      </c>
      <c r="T3663" s="41" t="s">
        <v>72</v>
      </c>
    </row>
    <row r="3664" spans="2:20" x14ac:dyDescent="0.2">
      <c r="D3664" s="102"/>
      <c r="E3664" s="13"/>
      <c r="F3664" s="14"/>
      <c r="G3664" s="11">
        <v>100</v>
      </c>
      <c r="H3664" s="15">
        <v>2.6190476190480001</v>
      </c>
      <c r="I3664" s="2">
        <v>4.5238095238099998</v>
      </c>
      <c r="J3664" s="2">
        <v>9.8809523809519995</v>
      </c>
      <c r="K3664" s="2">
        <v>9.6428571428570002</v>
      </c>
      <c r="L3664" s="2">
        <v>12.5</v>
      </c>
      <c r="M3664" s="2">
        <v>19.047619047619001</v>
      </c>
      <c r="N3664" s="2">
        <v>19.047619047619001</v>
      </c>
      <c r="O3664" s="2">
        <v>11.071428571428999</v>
      </c>
      <c r="P3664" s="2">
        <v>2.5</v>
      </c>
      <c r="Q3664" s="2">
        <v>1.666666666667</v>
      </c>
      <c r="R3664" s="2">
        <v>7.5</v>
      </c>
      <c r="S3664" s="2">
        <v>668.790218790219</v>
      </c>
      <c r="T3664" s="18">
        <v>429.66818900826303</v>
      </c>
    </row>
    <row r="3665" spans="4:20" x14ac:dyDescent="0.2">
      <c r="D3665" s="102"/>
      <c r="E3665" s="5" t="s">
        <v>30</v>
      </c>
      <c r="F3665" s="6"/>
      <c r="G3665" s="7">
        <v>280</v>
      </c>
      <c r="H3665" s="10">
        <v>4</v>
      </c>
      <c r="I3665" s="1">
        <v>15</v>
      </c>
      <c r="J3665" s="1">
        <v>41</v>
      </c>
      <c r="K3665" s="1">
        <v>32</v>
      </c>
      <c r="L3665" s="1">
        <v>31</v>
      </c>
      <c r="M3665" s="1">
        <v>47</v>
      </c>
      <c r="N3665" s="1">
        <v>44</v>
      </c>
      <c r="O3665" s="1">
        <v>23</v>
      </c>
      <c r="P3665" s="1">
        <v>5</v>
      </c>
      <c r="Q3665" s="1">
        <v>1</v>
      </c>
      <c r="R3665" s="1">
        <v>37</v>
      </c>
      <c r="S3665" s="33" t="s">
        <v>72</v>
      </c>
      <c r="T3665" s="41" t="s">
        <v>72</v>
      </c>
    </row>
    <row r="3666" spans="4:20" x14ac:dyDescent="0.2">
      <c r="D3666" s="102"/>
      <c r="E3666" s="13"/>
      <c r="F3666" s="14"/>
      <c r="G3666" s="11">
        <v>100</v>
      </c>
      <c r="H3666" s="15">
        <v>1.4285714285710001</v>
      </c>
      <c r="I3666" s="2">
        <v>5.3571428571429998</v>
      </c>
      <c r="J3666" s="2">
        <v>14.642857142857</v>
      </c>
      <c r="K3666" s="2">
        <v>11.428571428571001</v>
      </c>
      <c r="L3666" s="2">
        <v>11.071428571428999</v>
      </c>
      <c r="M3666" s="2">
        <v>16.785714285714</v>
      </c>
      <c r="N3666" s="2">
        <v>15.714285714286</v>
      </c>
      <c r="O3666" s="2">
        <v>8.2142857142859995</v>
      </c>
      <c r="P3666" s="2">
        <v>1.785714285714</v>
      </c>
      <c r="Q3666" s="2">
        <v>0.35714285714299998</v>
      </c>
      <c r="R3666" s="2">
        <v>13.214285714286</v>
      </c>
      <c r="S3666" s="2">
        <v>589.30041152263402</v>
      </c>
      <c r="T3666" s="18">
        <v>372.63482422078198</v>
      </c>
    </row>
    <row r="3667" spans="4:20" x14ac:dyDescent="0.2">
      <c r="D3667" s="102"/>
      <c r="E3667" s="5" t="s">
        <v>31</v>
      </c>
      <c r="F3667" s="6"/>
      <c r="G3667" s="7">
        <v>154</v>
      </c>
      <c r="H3667" s="10">
        <v>3</v>
      </c>
      <c r="I3667" s="1">
        <v>2</v>
      </c>
      <c r="J3667" s="1">
        <v>16</v>
      </c>
      <c r="K3667" s="1">
        <v>20</v>
      </c>
      <c r="L3667" s="1">
        <v>19</v>
      </c>
      <c r="M3667" s="1">
        <v>18</v>
      </c>
      <c r="N3667" s="1">
        <v>32</v>
      </c>
      <c r="O3667" s="1">
        <v>15</v>
      </c>
      <c r="P3667" s="1">
        <v>4</v>
      </c>
      <c r="Q3667" s="1">
        <v>3</v>
      </c>
      <c r="R3667" s="1">
        <v>22</v>
      </c>
      <c r="S3667" s="33" t="s">
        <v>72</v>
      </c>
      <c r="T3667" s="41" t="s">
        <v>72</v>
      </c>
    </row>
    <row r="3668" spans="4:20" x14ac:dyDescent="0.2">
      <c r="D3668" s="102"/>
      <c r="E3668" s="13"/>
      <c r="F3668" s="14"/>
      <c r="G3668" s="11">
        <v>100</v>
      </c>
      <c r="H3668" s="15">
        <v>1.948051948052</v>
      </c>
      <c r="I3668" s="2">
        <v>1.298701298701</v>
      </c>
      <c r="J3668" s="2">
        <v>10.38961038961</v>
      </c>
      <c r="K3668" s="2">
        <v>12.987012987012999</v>
      </c>
      <c r="L3668" s="2">
        <v>12.337662337662</v>
      </c>
      <c r="M3668" s="2">
        <v>11.688311688312</v>
      </c>
      <c r="N3668" s="2">
        <v>20.779220779220999</v>
      </c>
      <c r="O3668" s="2">
        <v>9.7402597402600009</v>
      </c>
      <c r="P3668" s="2">
        <v>2.5974025974030002</v>
      </c>
      <c r="Q3668" s="2">
        <v>1.948051948052</v>
      </c>
      <c r="R3668" s="2">
        <v>14.285714285714</v>
      </c>
      <c r="S3668" s="2">
        <v>685.60606060606096</v>
      </c>
      <c r="T3668" s="18">
        <v>441.91089458300098</v>
      </c>
    </row>
    <row r="3669" spans="4:20" x14ac:dyDescent="0.2">
      <c r="D3669" s="102"/>
      <c r="E3669" s="5" t="s">
        <v>32</v>
      </c>
      <c r="F3669" s="6"/>
      <c r="G3669" s="7">
        <v>826</v>
      </c>
      <c r="H3669" s="10">
        <v>22</v>
      </c>
      <c r="I3669" s="1">
        <v>60</v>
      </c>
      <c r="J3669" s="1">
        <v>70</v>
      </c>
      <c r="K3669" s="1">
        <v>91</v>
      </c>
      <c r="L3669" s="1">
        <v>98</v>
      </c>
      <c r="M3669" s="1">
        <v>156</v>
      </c>
      <c r="N3669" s="1">
        <v>132</v>
      </c>
      <c r="O3669" s="1">
        <v>72</v>
      </c>
      <c r="P3669" s="1">
        <v>8</v>
      </c>
      <c r="Q3669" s="1">
        <v>11</v>
      </c>
      <c r="R3669" s="1">
        <v>106</v>
      </c>
      <c r="S3669" s="33" t="s">
        <v>72</v>
      </c>
      <c r="T3669" s="41" t="s">
        <v>72</v>
      </c>
    </row>
    <row r="3670" spans="4:20" x14ac:dyDescent="0.2">
      <c r="D3670" s="102"/>
      <c r="E3670" s="13"/>
      <c r="F3670" s="14"/>
      <c r="G3670" s="11">
        <v>100</v>
      </c>
      <c r="H3670" s="15">
        <v>2.663438256659</v>
      </c>
      <c r="I3670" s="2">
        <v>7.2639225181600002</v>
      </c>
      <c r="J3670" s="2">
        <v>8.4745762711860007</v>
      </c>
      <c r="K3670" s="2">
        <v>11.016949152542001</v>
      </c>
      <c r="L3670" s="2">
        <v>11.864406779661</v>
      </c>
      <c r="M3670" s="2">
        <v>18.886198547214999</v>
      </c>
      <c r="N3670" s="2">
        <v>15.980629539952</v>
      </c>
      <c r="O3670" s="2">
        <v>8.7167070217920006</v>
      </c>
      <c r="P3670" s="2">
        <v>0.96852300242099998</v>
      </c>
      <c r="Q3670" s="2">
        <v>1.331719128329</v>
      </c>
      <c r="R3670" s="2">
        <v>12.832929782081999</v>
      </c>
      <c r="S3670" s="2">
        <v>608.47222222222194</v>
      </c>
      <c r="T3670" s="18">
        <v>398.64060576128998</v>
      </c>
    </row>
    <row r="3671" spans="4:20" x14ac:dyDescent="0.2">
      <c r="D3671" s="102"/>
      <c r="E3671" s="5" t="s">
        <v>33</v>
      </c>
      <c r="F3671" s="6"/>
      <c r="G3671" s="7">
        <v>672</v>
      </c>
      <c r="H3671" s="10">
        <v>16</v>
      </c>
      <c r="I3671" s="1">
        <v>72</v>
      </c>
      <c r="J3671" s="1">
        <v>88</v>
      </c>
      <c r="K3671" s="1">
        <v>79</v>
      </c>
      <c r="L3671" s="1">
        <v>95</v>
      </c>
      <c r="M3671" s="1">
        <v>121</v>
      </c>
      <c r="N3671" s="1">
        <v>67</v>
      </c>
      <c r="O3671" s="1">
        <v>51</v>
      </c>
      <c r="P3671" s="1">
        <v>3</v>
      </c>
      <c r="Q3671" s="1">
        <v>4</v>
      </c>
      <c r="R3671" s="1">
        <v>76</v>
      </c>
      <c r="S3671" s="33" t="s">
        <v>72</v>
      </c>
      <c r="T3671" s="41" t="s">
        <v>72</v>
      </c>
    </row>
    <row r="3672" spans="4:20" x14ac:dyDescent="0.2">
      <c r="D3672" s="102"/>
      <c r="E3672" s="13"/>
      <c r="F3672" s="14"/>
      <c r="G3672" s="11">
        <v>100</v>
      </c>
      <c r="H3672" s="15">
        <v>2.3809523809519999</v>
      </c>
      <c r="I3672" s="2">
        <v>10.714285714286</v>
      </c>
      <c r="J3672" s="2">
        <v>13.095238095238001</v>
      </c>
      <c r="K3672" s="2">
        <v>11.755952380951999</v>
      </c>
      <c r="L3672" s="2">
        <v>14.136904761905001</v>
      </c>
      <c r="M3672" s="2">
        <v>18.005952380951999</v>
      </c>
      <c r="N3672" s="2">
        <v>9.9702380952380008</v>
      </c>
      <c r="O3672" s="2">
        <v>7.5892857142860004</v>
      </c>
      <c r="P3672" s="2">
        <v>0.446428571429</v>
      </c>
      <c r="Q3672" s="2">
        <v>0.59523809523799998</v>
      </c>
      <c r="R3672" s="2">
        <v>11.309523809524</v>
      </c>
      <c r="S3672" s="2">
        <v>522.734899328859</v>
      </c>
      <c r="T3672" s="18">
        <v>353.100937415229</v>
      </c>
    </row>
    <row r="3673" spans="4:20" x14ac:dyDescent="0.2">
      <c r="D3673" s="102"/>
      <c r="E3673" s="5" t="s">
        <v>34</v>
      </c>
      <c r="F3673" s="6"/>
      <c r="G3673" s="7">
        <v>462</v>
      </c>
      <c r="H3673" s="10">
        <v>14</v>
      </c>
      <c r="I3673" s="1">
        <v>41</v>
      </c>
      <c r="J3673" s="1">
        <v>59</v>
      </c>
      <c r="K3673" s="1">
        <v>47</v>
      </c>
      <c r="L3673" s="1">
        <v>70</v>
      </c>
      <c r="M3673" s="1">
        <v>87</v>
      </c>
      <c r="N3673" s="1">
        <v>65</v>
      </c>
      <c r="O3673" s="1">
        <v>36</v>
      </c>
      <c r="P3673" s="1">
        <v>7</v>
      </c>
      <c r="Q3673" s="1">
        <v>2</v>
      </c>
      <c r="R3673" s="1">
        <v>34</v>
      </c>
      <c r="S3673" s="33" t="s">
        <v>72</v>
      </c>
      <c r="T3673" s="41" t="s">
        <v>72</v>
      </c>
    </row>
    <row r="3674" spans="4:20" x14ac:dyDescent="0.2">
      <c r="D3674" s="102"/>
      <c r="E3674" s="13"/>
      <c r="F3674" s="14"/>
      <c r="G3674" s="11">
        <v>100</v>
      </c>
      <c r="H3674" s="15">
        <v>3.0303030303030001</v>
      </c>
      <c r="I3674" s="2">
        <v>8.8744588744590001</v>
      </c>
      <c r="J3674" s="2">
        <v>12.770562770563</v>
      </c>
      <c r="K3674" s="2">
        <v>10.173160173159999</v>
      </c>
      <c r="L3674" s="2">
        <v>15.151515151515</v>
      </c>
      <c r="M3674" s="2">
        <v>18.831168831168998</v>
      </c>
      <c r="N3674" s="2">
        <v>14.069264069263999</v>
      </c>
      <c r="O3674" s="2">
        <v>7.792207792208</v>
      </c>
      <c r="P3674" s="2">
        <v>1.5151515151520001</v>
      </c>
      <c r="Q3674" s="2">
        <v>0.43290043290000002</v>
      </c>
      <c r="R3674" s="2">
        <v>7.3593073593070004</v>
      </c>
      <c r="S3674" s="2">
        <v>557.82710280373794</v>
      </c>
      <c r="T3674" s="18">
        <v>366.504322900413</v>
      </c>
    </row>
    <row r="3675" spans="4:20" x14ac:dyDescent="0.2">
      <c r="D3675" s="102"/>
      <c r="E3675" s="5" t="s">
        <v>35</v>
      </c>
      <c r="F3675" s="6"/>
      <c r="G3675" s="7">
        <v>406</v>
      </c>
      <c r="H3675" s="10">
        <v>12</v>
      </c>
      <c r="I3675" s="1">
        <v>24</v>
      </c>
      <c r="J3675" s="1">
        <v>47</v>
      </c>
      <c r="K3675" s="1">
        <v>51</v>
      </c>
      <c r="L3675" s="1">
        <v>37</v>
      </c>
      <c r="M3675" s="1">
        <v>78</v>
      </c>
      <c r="N3675" s="1">
        <v>62</v>
      </c>
      <c r="O3675" s="1">
        <v>33</v>
      </c>
      <c r="P3675" s="1">
        <v>7</v>
      </c>
      <c r="Q3675" s="1">
        <v>3</v>
      </c>
      <c r="R3675" s="1">
        <v>52</v>
      </c>
      <c r="S3675" s="33" t="s">
        <v>72</v>
      </c>
      <c r="T3675" s="41" t="s">
        <v>72</v>
      </c>
    </row>
    <row r="3676" spans="4:20" x14ac:dyDescent="0.2">
      <c r="D3676" s="102"/>
      <c r="E3676" s="13"/>
      <c r="F3676" s="14"/>
      <c r="G3676" s="11">
        <v>100</v>
      </c>
      <c r="H3676" s="15">
        <v>2.9556650246310001</v>
      </c>
      <c r="I3676" s="2">
        <v>5.9113300492610001</v>
      </c>
      <c r="J3676" s="2">
        <v>11.576354679803</v>
      </c>
      <c r="K3676" s="2">
        <v>12.56157635468</v>
      </c>
      <c r="L3676" s="2">
        <v>9.1133004926109997</v>
      </c>
      <c r="M3676" s="2">
        <v>19.211822660098999</v>
      </c>
      <c r="N3676" s="2">
        <v>15.270935960591</v>
      </c>
      <c r="O3676" s="2">
        <v>8.128078817734</v>
      </c>
      <c r="P3676" s="2">
        <v>1.7241379310339999</v>
      </c>
      <c r="Q3676" s="2">
        <v>0.73891625615800005</v>
      </c>
      <c r="R3676" s="2">
        <v>12.807881773399</v>
      </c>
      <c r="S3676" s="2">
        <v>593.785310734463</v>
      </c>
      <c r="T3676" s="18">
        <v>388.74100597663801</v>
      </c>
    </row>
    <row r="3677" spans="4:20" x14ac:dyDescent="0.2">
      <c r="D3677" s="102"/>
      <c r="E3677" s="5" t="s">
        <v>36</v>
      </c>
      <c r="F3677" s="6"/>
      <c r="G3677" s="7">
        <v>210</v>
      </c>
      <c r="H3677" s="10">
        <v>12</v>
      </c>
      <c r="I3677" s="1">
        <v>13</v>
      </c>
      <c r="J3677" s="1">
        <v>24</v>
      </c>
      <c r="K3677" s="1">
        <v>34</v>
      </c>
      <c r="L3677" s="1">
        <v>24</v>
      </c>
      <c r="M3677" s="1">
        <v>33</v>
      </c>
      <c r="N3677" s="1">
        <v>24</v>
      </c>
      <c r="O3677" s="1">
        <v>9</v>
      </c>
      <c r="P3677" s="1">
        <v>0</v>
      </c>
      <c r="Q3677" s="1">
        <v>1</v>
      </c>
      <c r="R3677" s="1">
        <v>36</v>
      </c>
      <c r="S3677" s="33" t="s">
        <v>72</v>
      </c>
      <c r="T3677" s="41" t="s">
        <v>72</v>
      </c>
    </row>
    <row r="3678" spans="4:20" x14ac:dyDescent="0.2">
      <c r="D3678" s="102"/>
      <c r="E3678" s="13"/>
      <c r="F3678" s="14"/>
      <c r="G3678" s="11">
        <v>100</v>
      </c>
      <c r="H3678" s="15">
        <v>5.7142857142860004</v>
      </c>
      <c r="I3678" s="2">
        <v>6.1904761904759997</v>
      </c>
      <c r="J3678" s="2">
        <v>11.428571428571001</v>
      </c>
      <c r="K3678" s="2">
        <v>16.190476190476002</v>
      </c>
      <c r="L3678" s="2">
        <v>11.428571428571001</v>
      </c>
      <c r="M3678" s="2">
        <v>15.714285714286</v>
      </c>
      <c r="N3678" s="2">
        <v>11.428571428571001</v>
      </c>
      <c r="O3678" s="2">
        <v>4.2857142857139996</v>
      </c>
      <c r="P3678" s="9">
        <v>0</v>
      </c>
      <c r="Q3678" s="2">
        <v>0.47619047618999999</v>
      </c>
      <c r="R3678" s="2">
        <v>17.142857142857</v>
      </c>
      <c r="S3678" s="2">
        <v>488.21839080459802</v>
      </c>
      <c r="T3678" s="18">
        <v>319.10748109275698</v>
      </c>
    </row>
    <row r="3679" spans="4:20" x14ac:dyDescent="0.2">
      <c r="D3679" s="102"/>
      <c r="E3679" s="5" t="s">
        <v>37</v>
      </c>
      <c r="F3679" s="6"/>
      <c r="G3679" s="7">
        <v>714</v>
      </c>
      <c r="H3679" s="10">
        <v>26</v>
      </c>
      <c r="I3679" s="1">
        <v>83</v>
      </c>
      <c r="J3679" s="1">
        <v>110</v>
      </c>
      <c r="K3679" s="1">
        <v>85</v>
      </c>
      <c r="L3679" s="1">
        <v>102</v>
      </c>
      <c r="M3679" s="1">
        <v>105</v>
      </c>
      <c r="N3679" s="1">
        <v>68</v>
      </c>
      <c r="O3679" s="1">
        <v>29</v>
      </c>
      <c r="P3679" s="1">
        <v>8</v>
      </c>
      <c r="Q3679" s="1">
        <v>2</v>
      </c>
      <c r="R3679" s="1">
        <v>96</v>
      </c>
      <c r="S3679" s="33" t="s">
        <v>72</v>
      </c>
      <c r="T3679" s="41" t="s">
        <v>72</v>
      </c>
    </row>
    <row r="3680" spans="4:20" x14ac:dyDescent="0.2">
      <c r="D3680" s="102"/>
      <c r="E3680" s="13"/>
      <c r="F3680" s="14"/>
      <c r="G3680" s="11">
        <v>100</v>
      </c>
      <c r="H3680" s="15">
        <v>3.6414565826329999</v>
      </c>
      <c r="I3680" s="2">
        <v>11.624649859944</v>
      </c>
      <c r="J3680" s="2">
        <v>15.406162464986</v>
      </c>
      <c r="K3680" s="2">
        <v>11.904761904761999</v>
      </c>
      <c r="L3680" s="2">
        <v>14.285714285714</v>
      </c>
      <c r="M3680" s="2">
        <v>14.705882352941</v>
      </c>
      <c r="N3680" s="2">
        <v>9.5238095238099998</v>
      </c>
      <c r="O3680" s="2">
        <v>4.0616246498599997</v>
      </c>
      <c r="P3680" s="2">
        <v>1.120448179272</v>
      </c>
      <c r="Q3680" s="2">
        <v>0.28011204481800001</v>
      </c>
      <c r="R3680" s="2">
        <v>13.445378151261</v>
      </c>
      <c r="S3680" s="2">
        <v>473.22006472491898</v>
      </c>
      <c r="T3680" s="18">
        <v>332.56211447751599</v>
      </c>
    </row>
    <row r="3681" spans="2:20" x14ac:dyDescent="0.2">
      <c r="D3681" s="102"/>
      <c r="E3681" s="5" t="s">
        <v>38</v>
      </c>
      <c r="F3681" s="6"/>
      <c r="G3681" s="7">
        <v>70</v>
      </c>
      <c r="H3681" s="10">
        <v>7</v>
      </c>
      <c r="I3681" s="1">
        <v>13</v>
      </c>
      <c r="J3681" s="1">
        <v>15</v>
      </c>
      <c r="K3681" s="1">
        <v>9</v>
      </c>
      <c r="L3681" s="1">
        <v>4</v>
      </c>
      <c r="M3681" s="1">
        <v>4</v>
      </c>
      <c r="N3681" s="1">
        <v>2</v>
      </c>
      <c r="O3681" s="1">
        <v>3</v>
      </c>
      <c r="P3681" s="1">
        <v>0</v>
      </c>
      <c r="Q3681" s="1">
        <v>0</v>
      </c>
      <c r="R3681" s="1">
        <v>13</v>
      </c>
      <c r="S3681" s="33" t="s">
        <v>72</v>
      </c>
      <c r="T3681" s="41" t="s">
        <v>72</v>
      </c>
    </row>
    <row r="3682" spans="2:20" x14ac:dyDescent="0.2">
      <c r="D3682" s="102"/>
      <c r="E3682" s="13"/>
      <c r="F3682" s="14"/>
      <c r="G3682" s="11">
        <v>100</v>
      </c>
      <c r="H3682" s="15">
        <v>10</v>
      </c>
      <c r="I3682" s="2">
        <v>18.571428571428999</v>
      </c>
      <c r="J3682" s="2">
        <v>21.428571428571001</v>
      </c>
      <c r="K3682" s="2">
        <v>12.857142857143</v>
      </c>
      <c r="L3682" s="2">
        <v>5.7142857142860004</v>
      </c>
      <c r="M3682" s="2">
        <v>5.7142857142860004</v>
      </c>
      <c r="N3682" s="2">
        <v>2.8571428571430002</v>
      </c>
      <c r="O3682" s="2">
        <v>4.2857142857139996</v>
      </c>
      <c r="P3682" s="9">
        <v>0</v>
      </c>
      <c r="Q3682" s="9">
        <v>0</v>
      </c>
      <c r="R3682" s="2">
        <v>18.571428571428999</v>
      </c>
      <c r="S3682" s="2">
        <v>330.70175438596499</v>
      </c>
      <c r="T3682" s="18">
        <v>280.93740108831298</v>
      </c>
    </row>
    <row r="3683" spans="2:20" x14ac:dyDescent="0.2">
      <c r="D3683" s="101" t="s">
        <v>39</v>
      </c>
      <c r="E3683" s="26" t="s">
        <v>40</v>
      </c>
      <c r="F3683" s="25"/>
      <c r="G3683" s="28">
        <v>2044</v>
      </c>
      <c r="H3683" s="30">
        <v>62</v>
      </c>
      <c r="I3683" s="3">
        <v>149</v>
      </c>
      <c r="J3683" s="3">
        <v>206</v>
      </c>
      <c r="K3683" s="3">
        <v>203</v>
      </c>
      <c r="L3683" s="3">
        <v>267</v>
      </c>
      <c r="M3683" s="3">
        <v>397</v>
      </c>
      <c r="N3683" s="3">
        <v>349</v>
      </c>
      <c r="O3683" s="3">
        <v>185</v>
      </c>
      <c r="P3683" s="3">
        <v>38</v>
      </c>
      <c r="Q3683" s="3">
        <v>23</v>
      </c>
      <c r="R3683" s="3">
        <v>165</v>
      </c>
      <c r="S3683" s="74" t="s">
        <v>72</v>
      </c>
      <c r="T3683" s="75" t="s">
        <v>72</v>
      </c>
    </row>
    <row r="3684" spans="2:20" x14ac:dyDescent="0.2">
      <c r="D3684" s="102"/>
      <c r="E3684" s="13"/>
      <c r="F3684" s="14"/>
      <c r="G3684" s="11">
        <v>100</v>
      </c>
      <c r="H3684" s="15">
        <v>3.0332681017610001</v>
      </c>
      <c r="I3684" s="2">
        <v>7.2896281800390001</v>
      </c>
      <c r="J3684" s="2">
        <v>10.078277886497</v>
      </c>
      <c r="K3684" s="2">
        <v>9.9315068493149994</v>
      </c>
      <c r="L3684" s="2">
        <v>13.062622309198</v>
      </c>
      <c r="M3684" s="2">
        <v>19.422700587084002</v>
      </c>
      <c r="N3684" s="2">
        <v>17.074363992172</v>
      </c>
      <c r="O3684" s="2">
        <v>9.0508806262229999</v>
      </c>
      <c r="P3684" s="2">
        <v>1.859099804305</v>
      </c>
      <c r="Q3684" s="2">
        <v>1.125244618395</v>
      </c>
      <c r="R3684" s="2">
        <v>8.0724070450099994</v>
      </c>
      <c r="S3684" s="2">
        <v>613.35816923895698</v>
      </c>
      <c r="T3684" s="18">
        <v>403.13414897694901</v>
      </c>
    </row>
    <row r="3685" spans="2:20" x14ac:dyDescent="0.2">
      <c r="D3685" s="102"/>
      <c r="E3685" s="5" t="s">
        <v>41</v>
      </c>
      <c r="F3685" s="6"/>
      <c r="G3685" s="7">
        <v>2156</v>
      </c>
      <c r="H3685" s="10">
        <v>50</v>
      </c>
      <c r="I3685" s="1">
        <v>151</v>
      </c>
      <c r="J3685" s="1">
        <v>256</v>
      </c>
      <c r="K3685" s="1">
        <v>251</v>
      </c>
      <c r="L3685" s="1">
        <v>267</v>
      </c>
      <c r="M3685" s="1">
        <v>376</v>
      </c>
      <c r="N3685" s="1">
        <v>330</v>
      </c>
      <c r="O3685" s="1">
        <v>182</v>
      </c>
      <c r="P3685" s="1">
        <v>28</v>
      </c>
      <c r="Q3685" s="1">
        <v>18</v>
      </c>
      <c r="R3685" s="1">
        <v>247</v>
      </c>
      <c r="S3685" s="33" t="s">
        <v>72</v>
      </c>
      <c r="T3685" s="41" t="s">
        <v>72</v>
      </c>
    </row>
    <row r="3686" spans="2:20" x14ac:dyDescent="0.2">
      <c r="D3686" s="102"/>
      <c r="E3686" s="13"/>
      <c r="F3686" s="14"/>
      <c r="G3686" s="11">
        <v>100</v>
      </c>
      <c r="H3686" s="15">
        <v>2.3191094619669999</v>
      </c>
      <c r="I3686" s="2">
        <v>7.0037105751390003</v>
      </c>
      <c r="J3686" s="2">
        <v>11.873840445269</v>
      </c>
      <c r="K3686" s="2">
        <v>11.641929499072001</v>
      </c>
      <c r="L3686" s="2">
        <v>12.384044526902001</v>
      </c>
      <c r="M3686" s="2">
        <v>17.439703153989001</v>
      </c>
      <c r="N3686" s="2">
        <v>15.30612244898</v>
      </c>
      <c r="O3686" s="2">
        <v>8.4415584415579996</v>
      </c>
      <c r="P3686" s="2">
        <v>1.298701298701</v>
      </c>
      <c r="Q3686" s="2">
        <v>0.83487940630799995</v>
      </c>
      <c r="R3686" s="2">
        <v>11.456400742114999</v>
      </c>
      <c r="S3686" s="2">
        <v>586.82556312205304</v>
      </c>
      <c r="T3686" s="18">
        <v>384.33247657094398</v>
      </c>
    </row>
    <row r="3687" spans="2:20" x14ac:dyDescent="0.2">
      <c r="D3687" s="102"/>
      <c r="E3687" s="5" t="s">
        <v>42</v>
      </c>
      <c r="F3687" s="6"/>
      <c r="G3687" s="7">
        <v>1680</v>
      </c>
      <c r="H3687" s="10">
        <v>66</v>
      </c>
      <c r="I3687" s="1">
        <v>128</v>
      </c>
      <c r="J3687" s="1">
        <v>186</v>
      </c>
      <c r="K3687" s="1">
        <v>196</v>
      </c>
      <c r="L3687" s="1">
        <v>214</v>
      </c>
      <c r="M3687" s="1">
        <v>277</v>
      </c>
      <c r="N3687" s="1">
        <v>223</v>
      </c>
      <c r="O3687" s="1">
        <v>133</v>
      </c>
      <c r="P3687" s="1">
        <v>24</v>
      </c>
      <c r="Q3687" s="1">
        <v>8</v>
      </c>
      <c r="R3687" s="1">
        <v>225</v>
      </c>
      <c r="S3687" s="33" t="s">
        <v>72</v>
      </c>
      <c r="T3687" s="41" t="s">
        <v>72</v>
      </c>
    </row>
    <row r="3688" spans="2:20" x14ac:dyDescent="0.2">
      <c r="D3688" s="102"/>
      <c r="E3688" s="13"/>
      <c r="F3688" s="14"/>
      <c r="G3688" s="11">
        <v>100</v>
      </c>
      <c r="H3688" s="15">
        <v>3.9285714285709998</v>
      </c>
      <c r="I3688" s="2">
        <v>7.6190476190479997</v>
      </c>
      <c r="J3688" s="2">
        <v>11.071428571428999</v>
      </c>
      <c r="K3688" s="2">
        <v>11.666666666667</v>
      </c>
      <c r="L3688" s="2">
        <v>12.738095238094999</v>
      </c>
      <c r="M3688" s="2">
        <v>16.488095238094999</v>
      </c>
      <c r="N3688" s="2">
        <v>13.27380952381</v>
      </c>
      <c r="O3688" s="2">
        <v>7.916666666667</v>
      </c>
      <c r="P3688" s="2">
        <v>1.4285714285710001</v>
      </c>
      <c r="Q3688" s="2">
        <v>0.47619047618999999</v>
      </c>
      <c r="R3688" s="2">
        <v>13.392857142857</v>
      </c>
      <c r="S3688" s="2">
        <v>560.75601374570397</v>
      </c>
      <c r="T3688" s="18">
        <v>377.31568485515999</v>
      </c>
    </row>
    <row r="3689" spans="2:20" x14ac:dyDescent="0.2">
      <c r="D3689" s="102"/>
      <c r="E3689" s="5" t="s">
        <v>43</v>
      </c>
      <c r="F3689" s="6"/>
      <c r="G3689" s="7">
        <v>518</v>
      </c>
      <c r="H3689" s="10">
        <v>21</v>
      </c>
      <c r="I3689" s="1">
        <v>55</v>
      </c>
      <c r="J3689" s="1">
        <v>69</v>
      </c>
      <c r="K3689" s="1">
        <v>53</v>
      </c>
      <c r="L3689" s="1">
        <v>61</v>
      </c>
      <c r="M3689" s="1">
        <v>74</v>
      </c>
      <c r="N3689" s="1">
        <v>67</v>
      </c>
      <c r="O3689" s="1">
        <v>30</v>
      </c>
      <c r="P3689" s="1">
        <v>8</v>
      </c>
      <c r="Q3689" s="1">
        <v>3</v>
      </c>
      <c r="R3689" s="1">
        <v>77</v>
      </c>
      <c r="S3689" s="33" t="s">
        <v>72</v>
      </c>
      <c r="T3689" s="41" t="s">
        <v>72</v>
      </c>
    </row>
    <row r="3690" spans="2:20" x14ac:dyDescent="0.2">
      <c r="D3690" s="102"/>
      <c r="E3690" s="13"/>
      <c r="F3690" s="14"/>
      <c r="G3690" s="11">
        <v>100</v>
      </c>
      <c r="H3690" s="15">
        <v>4.0540540540540002</v>
      </c>
      <c r="I3690" s="2">
        <v>10.617760617761</v>
      </c>
      <c r="J3690" s="2">
        <v>13.320463320463</v>
      </c>
      <c r="K3690" s="2">
        <v>10.231660231659999</v>
      </c>
      <c r="L3690" s="2">
        <v>11.776061776062001</v>
      </c>
      <c r="M3690" s="2">
        <v>14.285714285714</v>
      </c>
      <c r="N3690" s="2">
        <v>12.934362934363</v>
      </c>
      <c r="O3690" s="2">
        <v>5.7915057915060002</v>
      </c>
      <c r="P3690" s="2">
        <v>1.5444015444020001</v>
      </c>
      <c r="Q3690" s="2">
        <v>0.57915057915099999</v>
      </c>
      <c r="R3690" s="2">
        <v>14.864864864865</v>
      </c>
      <c r="S3690" s="2">
        <v>526.41723356009095</v>
      </c>
      <c r="T3690" s="18">
        <v>380.50491347873901</v>
      </c>
    </row>
    <row r="3691" spans="2:20" x14ac:dyDescent="0.2">
      <c r="D3691" s="102"/>
      <c r="E3691" s="5" t="s">
        <v>44</v>
      </c>
      <c r="F3691" s="6"/>
      <c r="G3691" s="7">
        <v>602</v>
      </c>
      <c r="H3691" s="10">
        <v>12</v>
      </c>
      <c r="I3691" s="1">
        <v>43</v>
      </c>
      <c r="J3691" s="1">
        <v>62</v>
      </c>
      <c r="K3691" s="1">
        <v>69</v>
      </c>
      <c r="L3691" s="1">
        <v>61</v>
      </c>
      <c r="M3691" s="1">
        <v>97</v>
      </c>
      <c r="N3691" s="1">
        <v>75</v>
      </c>
      <c r="O3691" s="1">
        <v>35</v>
      </c>
      <c r="P3691" s="1">
        <v>10</v>
      </c>
      <c r="Q3691" s="1">
        <v>9</v>
      </c>
      <c r="R3691" s="1">
        <v>129</v>
      </c>
      <c r="S3691" s="33" t="s">
        <v>72</v>
      </c>
      <c r="T3691" s="41" t="s">
        <v>72</v>
      </c>
    </row>
    <row r="3692" spans="2:20" x14ac:dyDescent="0.2">
      <c r="D3692" s="103"/>
      <c r="E3692" s="54"/>
      <c r="F3692" s="52"/>
      <c r="G3692" s="61">
        <v>100</v>
      </c>
      <c r="H3692" s="66">
        <v>1.9933554817279999</v>
      </c>
      <c r="I3692" s="24">
        <v>7.1428571428570002</v>
      </c>
      <c r="J3692" s="24">
        <v>10.299003322259001</v>
      </c>
      <c r="K3692" s="24">
        <v>11.461794019934</v>
      </c>
      <c r="L3692" s="24">
        <v>10.132890365449001</v>
      </c>
      <c r="M3692" s="24">
        <v>16.112956810631001</v>
      </c>
      <c r="N3692" s="24">
        <v>12.458471760797</v>
      </c>
      <c r="O3692" s="24">
        <v>5.8139534883720003</v>
      </c>
      <c r="P3692" s="24">
        <v>1.6611295681060001</v>
      </c>
      <c r="Q3692" s="24">
        <v>1.4950166112959999</v>
      </c>
      <c r="R3692" s="24">
        <v>21.428571428571001</v>
      </c>
      <c r="S3692" s="24">
        <v>586.89217758985205</v>
      </c>
      <c r="T3692" s="69">
        <v>418.23835597943798</v>
      </c>
    </row>
    <row r="3694" spans="2:20" x14ac:dyDescent="0.2">
      <c r="B3694" s="34" t="str">
        <f xml:space="preserve"> HYPERLINK("#'目次'!B89", "[83]")</f>
        <v>[83]</v>
      </c>
      <c r="C3694" s="27" t="s">
        <v>818</v>
      </c>
    </row>
    <row r="3697" spans="3:10" x14ac:dyDescent="0.2">
      <c r="C3697" s="27" t="s">
        <v>13</v>
      </c>
    </row>
    <row r="3698" spans="3:10" x14ac:dyDescent="0.2">
      <c r="D3698" s="97"/>
      <c r="E3698" s="98"/>
      <c r="F3698" s="98"/>
      <c r="G3698" s="38" t="s">
        <v>14</v>
      </c>
      <c r="H3698" s="36" t="s">
        <v>819</v>
      </c>
      <c r="I3698" s="4" t="s">
        <v>820</v>
      </c>
      <c r="J3698" s="35" t="s">
        <v>24</v>
      </c>
    </row>
    <row r="3699" spans="3:10" x14ac:dyDescent="0.2">
      <c r="D3699" s="99"/>
      <c r="E3699" s="100"/>
      <c r="F3699" s="100"/>
      <c r="G3699" s="40"/>
      <c r="H3699" s="42"/>
      <c r="I3699" s="8"/>
      <c r="J3699" s="39"/>
    </row>
    <row r="3700" spans="3:10" x14ac:dyDescent="0.2">
      <c r="D3700" s="59"/>
      <c r="E3700" s="63" t="s">
        <v>14</v>
      </c>
      <c r="F3700" s="65"/>
      <c r="G3700" s="37">
        <v>7000</v>
      </c>
      <c r="H3700" s="16">
        <v>2955</v>
      </c>
      <c r="I3700" s="16">
        <v>3977</v>
      </c>
      <c r="J3700" s="57">
        <v>68</v>
      </c>
    </row>
    <row r="3701" spans="3:10" x14ac:dyDescent="0.2">
      <c r="D3701" s="54"/>
      <c r="E3701" s="52"/>
      <c r="F3701" s="60"/>
      <c r="G3701" s="11">
        <v>100</v>
      </c>
      <c r="H3701" s="2">
        <v>42.214285714286</v>
      </c>
      <c r="I3701" s="2">
        <v>56.814285714286001</v>
      </c>
      <c r="J3701" s="18">
        <v>0.97142857142899997</v>
      </c>
    </row>
    <row r="3702" spans="3:10" x14ac:dyDescent="0.2">
      <c r="D3702" s="101" t="s">
        <v>25</v>
      </c>
      <c r="E3702" s="26" t="s">
        <v>26</v>
      </c>
      <c r="F3702" s="25"/>
      <c r="G3702" s="28">
        <v>308</v>
      </c>
      <c r="H3702" s="30">
        <v>135</v>
      </c>
      <c r="I3702" s="3">
        <v>170</v>
      </c>
      <c r="J3702" s="32">
        <v>3</v>
      </c>
    </row>
    <row r="3703" spans="3:10" x14ac:dyDescent="0.2">
      <c r="D3703" s="102"/>
      <c r="E3703" s="13"/>
      <c r="F3703" s="14"/>
      <c r="G3703" s="11">
        <v>100</v>
      </c>
      <c r="H3703" s="15">
        <v>43.831168831169002</v>
      </c>
      <c r="I3703" s="2">
        <v>55.194805194804999</v>
      </c>
      <c r="J3703" s="18">
        <v>0.974025974026</v>
      </c>
    </row>
    <row r="3704" spans="3:10" x14ac:dyDescent="0.2">
      <c r="D3704" s="102"/>
      <c r="E3704" s="5" t="s">
        <v>27</v>
      </c>
      <c r="F3704" s="6"/>
      <c r="G3704" s="7">
        <v>504</v>
      </c>
      <c r="H3704" s="10">
        <v>167</v>
      </c>
      <c r="I3704" s="1">
        <v>332</v>
      </c>
      <c r="J3704" s="17">
        <v>5</v>
      </c>
    </row>
    <row r="3705" spans="3:10" x14ac:dyDescent="0.2">
      <c r="D3705" s="102"/>
      <c r="E3705" s="13"/>
      <c r="F3705" s="14"/>
      <c r="G3705" s="11">
        <v>100</v>
      </c>
      <c r="H3705" s="15">
        <v>33.134920634921002</v>
      </c>
      <c r="I3705" s="2">
        <v>65.873015873016001</v>
      </c>
      <c r="J3705" s="18">
        <v>0.99206349206300004</v>
      </c>
    </row>
    <row r="3706" spans="3:10" x14ac:dyDescent="0.2">
      <c r="D3706" s="102"/>
      <c r="E3706" s="5" t="s">
        <v>28</v>
      </c>
      <c r="F3706" s="6"/>
      <c r="G3706" s="7">
        <v>1554</v>
      </c>
      <c r="H3706" s="10">
        <v>641</v>
      </c>
      <c r="I3706" s="1">
        <v>889</v>
      </c>
      <c r="J3706" s="17">
        <v>24</v>
      </c>
    </row>
    <row r="3707" spans="3:10" x14ac:dyDescent="0.2">
      <c r="D3707" s="102"/>
      <c r="E3707" s="13"/>
      <c r="F3707" s="14"/>
      <c r="G3707" s="11">
        <v>100</v>
      </c>
      <c r="H3707" s="15">
        <v>41.248391248391002</v>
      </c>
      <c r="I3707" s="2">
        <v>57.207207207206999</v>
      </c>
      <c r="J3707" s="18">
        <v>1.5444015444020001</v>
      </c>
    </row>
    <row r="3708" spans="3:10" x14ac:dyDescent="0.2">
      <c r="D3708" s="102"/>
      <c r="E3708" s="5" t="s">
        <v>29</v>
      </c>
      <c r="F3708" s="6"/>
      <c r="G3708" s="7">
        <v>840</v>
      </c>
      <c r="H3708" s="10">
        <v>401</v>
      </c>
      <c r="I3708" s="1">
        <v>432</v>
      </c>
      <c r="J3708" s="17">
        <v>7</v>
      </c>
    </row>
    <row r="3709" spans="3:10" x14ac:dyDescent="0.2">
      <c r="D3709" s="102"/>
      <c r="E3709" s="13"/>
      <c r="F3709" s="14"/>
      <c r="G3709" s="11">
        <v>100</v>
      </c>
      <c r="H3709" s="15">
        <v>47.738095238094999</v>
      </c>
      <c r="I3709" s="2">
        <v>51.428571428570997</v>
      </c>
      <c r="J3709" s="18">
        <v>0.83333333333299997</v>
      </c>
    </row>
    <row r="3710" spans="3:10" x14ac:dyDescent="0.2">
      <c r="D3710" s="102"/>
      <c r="E3710" s="5" t="s">
        <v>30</v>
      </c>
      <c r="F3710" s="6"/>
      <c r="G3710" s="7">
        <v>280</v>
      </c>
      <c r="H3710" s="10">
        <v>81</v>
      </c>
      <c r="I3710" s="1">
        <v>193</v>
      </c>
      <c r="J3710" s="17">
        <v>6</v>
      </c>
    </row>
    <row r="3711" spans="3:10" x14ac:dyDescent="0.2">
      <c r="D3711" s="102"/>
      <c r="E3711" s="13"/>
      <c r="F3711" s="14"/>
      <c r="G3711" s="11">
        <v>100</v>
      </c>
      <c r="H3711" s="15">
        <v>28.928571428571001</v>
      </c>
      <c r="I3711" s="2">
        <v>68.928571428571004</v>
      </c>
      <c r="J3711" s="18">
        <v>2.1428571428569998</v>
      </c>
    </row>
    <row r="3712" spans="3:10" x14ac:dyDescent="0.2">
      <c r="D3712" s="102"/>
      <c r="E3712" s="5" t="s">
        <v>31</v>
      </c>
      <c r="F3712" s="6"/>
      <c r="G3712" s="7">
        <v>154</v>
      </c>
      <c r="H3712" s="10">
        <v>34</v>
      </c>
      <c r="I3712" s="1">
        <v>119</v>
      </c>
      <c r="J3712" s="17">
        <v>1</v>
      </c>
    </row>
    <row r="3713" spans="4:10" x14ac:dyDescent="0.2">
      <c r="D3713" s="102"/>
      <c r="E3713" s="13"/>
      <c r="F3713" s="14"/>
      <c r="G3713" s="11">
        <v>100</v>
      </c>
      <c r="H3713" s="15">
        <v>22.077922077922</v>
      </c>
      <c r="I3713" s="2">
        <v>77.272727272726996</v>
      </c>
      <c r="J3713" s="18">
        <v>0.64935064935099995</v>
      </c>
    </row>
    <row r="3714" spans="4:10" x14ac:dyDescent="0.2">
      <c r="D3714" s="102"/>
      <c r="E3714" s="5" t="s">
        <v>32</v>
      </c>
      <c r="F3714" s="6"/>
      <c r="G3714" s="7">
        <v>826</v>
      </c>
      <c r="H3714" s="10">
        <v>364</v>
      </c>
      <c r="I3714" s="1">
        <v>456</v>
      </c>
      <c r="J3714" s="17">
        <v>6</v>
      </c>
    </row>
    <row r="3715" spans="4:10" x14ac:dyDescent="0.2">
      <c r="D3715" s="102"/>
      <c r="E3715" s="13"/>
      <c r="F3715" s="14"/>
      <c r="G3715" s="11">
        <v>100</v>
      </c>
      <c r="H3715" s="15">
        <v>44.067796610168998</v>
      </c>
      <c r="I3715" s="2">
        <v>55.205811138015001</v>
      </c>
      <c r="J3715" s="18">
        <v>0.72639225181599998</v>
      </c>
    </row>
    <row r="3716" spans="4:10" x14ac:dyDescent="0.2">
      <c r="D3716" s="102"/>
      <c r="E3716" s="5" t="s">
        <v>33</v>
      </c>
      <c r="F3716" s="6"/>
      <c r="G3716" s="7">
        <v>672</v>
      </c>
      <c r="H3716" s="10">
        <v>316</v>
      </c>
      <c r="I3716" s="1">
        <v>354</v>
      </c>
      <c r="J3716" s="17">
        <v>2</v>
      </c>
    </row>
    <row r="3717" spans="4:10" x14ac:dyDescent="0.2">
      <c r="D3717" s="102"/>
      <c r="E3717" s="13"/>
      <c r="F3717" s="14"/>
      <c r="G3717" s="11">
        <v>100</v>
      </c>
      <c r="H3717" s="15">
        <v>47.023809523810002</v>
      </c>
      <c r="I3717" s="2">
        <v>52.678571428570997</v>
      </c>
      <c r="J3717" s="18">
        <v>0.29761904761899999</v>
      </c>
    </row>
    <row r="3718" spans="4:10" x14ac:dyDescent="0.2">
      <c r="D3718" s="102"/>
      <c r="E3718" s="5" t="s">
        <v>34</v>
      </c>
      <c r="F3718" s="6"/>
      <c r="G3718" s="7">
        <v>462</v>
      </c>
      <c r="H3718" s="10">
        <v>298</v>
      </c>
      <c r="I3718" s="1">
        <v>161</v>
      </c>
      <c r="J3718" s="17">
        <v>3</v>
      </c>
    </row>
    <row r="3719" spans="4:10" x14ac:dyDescent="0.2">
      <c r="D3719" s="102"/>
      <c r="E3719" s="13"/>
      <c r="F3719" s="14"/>
      <c r="G3719" s="11">
        <v>100</v>
      </c>
      <c r="H3719" s="15">
        <v>64.502164502165002</v>
      </c>
      <c r="I3719" s="2">
        <v>34.848484848485</v>
      </c>
      <c r="J3719" s="18">
        <v>0.64935064935099995</v>
      </c>
    </row>
    <row r="3720" spans="4:10" x14ac:dyDescent="0.2">
      <c r="D3720" s="102"/>
      <c r="E3720" s="5" t="s">
        <v>35</v>
      </c>
      <c r="F3720" s="6"/>
      <c r="G3720" s="7">
        <v>406</v>
      </c>
      <c r="H3720" s="10">
        <v>193</v>
      </c>
      <c r="I3720" s="1">
        <v>207</v>
      </c>
      <c r="J3720" s="17">
        <v>6</v>
      </c>
    </row>
    <row r="3721" spans="4:10" x14ac:dyDescent="0.2">
      <c r="D3721" s="102"/>
      <c r="E3721" s="13"/>
      <c r="F3721" s="14"/>
      <c r="G3721" s="11">
        <v>100</v>
      </c>
      <c r="H3721" s="15">
        <v>47.536945812808</v>
      </c>
      <c r="I3721" s="2">
        <v>50.985221674877003</v>
      </c>
      <c r="J3721" s="18">
        <v>1.477832512315</v>
      </c>
    </row>
    <row r="3722" spans="4:10" x14ac:dyDescent="0.2">
      <c r="D3722" s="102"/>
      <c r="E3722" s="5" t="s">
        <v>36</v>
      </c>
      <c r="F3722" s="6"/>
      <c r="G3722" s="7">
        <v>210</v>
      </c>
      <c r="H3722" s="10">
        <v>65</v>
      </c>
      <c r="I3722" s="1">
        <v>142</v>
      </c>
      <c r="J3722" s="17">
        <v>3</v>
      </c>
    </row>
    <row r="3723" spans="4:10" x14ac:dyDescent="0.2">
      <c r="D3723" s="102"/>
      <c r="E3723" s="13"/>
      <c r="F3723" s="14"/>
      <c r="G3723" s="11">
        <v>100</v>
      </c>
      <c r="H3723" s="15">
        <v>30.952380952380999</v>
      </c>
      <c r="I3723" s="2">
        <v>67.619047619048004</v>
      </c>
      <c r="J3723" s="18">
        <v>1.4285714285710001</v>
      </c>
    </row>
    <row r="3724" spans="4:10" x14ac:dyDescent="0.2">
      <c r="D3724" s="102"/>
      <c r="E3724" s="5" t="s">
        <v>37</v>
      </c>
      <c r="F3724" s="6"/>
      <c r="G3724" s="7">
        <v>714</v>
      </c>
      <c r="H3724" s="10">
        <v>241</v>
      </c>
      <c r="I3724" s="1">
        <v>471</v>
      </c>
      <c r="J3724" s="17">
        <v>2</v>
      </c>
    </row>
    <row r="3725" spans="4:10" x14ac:dyDescent="0.2">
      <c r="D3725" s="102"/>
      <c r="E3725" s="13"/>
      <c r="F3725" s="14"/>
      <c r="G3725" s="11">
        <v>100</v>
      </c>
      <c r="H3725" s="15">
        <v>33.753501400559998</v>
      </c>
      <c r="I3725" s="2">
        <v>65.966386554622005</v>
      </c>
      <c r="J3725" s="18">
        <v>0.28011204481800001</v>
      </c>
    </row>
    <row r="3726" spans="4:10" x14ac:dyDescent="0.2">
      <c r="D3726" s="102"/>
      <c r="E3726" s="5" t="s">
        <v>38</v>
      </c>
      <c r="F3726" s="6"/>
      <c r="G3726" s="7">
        <v>70</v>
      </c>
      <c r="H3726" s="10">
        <v>19</v>
      </c>
      <c r="I3726" s="1">
        <v>51</v>
      </c>
      <c r="J3726" s="17">
        <v>0</v>
      </c>
    </row>
    <row r="3727" spans="4:10" x14ac:dyDescent="0.2">
      <c r="D3727" s="102"/>
      <c r="E3727" s="13"/>
      <c r="F3727" s="14"/>
      <c r="G3727" s="11">
        <v>100</v>
      </c>
      <c r="H3727" s="15">
        <v>27.142857142857</v>
      </c>
      <c r="I3727" s="2">
        <v>72.857142857143003</v>
      </c>
      <c r="J3727" s="29">
        <v>0</v>
      </c>
    </row>
    <row r="3728" spans="4:10" x14ac:dyDescent="0.2">
      <c r="D3728" s="101" t="s">
        <v>39</v>
      </c>
      <c r="E3728" s="26" t="s">
        <v>40</v>
      </c>
      <c r="F3728" s="25"/>
      <c r="G3728" s="28">
        <v>2044</v>
      </c>
      <c r="H3728" s="30">
        <v>1084</v>
      </c>
      <c r="I3728" s="3">
        <v>946</v>
      </c>
      <c r="J3728" s="32">
        <v>14</v>
      </c>
    </row>
    <row r="3729" spans="2:54" x14ac:dyDescent="0.2">
      <c r="D3729" s="102"/>
      <c r="E3729" s="13"/>
      <c r="F3729" s="14"/>
      <c r="G3729" s="11">
        <v>100</v>
      </c>
      <c r="H3729" s="15">
        <v>53.033268101761003</v>
      </c>
      <c r="I3729" s="2">
        <v>46.281800391388998</v>
      </c>
      <c r="J3729" s="18">
        <v>0.68493150684899995</v>
      </c>
    </row>
    <row r="3730" spans="2:54" x14ac:dyDescent="0.2">
      <c r="D3730" s="102"/>
      <c r="E3730" s="5" t="s">
        <v>41</v>
      </c>
      <c r="F3730" s="6"/>
      <c r="G3730" s="7">
        <v>2156</v>
      </c>
      <c r="H3730" s="10">
        <v>890</v>
      </c>
      <c r="I3730" s="1">
        <v>1241</v>
      </c>
      <c r="J3730" s="17">
        <v>25</v>
      </c>
    </row>
    <row r="3731" spans="2:54" x14ac:dyDescent="0.2">
      <c r="D3731" s="102"/>
      <c r="E3731" s="13"/>
      <c r="F3731" s="14"/>
      <c r="G3731" s="11">
        <v>100</v>
      </c>
      <c r="H3731" s="15">
        <v>41.280148423005997</v>
      </c>
      <c r="I3731" s="2">
        <v>57.560296846010999</v>
      </c>
      <c r="J3731" s="18">
        <v>1.1595547309830001</v>
      </c>
    </row>
    <row r="3732" spans="2:54" x14ac:dyDescent="0.2">
      <c r="D3732" s="102"/>
      <c r="E3732" s="5" t="s">
        <v>42</v>
      </c>
      <c r="F3732" s="6"/>
      <c r="G3732" s="7">
        <v>1680</v>
      </c>
      <c r="H3732" s="10">
        <v>635</v>
      </c>
      <c r="I3732" s="1">
        <v>1029</v>
      </c>
      <c r="J3732" s="17">
        <v>16</v>
      </c>
    </row>
    <row r="3733" spans="2:54" x14ac:dyDescent="0.2">
      <c r="D3733" s="102"/>
      <c r="E3733" s="13"/>
      <c r="F3733" s="14"/>
      <c r="G3733" s="11">
        <v>100</v>
      </c>
      <c r="H3733" s="15">
        <v>37.797619047619001</v>
      </c>
      <c r="I3733" s="2">
        <v>61.25</v>
      </c>
      <c r="J3733" s="18">
        <v>0.95238095238099996</v>
      </c>
    </row>
    <row r="3734" spans="2:54" x14ac:dyDescent="0.2">
      <c r="D3734" s="102"/>
      <c r="E3734" s="5" t="s">
        <v>43</v>
      </c>
      <c r="F3734" s="6"/>
      <c r="G3734" s="7">
        <v>518</v>
      </c>
      <c r="H3734" s="10">
        <v>159</v>
      </c>
      <c r="I3734" s="1">
        <v>347</v>
      </c>
      <c r="J3734" s="17">
        <v>12</v>
      </c>
    </row>
    <row r="3735" spans="2:54" x14ac:dyDescent="0.2">
      <c r="D3735" s="102"/>
      <c r="E3735" s="13"/>
      <c r="F3735" s="14"/>
      <c r="G3735" s="11">
        <v>100</v>
      </c>
      <c r="H3735" s="15">
        <v>30.694980694980998</v>
      </c>
      <c r="I3735" s="2">
        <v>66.988416988417001</v>
      </c>
      <c r="J3735" s="18">
        <v>2.3166023166019998</v>
      </c>
    </row>
    <row r="3736" spans="2:54" x14ac:dyDescent="0.2">
      <c r="D3736" s="102"/>
      <c r="E3736" s="5" t="s">
        <v>44</v>
      </c>
      <c r="F3736" s="6"/>
      <c r="G3736" s="7">
        <v>602</v>
      </c>
      <c r="H3736" s="10">
        <v>187</v>
      </c>
      <c r="I3736" s="1">
        <v>414</v>
      </c>
      <c r="J3736" s="17">
        <v>1</v>
      </c>
    </row>
    <row r="3737" spans="2:54" x14ac:dyDescent="0.2">
      <c r="D3737" s="103"/>
      <c r="E3737" s="54"/>
      <c r="F3737" s="52"/>
      <c r="G3737" s="61">
        <v>100</v>
      </c>
      <c r="H3737" s="66">
        <v>31.063122923588001</v>
      </c>
      <c r="I3737" s="24">
        <v>68.770764119600997</v>
      </c>
      <c r="J3737" s="69">
        <v>0.166112956811</v>
      </c>
    </row>
    <row r="3739" spans="2:54" x14ac:dyDescent="0.2">
      <c r="B3739" s="34" t="str">
        <f xml:space="preserve"> HYPERLINK("#'目次'!B90", "[84]")</f>
        <v>[84]</v>
      </c>
      <c r="C3739" s="27" t="s">
        <v>823</v>
      </c>
    </row>
    <row r="3742" spans="2:54" x14ac:dyDescent="0.2">
      <c r="C3742" s="27" t="s">
        <v>13</v>
      </c>
    </row>
    <row r="3743" spans="2:54" x14ac:dyDescent="0.2">
      <c r="D3743" s="97"/>
      <c r="E3743" s="98"/>
      <c r="F3743" s="98"/>
      <c r="G3743" s="38" t="s">
        <v>14</v>
      </c>
      <c r="H3743" s="36" t="s">
        <v>26</v>
      </c>
      <c r="I3743" s="4" t="s">
        <v>824</v>
      </c>
      <c r="J3743" s="4" t="s">
        <v>825</v>
      </c>
      <c r="K3743" s="4" t="s">
        <v>826</v>
      </c>
      <c r="L3743" s="4" t="s">
        <v>827</v>
      </c>
      <c r="M3743" s="4" t="s">
        <v>828</v>
      </c>
      <c r="N3743" s="4" t="s">
        <v>829</v>
      </c>
      <c r="O3743" s="4" t="s">
        <v>830</v>
      </c>
      <c r="P3743" s="4" t="s">
        <v>831</v>
      </c>
      <c r="Q3743" s="4" t="s">
        <v>832</v>
      </c>
      <c r="R3743" s="4" t="s">
        <v>833</v>
      </c>
      <c r="S3743" s="4" t="s">
        <v>834</v>
      </c>
      <c r="T3743" s="4" t="s">
        <v>835</v>
      </c>
      <c r="U3743" s="4" t="s">
        <v>836</v>
      </c>
      <c r="V3743" s="4" t="s">
        <v>837</v>
      </c>
      <c r="W3743" s="4" t="s">
        <v>838</v>
      </c>
      <c r="X3743" s="4" t="s">
        <v>839</v>
      </c>
      <c r="Y3743" s="4" t="s">
        <v>840</v>
      </c>
      <c r="Z3743" s="4" t="s">
        <v>841</v>
      </c>
      <c r="AA3743" s="4" t="s">
        <v>842</v>
      </c>
      <c r="AB3743" s="4" t="s">
        <v>843</v>
      </c>
      <c r="AC3743" s="4" t="s">
        <v>844</v>
      </c>
      <c r="AD3743" s="4" t="s">
        <v>845</v>
      </c>
      <c r="AE3743" s="4" t="s">
        <v>846</v>
      </c>
      <c r="AF3743" s="4" t="s">
        <v>847</v>
      </c>
      <c r="AG3743" s="4" t="s">
        <v>848</v>
      </c>
      <c r="AH3743" s="4" t="s">
        <v>849</v>
      </c>
      <c r="AI3743" s="4" t="s">
        <v>850</v>
      </c>
      <c r="AJ3743" s="4" t="s">
        <v>851</v>
      </c>
      <c r="AK3743" s="4" t="s">
        <v>852</v>
      </c>
      <c r="AL3743" s="4" t="s">
        <v>853</v>
      </c>
      <c r="AM3743" s="4" t="s">
        <v>854</v>
      </c>
      <c r="AN3743" s="4" t="s">
        <v>855</v>
      </c>
      <c r="AO3743" s="4" t="s">
        <v>856</v>
      </c>
      <c r="AP3743" s="4" t="s">
        <v>857</v>
      </c>
      <c r="AQ3743" s="4" t="s">
        <v>858</v>
      </c>
      <c r="AR3743" s="4" t="s">
        <v>859</v>
      </c>
      <c r="AS3743" s="4" t="s">
        <v>860</v>
      </c>
      <c r="AT3743" s="4" t="s">
        <v>861</v>
      </c>
      <c r="AU3743" s="4" t="s">
        <v>862</v>
      </c>
      <c r="AV3743" s="4" t="s">
        <v>863</v>
      </c>
      <c r="AW3743" s="4" t="s">
        <v>864</v>
      </c>
      <c r="AX3743" s="4" t="s">
        <v>865</v>
      </c>
      <c r="AY3743" s="4" t="s">
        <v>866</v>
      </c>
      <c r="AZ3743" s="4" t="s">
        <v>867</v>
      </c>
      <c r="BA3743" s="4" t="s">
        <v>868</v>
      </c>
      <c r="BB3743" s="35" t="s">
        <v>869</v>
      </c>
    </row>
    <row r="3744" spans="2:54" x14ac:dyDescent="0.2">
      <c r="D3744" s="99"/>
      <c r="E3744" s="100"/>
      <c r="F3744" s="100"/>
      <c r="G3744" s="40"/>
      <c r="H3744" s="42"/>
      <c r="I3744" s="8"/>
      <c r="J3744" s="8"/>
      <c r="K3744" s="8"/>
      <c r="L3744" s="8"/>
      <c r="M3744" s="8"/>
      <c r="N3744" s="8"/>
      <c r="O3744" s="8"/>
      <c r="P3744" s="8"/>
      <c r="Q3744" s="8"/>
      <c r="R3744" s="8"/>
      <c r="S3744" s="8"/>
      <c r="T3744" s="8"/>
      <c r="U3744" s="8"/>
      <c r="V3744" s="8"/>
      <c r="W3744" s="8"/>
      <c r="X3744" s="8"/>
      <c r="Y3744" s="8"/>
      <c r="Z3744" s="8"/>
      <c r="AA3744" s="8"/>
      <c r="AB3744" s="8"/>
      <c r="AC3744" s="8"/>
      <c r="AD3744" s="8"/>
      <c r="AE3744" s="8"/>
      <c r="AF3744" s="8"/>
      <c r="AG3744" s="8"/>
      <c r="AH3744" s="8"/>
      <c r="AI3744" s="8"/>
      <c r="AJ3744" s="8"/>
      <c r="AK3744" s="8"/>
      <c r="AL3744" s="8"/>
      <c r="AM3744" s="8"/>
      <c r="AN3744" s="8"/>
      <c r="AO3744" s="8"/>
      <c r="AP3744" s="8"/>
      <c r="AQ3744" s="8"/>
      <c r="AR3744" s="8"/>
      <c r="AS3744" s="8"/>
      <c r="AT3744" s="8"/>
      <c r="AU3744" s="8"/>
      <c r="AV3744" s="8"/>
      <c r="AW3744" s="8"/>
      <c r="AX3744" s="8"/>
      <c r="AY3744" s="8"/>
      <c r="AZ3744" s="8"/>
      <c r="BA3744" s="8"/>
      <c r="BB3744" s="39"/>
    </row>
    <row r="3745" spans="4:54" x14ac:dyDescent="0.2">
      <c r="D3745" s="59"/>
      <c r="E3745" s="63" t="s">
        <v>14</v>
      </c>
      <c r="F3745" s="65"/>
      <c r="G3745" s="37">
        <v>7000</v>
      </c>
      <c r="H3745" s="16">
        <v>308</v>
      </c>
      <c r="I3745" s="16">
        <v>84</v>
      </c>
      <c r="J3745" s="16">
        <v>84</v>
      </c>
      <c r="K3745" s="16">
        <v>112</v>
      </c>
      <c r="L3745" s="16">
        <v>56</v>
      </c>
      <c r="M3745" s="16">
        <v>70</v>
      </c>
      <c r="N3745" s="16">
        <v>98</v>
      </c>
      <c r="O3745" s="16">
        <v>154</v>
      </c>
      <c r="P3745" s="16">
        <v>154</v>
      </c>
      <c r="Q3745" s="16">
        <v>126</v>
      </c>
      <c r="R3745" s="16">
        <v>378</v>
      </c>
      <c r="S3745" s="16">
        <v>308</v>
      </c>
      <c r="T3745" s="16">
        <v>756</v>
      </c>
      <c r="U3745" s="16">
        <v>518</v>
      </c>
      <c r="V3745" s="16">
        <v>112</v>
      </c>
      <c r="W3745" s="16">
        <v>84</v>
      </c>
      <c r="X3745" s="16">
        <v>42</v>
      </c>
      <c r="Y3745" s="16">
        <v>28</v>
      </c>
      <c r="Z3745" s="16">
        <v>56</v>
      </c>
      <c r="AA3745" s="16">
        <v>112</v>
      </c>
      <c r="AB3745" s="16">
        <v>112</v>
      </c>
      <c r="AC3745" s="16">
        <v>210</v>
      </c>
      <c r="AD3745" s="16">
        <v>406</v>
      </c>
      <c r="AE3745" s="16">
        <v>98</v>
      </c>
      <c r="AF3745" s="16">
        <v>70</v>
      </c>
      <c r="AG3745" s="16">
        <v>154</v>
      </c>
      <c r="AH3745" s="16">
        <v>490</v>
      </c>
      <c r="AI3745" s="16">
        <v>266</v>
      </c>
      <c r="AJ3745" s="16">
        <v>112</v>
      </c>
      <c r="AK3745" s="16">
        <v>42</v>
      </c>
      <c r="AL3745" s="16">
        <v>28</v>
      </c>
      <c r="AM3745" s="16">
        <v>42</v>
      </c>
      <c r="AN3745" s="16">
        <v>84</v>
      </c>
      <c r="AO3745" s="16">
        <v>154</v>
      </c>
      <c r="AP3745" s="16">
        <v>98</v>
      </c>
      <c r="AQ3745" s="16">
        <v>56</v>
      </c>
      <c r="AR3745" s="16">
        <v>28</v>
      </c>
      <c r="AS3745" s="16">
        <v>98</v>
      </c>
      <c r="AT3745" s="16">
        <v>28</v>
      </c>
      <c r="AU3745" s="16">
        <v>308</v>
      </c>
      <c r="AV3745" s="16">
        <v>42</v>
      </c>
      <c r="AW3745" s="16">
        <v>70</v>
      </c>
      <c r="AX3745" s="16">
        <v>84</v>
      </c>
      <c r="AY3745" s="16">
        <v>70</v>
      </c>
      <c r="AZ3745" s="16">
        <v>70</v>
      </c>
      <c r="BA3745" s="16">
        <v>70</v>
      </c>
      <c r="BB3745" s="57">
        <v>70</v>
      </c>
    </row>
    <row r="3746" spans="4:54" x14ac:dyDescent="0.2">
      <c r="D3746" s="54"/>
      <c r="E3746" s="52"/>
      <c r="F3746" s="60"/>
      <c r="G3746" s="11">
        <v>100</v>
      </c>
      <c r="H3746" s="2">
        <v>4.4000000000000004</v>
      </c>
      <c r="I3746" s="2">
        <v>1.2</v>
      </c>
      <c r="J3746" s="2">
        <v>1.2</v>
      </c>
      <c r="K3746" s="2">
        <v>1.6</v>
      </c>
      <c r="L3746" s="2">
        <v>0.8</v>
      </c>
      <c r="M3746" s="2">
        <v>1</v>
      </c>
      <c r="N3746" s="2">
        <v>1.4</v>
      </c>
      <c r="O3746" s="2">
        <v>2.2000000000000002</v>
      </c>
      <c r="P3746" s="2">
        <v>2.2000000000000002</v>
      </c>
      <c r="Q3746" s="2">
        <v>1.8</v>
      </c>
      <c r="R3746" s="2">
        <v>5.4</v>
      </c>
      <c r="S3746" s="2">
        <v>4.4000000000000004</v>
      </c>
      <c r="T3746" s="2">
        <v>10.8</v>
      </c>
      <c r="U3746" s="2">
        <v>7.4</v>
      </c>
      <c r="V3746" s="2">
        <v>1.6</v>
      </c>
      <c r="W3746" s="2">
        <v>1.2</v>
      </c>
      <c r="X3746" s="2">
        <v>0.6</v>
      </c>
      <c r="Y3746" s="2">
        <v>0.4</v>
      </c>
      <c r="Z3746" s="2">
        <v>0.8</v>
      </c>
      <c r="AA3746" s="2">
        <v>1.6</v>
      </c>
      <c r="AB3746" s="2">
        <v>1.6</v>
      </c>
      <c r="AC3746" s="2">
        <v>3</v>
      </c>
      <c r="AD3746" s="2">
        <v>5.8</v>
      </c>
      <c r="AE3746" s="2">
        <v>1.4</v>
      </c>
      <c r="AF3746" s="2">
        <v>1</v>
      </c>
      <c r="AG3746" s="2">
        <v>2.2000000000000002</v>
      </c>
      <c r="AH3746" s="2">
        <v>7</v>
      </c>
      <c r="AI3746" s="2">
        <v>3.8</v>
      </c>
      <c r="AJ3746" s="2">
        <v>1.6</v>
      </c>
      <c r="AK3746" s="2">
        <v>0.6</v>
      </c>
      <c r="AL3746" s="2">
        <v>0.4</v>
      </c>
      <c r="AM3746" s="2">
        <v>0.6</v>
      </c>
      <c r="AN3746" s="2">
        <v>1.2</v>
      </c>
      <c r="AO3746" s="2">
        <v>2.2000000000000002</v>
      </c>
      <c r="AP3746" s="2">
        <v>1.4</v>
      </c>
      <c r="AQ3746" s="2">
        <v>0.8</v>
      </c>
      <c r="AR3746" s="2">
        <v>0.4</v>
      </c>
      <c r="AS3746" s="2">
        <v>1.4</v>
      </c>
      <c r="AT3746" s="2">
        <v>0.4</v>
      </c>
      <c r="AU3746" s="2">
        <v>4.4000000000000004</v>
      </c>
      <c r="AV3746" s="2">
        <v>0.6</v>
      </c>
      <c r="AW3746" s="2">
        <v>1</v>
      </c>
      <c r="AX3746" s="2">
        <v>1.2</v>
      </c>
      <c r="AY3746" s="2">
        <v>1</v>
      </c>
      <c r="AZ3746" s="2">
        <v>1</v>
      </c>
      <c r="BA3746" s="2">
        <v>1</v>
      </c>
      <c r="BB3746" s="18">
        <v>1</v>
      </c>
    </row>
    <row r="3747" spans="4:54" x14ac:dyDescent="0.2">
      <c r="D3747" s="101" t="s">
        <v>25</v>
      </c>
      <c r="E3747" s="26" t="s">
        <v>26</v>
      </c>
      <c r="F3747" s="25"/>
      <c r="G3747" s="28">
        <v>308</v>
      </c>
      <c r="H3747" s="30">
        <v>308</v>
      </c>
      <c r="I3747" s="3">
        <v>0</v>
      </c>
      <c r="J3747" s="3">
        <v>0</v>
      </c>
      <c r="K3747" s="3">
        <v>0</v>
      </c>
      <c r="L3747" s="3">
        <v>0</v>
      </c>
      <c r="M3747" s="3">
        <v>0</v>
      </c>
      <c r="N3747" s="3">
        <v>0</v>
      </c>
      <c r="O3747" s="3">
        <v>0</v>
      </c>
      <c r="P3747" s="3">
        <v>0</v>
      </c>
      <c r="Q3747" s="3">
        <v>0</v>
      </c>
      <c r="R3747" s="3">
        <v>0</v>
      </c>
      <c r="S3747" s="3">
        <v>0</v>
      </c>
      <c r="T3747" s="3">
        <v>0</v>
      </c>
      <c r="U3747" s="3">
        <v>0</v>
      </c>
      <c r="V3747" s="3">
        <v>0</v>
      </c>
      <c r="W3747" s="3">
        <v>0</v>
      </c>
      <c r="X3747" s="3">
        <v>0</v>
      </c>
      <c r="Y3747" s="3">
        <v>0</v>
      </c>
      <c r="Z3747" s="3">
        <v>0</v>
      </c>
      <c r="AA3747" s="3">
        <v>0</v>
      </c>
      <c r="AB3747" s="3">
        <v>0</v>
      </c>
      <c r="AC3747" s="3">
        <v>0</v>
      </c>
      <c r="AD3747" s="3">
        <v>0</v>
      </c>
      <c r="AE3747" s="3">
        <v>0</v>
      </c>
      <c r="AF3747" s="3">
        <v>0</v>
      </c>
      <c r="AG3747" s="3">
        <v>0</v>
      </c>
      <c r="AH3747" s="3">
        <v>0</v>
      </c>
      <c r="AI3747" s="3">
        <v>0</v>
      </c>
      <c r="AJ3747" s="3">
        <v>0</v>
      </c>
      <c r="AK3747" s="3">
        <v>0</v>
      </c>
      <c r="AL3747" s="3">
        <v>0</v>
      </c>
      <c r="AM3747" s="3">
        <v>0</v>
      </c>
      <c r="AN3747" s="3">
        <v>0</v>
      </c>
      <c r="AO3747" s="3">
        <v>0</v>
      </c>
      <c r="AP3747" s="3">
        <v>0</v>
      </c>
      <c r="AQ3747" s="3">
        <v>0</v>
      </c>
      <c r="AR3747" s="3">
        <v>0</v>
      </c>
      <c r="AS3747" s="3">
        <v>0</v>
      </c>
      <c r="AT3747" s="3">
        <v>0</v>
      </c>
      <c r="AU3747" s="3">
        <v>0</v>
      </c>
      <c r="AV3747" s="3">
        <v>0</v>
      </c>
      <c r="AW3747" s="3">
        <v>0</v>
      </c>
      <c r="AX3747" s="3">
        <v>0</v>
      </c>
      <c r="AY3747" s="3">
        <v>0</v>
      </c>
      <c r="AZ3747" s="3">
        <v>0</v>
      </c>
      <c r="BA3747" s="3">
        <v>0</v>
      </c>
      <c r="BB3747" s="32">
        <v>0</v>
      </c>
    </row>
    <row r="3748" spans="4:54" x14ac:dyDescent="0.2">
      <c r="D3748" s="102"/>
      <c r="E3748" s="13"/>
      <c r="F3748" s="14"/>
      <c r="G3748" s="11">
        <v>100</v>
      </c>
      <c r="H3748" s="15">
        <v>100</v>
      </c>
      <c r="I3748" s="9">
        <v>0</v>
      </c>
      <c r="J3748" s="9">
        <v>0</v>
      </c>
      <c r="K3748" s="9">
        <v>0</v>
      </c>
      <c r="L3748" s="9">
        <v>0</v>
      </c>
      <c r="M3748" s="9">
        <v>0</v>
      </c>
      <c r="N3748" s="9">
        <v>0</v>
      </c>
      <c r="O3748" s="9">
        <v>0</v>
      </c>
      <c r="P3748" s="9">
        <v>0</v>
      </c>
      <c r="Q3748" s="9">
        <v>0</v>
      </c>
      <c r="R3748" s="9">
        <v>0</v>
      </c>
      <c r="S3748" s="9">
        <v>0</v>
      </c>
      <c r="T3748" s="9">
        <v>0</v>
      </c>
      <c r="U3748" s="9">
        <v>0</v>
      </c>
      <c r="V3748" s="9">
        <v>0</v>
      </c>
      <c r="W3748" s="9">
        <v>0</v>
      </c>
      <c r="X3748" s="9">
        <v>0</v>
      </c>
      <c r="Y3748" s="9">
        <v>0</v>
      </c>
      <c r="Z3748" s="9">
        <v>0</v>
      </c>
      <c r="AA3748" s="9">
        <v>0</v>
      </c>
      <c r="AB3748" s="9">
        <v>0</v>
      </c>
      <c r="AC3748" s="9">
        <v>0</v>
      </c>
      <c r="AD3748" s="9">
        <v>0</v>
      </c>
      <c r="AE3748" s="9">
        <v>0</v>
      </c>
      <c r="AF3748" s="9">
        <v>0</v>
      </c>
      <c r="AG3748" s="9">
        <v>0</v>
      </c>
      <c r="AH3748" s="9">
        <v>0</v>
      </c>
      <c r="AI3748" s="9">
        <v>0</v>
      </c>
      <c r="AJ3748" s="9">
        <v>0</v>
      </c>
      <c r="AK3748" s="9">
        <v>0</v>
      </c>
      <c r="AL3748" s="9">
        <v>0</v>
      </c>
      <c r="AM3748" s="9">
        <v>0</v>
      </c>
      <c r="AN3748" s="9">
        <v>0</v>
      </c>
      <c r="AO3748" s="9">
        <v>0</v>
      </c>
      <c r="AP3748" s="9">
        <v>0</v>
      </c>
      <c r="AQ3748" s="9">
        <v>0</v>
      </c>
      <c r="AR3748" s="9">
        <v>0</v>
      </c>
      <c r="AS3748" s="9">
        <v>0</v>
      </c>
      <c r="AT3748" s="9">
        <v>0</v>
      </c>
      <c r="AU3748" s="9">
        <v>0</v>
      </c>
      <c r="AV3748" s="9">
        <v>0</v>
      </c>
      <c r="AW3748" s="9">
        <v>0</v>
      </c>
      <c r="AX3748" s="9">
        <v>0</v>
      </c>
      <c r="AY3748" s="9">
        <v>0</v>
      </c>
      <c r="AZ3748" s="9">
        <v>0</v>
      </c>
      <c r="BA3748" s="9">
        <v>0</v>
      </c>
      <c r="BB3748" s="29">
        <v>0</v>
      </c>
    </row>
    <row r="3749" spans="4:54" x14ac:dyDescent="0.2">
      <c r="D3749" s="102"/>
      <c r="E3749" s="5" t="s">
        <v>27</v>
      </c>
      <c r="F3749" s="6"/>
      <c r="G3749" s="7">
        <v>504</v>
      </c>
      <c r="H3749" s="10">
        <v>0</v>
      </c>
      <c r="I3749" s="1">
        <v>84</v>
      </c>
      <c r="J3749" s="1">
        <v>84</v>
      </c>
      <c r="K3749" s="1">
        <v>112</v>
      </c>
      <c r="L3749" s="1">
        <v>56</v>
      </c>
      <c r="M3749" s="1">
        <v>70</v>
      </c>
      <c r="N3749" s="1">
        <v>98</v>
      </c>
      <c r="O3749" s="1">
        <v>0</v>
      </c>
      <c r="P3749" s="1">
        <v>0</v>
      </c>
      <c r="Q3749" s="1">
        <v>0</v>
      </c>
      <c r="R3749" s="1">
        <v>0</v>
      </c>
      <c r="S3749" s="1">
        <v>0</v>
      </c>
      <c r="T3749" s="1">
        <v>0</v>
      </c>
      <c r="U3749" s="1">
        <v>0</v>
      </c>
      <c r="V3749" s="1">
        <v>0</v>
      </c>
      <c r="W3749" s="1">
        <v>0</v>
      </c>
      <c r="X3749" s="1">
        <v>0</v>
      </c>
      <c r="Y3749" s="1">
        <v>0</v>
      </c>
      <c r="Z3749" s="1">
        <v>0</v>
      </c>
      <c r="AA3749" s="1">
        <v>0</v>
      </c>
      <c r="AB3749" s="1">
        <v>0</v>
      </c>
      <c r="AC3749" s="1">
        <v>0</v>
      </c>
      <c r="AD3749" s="1">
        <v>0</v>
      </c>
      <c r="AE3749" s="1">
        <v>0</v>
      </c>
      <c r="AF3749" s="1">
        <v>0</v>
      </c>
      <c r="AG3749" s="1">
        <v>0</v>
      </c>
      <c r="AH3749" s="1">
        <v>0</v>
      </c>
      <c r="AI3749" s="1">
        <v>0</v>
      </c>
      <c r="AJ3749" s="1">
        <v>0</v>
      </c>
      <c r="AK3749" s="1">
        <v>0</v>
      </c>
      <c r="AL3749" s="1">
        <v>0</v>
      </c>
      <c r="AM3749" s="1">
        <v>0</v>
      </c>
      <c r="AN3749" s="1">
        <v>0</v>
      </c>
      <c r="AO3749" s="1">
        <v>0</v>
      </c>
      <c r="AP3749" s="1">
        <v>0</v>
      </c>
      <c r="AQ3749" s="1">
        <v>0</v>
      </c>
      <c r="AR3749" s="1">
        <v>0</v>
      </c>
      <c r="AS3749" s="1">
        <v>0</v>
      </c>
      <c r="AT3749" s="1">
        <v>0</v>
      </c>
      <c r="AU3749" s="1">
        <v>0</v>
      </c>
      <c r="AV3749" s="1">
        <v>0</v>
      </c>
      <c r="AW3749" s="1">
        <v>0</v>
      </c>
      <c r="AX3749" s="1">
        <v>0</v>
      </c>
      <c r="AY3749" s="1">
        <v>0</v>
      </c>
      <c r="AZ3749" s="1">
        <v>0</v>
      </c>
      <c r="BA3749" s="1">
        <v>0</v>
      </c>
      <c r="BB3749" s="17">
        <v>0</v>
      </c>
    </row>
    <row r="3750" spans="4:54" x14ac:dyDescent="0.2">
      <c r="D3750" s="102"/>
      <c r="E3750" s="13"/>
      <c r="F3750" s="14"/>
      <c r="G3750" s="11">
        <v>100</v>
      </c>
      <c r="H3750" s="70">
        <v>0</v>
      </c>
      <c r="I3750" s="2">
        <v>16.666666666666998</v>
      </c>
      <c r="J3750" s="2">
        <v>16.666666666666998</v>
      </c>
      <c r="K3750" s="2">
        <v>22.222222222222001</v>
      </c>
      <c r="L3750" s="2">
        <v>11.111111111111001</v>
      </c>
      <c r="M3750" s="2">
        <v>13.888888888888999</v>
      </c>
      <c r="N3750" s="2">
        <v>19.444444444443999</v>
      </c>
      <c r="O3750" s="9">
        <v>0</v>
      </c>
      <c r="P3750" s="9">
        <v>0</v>
      </c>
      <c r="Q3750" s="9">
        <v>0</v>
      </c>
      <c r="R3750" s="9">
        <v>0</v>
      </c>
      <c r="S3750" s="9">
        <v>0</v>
      </c>
      <c r="T3750" s="9">
        <v>0</v>
      </c>
      <c r="U3750" s="9">
        <v>0</v>
      </c>
      <c r="V3750" s="9">
        <v>0</v>
      </c>
      <c r="W3750" s="9">
        <v>0</v>
      </c>
      <c r="X3750" s="9">
        <v>0</v>
      </c>
      <c r="Y3750" s="9">
        <v>0</v>
      </c>
      <c r="Z3750" s="9">
        <v>0</v>
      </c>
      <c r="AA3750" s="9">
        <v>0</v>
      </c>
      <c r="AB3750" s="9">
        <v>0</v>
      </c>
      <c r="AC3750" s="9">
        <v>0</v>
      </c>
      <c r="AD3750" s="9">
        <v>0</v>
      </c>
      <c r="AE3750" s="9">
        <v>0</v>
      </c>
      <c r="AF3750" s="9">
        <v>0</v>
      </c>
      <c r="AG3750" s="9">
        <v>0</v>
      </c>
      <c r="AH3750" s="9">
        <v>0</v>
      </c>
      <c r="AI3750" s="9">
        <v>0</v>
      </c>
      <c r="AJ3750" s="9">
        <v>0</v>
      </c>
      <c r="AK3750" s="9">
        <v>0</v>
      </c>
      <c r="AL3750" s="9">
        <v>0</v>
      </c>
      <c r="AM3750" s="9">
        <v>0</v>
      </c>
      <c r="AN3750" s="9">
        <v>0</v>
      </c>
      <c r="AO3750" s="9">
        <v>0</v>
      </c>
      <c r="AP3750" s="9">
        <v>0</v>
      </c>
      <c r="AQ3750" s="9">
        <v>0</v>
      </c>
      <c r="AR3750" s="9">
        <v>0</v>
      </c>
      <c r="AS3750" s="9">
        <v>0</v>
      </c>
      <c r="AT3750" s="9">
        <v>0</v>
      </c>
      <c r="AU3750" s="9">
        <v>0</v>
      </c>
      <c r="AV3750" s="9">
        <v>0</v>
      </c>
      <c r="AW3750" s="9">
        <v>0</v>
      </c>
      <c r="AX3750" s="9">
        <v>0</v>
      </c>
      <c r="AY3750" s="9">
        <v>0</v>
      </c>
      <c r="AZ3750" s="9">
        <v>0</v>
      </c>
      <c r="BA3750" s="9">
        <v>0</v>
      </c>
      <c r="BB3750" s="29">
        <v>0</v>
      </c>
    </row>
    <row r="3751" spans="4:54" x14ac:dyDescent="0.2">
      <c r="D3751" s="102"/>
      <c r="E3751" s="5" t="s">
        <v>28</v>
      </c>
      <c r="F3751" s="6"/>
      <c r="G3751" s="7">
        <v>1554</v>
      </c>
      <c r="H3751" s="10">
        <v>0</v>
      </c>
      <c r="I3751" s="1">
        <v>0</v>
      </c>
      <c r="J3751" s="1">
        <v>0</v>
      </c>
      <c r="K3751" s="1">
        <v>0</v>
      </c>
      <c r="L3751" s="1">
        <v>0</v>
      </c>
      <c r="M3751" s="1">
        <v>0</v>
      </c>
      <c r="N3751" s="1">
        <v>0</v>
      </c>
      <c r="O3751" s="1">
        <v>154</v>
      </c>
      <c r="P3751" s="1">
        <v>154</v>
      </c>
      <c r="Q3751" s="1">
        <v>126</v>
      </c>
      <c r="R3751" s="1">
        <v>378</v>
      </c>
      <c r="S3751" s="1">
        <v>308</v>
      </c>
      <c r="T3751" s="1">
        <v>210</v>
      </c>
      <c r="U3751" s="1">
        <v>224</v>
      </c>
      <c r="V3751" s="1">
        <v>0</v>
      </c>
      <c r="W3751" s="1">
        <v>0</v>
      </c>
      <c r="X3751" s="1">
        <v>0</v>
      </c>
      <c r="Y3751" s="1">
        <v>0</v>
      </c>
      <c r="Z3751" s="1">
        <v>0</v>
      </c>
      <c r="AA3751" s="1">
        <v>0</v>
      </c>
      <c r="AB3751" s="1">
        <v>0</v>
      </c>
      <c r="AC3751" s="1">
        <v>0</v>
      </c>
      <c r="AD3751" s="1">
        <v>0</v>
      </c>
      <c r="AE3751" s="1">
        <v>0</v>
      </c>
      <c r="AF3751" s="1">
        <v>0</v>
      </c>
      <c r="AG3751" s="1">
        <v>0</v>
      </c>
      <c r="AH3751" s="1">
        <v>0</v>
      </c>
      <c r="AI3751" s="1">
        <v>0</v>
      </c>
      <c r="AJ3751" s="1">
        <v>0</v>
      </c>
      <c r="AK3751" s="1">
        <v>0</v>
      </c>
      <c r="AL3751" s="1">
        <v>0</v>
      </c>
      <c r="AM3751" s="1">
        <v>0</v>
      </c>
      <c r="AN3751" s="1">
        <v>0</v>
      </c>
      <c r="AO3751" s="1">
        <v>0</v>
      </c>
      <c r="AP3751" s="1">
        <v>0</v>
      </c>
      <c r="AQ3751" s="1">
        <v>0</v>
      </c>
      <c r="AR3751" s="1">
        <v>0</v>
      </c>
      <c r="AS3751" s="1">
        <v>0</v>
      </c>
      <c r="AT3751" s="1">
        <v>0</v>
      </c>
      <c r="AU3751" s="1">
        <v>0</v>
      </c>
      <c r="AV3751" s="1">
        <v>0</v>
      </c>
      <c r="AW3751" s="1">
        <v>0</v>
      </c>
      <c r="AX3751" s="1">
        <v>0</v>
      </c>
      <c r="AY3751" s="1">
        <v>0</v>
      </c>
      <c r="AZ3751" s="1">
        <v>0</v>
      </c>
      <c r="BA3751" s="1">
        <v>0</v>
      </c>
      <c r="BB3751" s="17">
        <v>0</v>
      </c>
    </row>
    <row r="3752" spans="4:54" x14ac:dyDescent="0.2">
      <c r="D3752" s="102"/>
      <c r="E3752" s="13"/>
      <c r="F3752" s="14"/>
      <c r="G3752" s="11">
        <v>100</v>
      </c>
      <c r="H3752" s="70">
        <v>0</v>
      </c>
      <c r="I3752" s="9">
        <v>0</v>
      </c>
      <c r="J3752" s="9">
        <v>0</v>
      </c>
      <c r="K3752" s="9">
        <v>0</v>
      </c>
      <c r="L3752" s="9">
        <v>0</v>
      </c>
      <c r="M3752" s="9">
        <v>0</v>
      </c>
      <c r="N3752" s="9">
        <v>0</v>
      </c>
      <c r="O3752" s="2">
        <v>9.9099099099100005</v>
      </c>
      <c r="P3752" s="2">
        <v>9.9099099099100005</v>
      </c>
      <c r="Q3752" s="2">
        <v>8.1081081081080004</v>
      </c>
      <c r="R3752" s="2">
        <v>24.324324324323999</v>
      </c>
      <c r="S3752" s="2">
        <v>19.819819819820001</v>
      </c>
      <c r="T3752" s="2">
        <v>13.513513513514001</v>
      </c>
      <c r="U3752" s="2">
        <v>14.414414414414001</v>
      </c>
      <c r="V3752" s="9">
        <v>0</v>
      </c>
      <c r="W3752" s="9">
        <v>0</v>
      </c>
      <c r="X3752" s="9">
        <v>0</v>
      </c>
      <c r="Y3752" s="9">
        <v>0</v>
      </c>
      <c r="Z3752" s="9">
        <v>0</v>
      </c>
      <c r="AA3752" s="9">
        <v>0</v>
      </c>
      <c r="AB3752" s="9">
        <v>0</v>
      </c>
      <c r="AC3752" s="9">
        <v>0</v>
      </c>
      <c r="AD3752" s="9">
        <v>0</v>
      </c>
      <c r="AE3752" s="9">
        <v>0</v>
      </c>
      <c r="AF3752" s="9">
        <v>0</v>
      </c>
      <c r="AG3752" s="9">
        <v>0</v>
      </c>
      <c r="AH3752" s="9">
        <v>0</v>
      </c>
      <c r="AI3752" s="9">
        <v>0</v>
      </c>
      <c r="AJ3752" s="9">
        <v>0</v>
      </c>
      <c r="AK3752" s="9">
        <v>0</v>
      </c>
      <c r="AL3752" s="9">
        <v>0</v>
      </c>
      <c r="AM3752" s="9">
        <v>0</v>
      </c>
      <c r="AN3752" s="9">
        <v>0</v>
      </c>
      <c r="AO3752" s="9">
        <v>0</v>
      </c>
      <c r="AP3752" s="9">
        <v>0</v>
      </c>
      <c r="AQ3752" s="9">
        <v>0</v>
      </c>
      <c r="AR3752" s="9">
        <v>0</v>
      </c>
      <c r="AS3752" s="9">
        <v>0</v>
      </c>
      <c r="AT3752" s="9">
        <v>0</v>
      </c>
      <c r="AU3752" s="9">
        <v>0</v>
      </c>
      <c r="AV3752" s="9">
        <v>0</v>
      </c>
      <c r="AW3752" s="9">
        <v>0</v>
      </c>
      <c r="AX3752" s="9">
        <v>0</v>
      </c>
      <c r="AY3752" s="9">
        <v>0</v>
      </c>
      <c r="AZ3752" s="9">
        <v>0</v>
      </c>
      <c r="BA3752" s="9">
        <v>0</v>
      </c>
      <c r="BB3752" s="29">
        <v>0</v>
      </c>
    </row>
    <row r="3753" spans="4:54" x14ac:dyDescent="0.2">
      <c r="D3753" s="102"/>
      <c r="E3753" s="5" t="s">
        <v>29</v>
      </c>
      <c r="F3753" s="6"/>
      <c r="G3753" s="7">
        <v>840</v>
      </c>
      <c r="H3753" s="10">
        <v>0</v>
      </c>
      <c r="I3753" s="1">
        <v>0</v>
      </c>
      <c r="J3753" s="1">
        <v>0</v>
      </c>
      <c r="K3753" s="1">
        <v>0</v>
      </c>
      <c r="L3753" s="1">
        <v>0</v>
      </c>
      <c r="M3753" s="1">
        <v>0</v>
      </c>
      <c r="N3753" s="1">
        <v>0</v>
      </c>
      <c r="O3753" s="1">
        <v>0</v>
      </c>
      <c r="P3753" s="1">
        <v>0</v>
      </c>
      <c r="Q3753" s="1">
        <v>0</v>
      </c>
      <c r="R3753" s="1">
        <v>0</v>
      </c>
      <c r="S3753" s="1">
        <v>0</v>
      </c>
      <c r="T3753" s="1">
        <v>546</v>
      </c>
      <c r="U3753" s="1">
        <v>294</v>
      </c>
      <c r="V3753" s="1">
        <v>0</v>
      </c>
      <c r="W3753" s="1">
        <v>0</v>
      </c>
      <c r="X3753" s="1">
        <v>0</v>
      </c>
      <c r="Y3753" s="1">
        <v>0</v>
      </c>
      <c r="Z3753" s="1">
        <v>0</v>
      </c>
      <c r="AA3753" s="1">
        <v>0</v>
      </c>
      <c r="AB3753" s="1">
        <v>0</v>
      </c>
      <c r="AC3753" s="1">
        <v>0</v>
      </c>
      <c r="AD3753" s="1">
        <v>0</v>
      </c>
      <c r="AE3753" s="1">
        <v>0</v>
      </c>
      <c r="AF3753" s="1">
        <v>0</v>
      </c>
      <c r="AG3753" s="1">
        <v>0</v>
      </c>
      <c r="AH3753" s="1">
        <v>0</v>
      </c>
      <c r="AI3753" s="1">
        <v>0</v>
      </c>
      <c r="AJ3753" s="1">
        <v>0</v>
      </c>
      <c r="AK3753" s="1">
        <v>0</v>
      </c>
      <c r="AL3753" s="1">
        <v>0</v>
      </c>
      <c r="AM3753" s="1">
        <v>0</v>
      </c>
      <c r="AN3753" s="1">
        <v>0</v>
      </c>
      <c r="AO3753" s="1">
        <v>0</v>
      </c>
      <c r="AP3753" s="1">
        <v>0</v>
      </c>
      <c r="AQ3753" s="1">
        <v>0</v>
      </c>
      <c r="AR3753" s="1">
        <v>0</v>
      </c>
      <c r="AS3753" s="1">
        <v>0</v>
      </c>
      <c r="AT3753" s="1">
        <v>0</v>
      </c>
      <c r="AU3753" s="1">
        <v>0</v>
      </c>
      <c r="AV3753" s="1">
        <v>0</v>
      </c>
      <c r="AW3753" s="1">
        <v>0</v>
      </c>
      <c r="AX3753" s="1">
        <v>0</v>
      </c>
      <c r="AY3753" s="1">
        <v>0</v>
      </c>
      <c r="AZ3753" s="1">
        <v>0</v>
      </c>
      <c r="BA3753" s="1">
        <v>0</v>
      </c>
      <c r="BB3753" s="17">
        <v>0</v>
      </c>
    </row>
    <row r="3754" spans="4:54" x14ac:dyDescent="0.2">
      <c r="D3754" s="102"/>
      <c r="E3754" s="13"/>
      <c r="F3754" s="14"/>
      <c r="G3754" s="11">
        <v>100</v>
      </c>
      <c r="H3754" s="70">
        <v>0</v>
      </c>
      <c r="I3754" s="9">
        <v>0</v>
      </c>
      <c r="J3754" s="9">
        <v>0</v>
      </c>
      <c r="K3754" s="9">
        <v>0</v>
      </c>
      <c r="L3754" s="9">
        <v>0</v>
      </c>
      <c r="M3754" s="9">
        <v>0</v>
      </c>
      <c r="N3754" s="9">
        <v>0</v>
      </c>
      <c r="O3754" s="9">
        <v>0</v>
      </c>
      <c r="P3754" s="9">
        <v>0</v>
      </c>
      <c r="Q3754" s="9">
        <v>0</v>
      </c>
      <c r="R3754" s="9">
        <v>0</v>
      </c>
      <c r="S3754" s="9">
        <v>0</v>
      </c>
      <c r="T3754" s="2">
        <v>65</v>
      </c>
      <c r="U3754" s="2">
        <v>35</v>
      </c>
      <c r="V3754" s="9">
        <v>0</v>
      </c>
      <c r="W3754" s="9">
        <v>0</v>
      </c>
      <c r="X3754" s="9">
        <v>0</v>
      </c>
      <c r="Y3754" s="9">
        <v>0</v>
      </c>
      <c r="Z3754" s="9">
        <v>0</v>
      </c>
      <c r="AA3754" s="9">
        <v>0</v>
      </c>
      <c r="AB3754" s="9">
        <v>0</v>
      </c>
      <c r="AC3754" s="9">
        <v>0</v>
      </c>
      <c r="AD3754" s="9">
        <v>0</v>
      </c>
      <c r="AE3754" s="9">
        <v>0</v>
      </c>
      <c r="AF3754" s="9">
        <v>0</v>
      </c>
      <c r="AG3754" s="9">
        <v>0</v>
      </c>
      <c r="AH3754" s="9">
        <v>0</v>
      </c>
      <c r="AI3754" s="9">
        <v>0</v>
      </c>
      <c r="AJ3754" s="9">
        <v>0</v>
      </c>
      <c r="AK3754" s="9">
        <v>0</v>
      </c>
      <c r="AL3754" s="9">
        <v>0</v>
      </c>
      <c r="AM3754" s="9">
        <v>0</v>
      </c>
      <c r="AN3754" s="9">
        <v>0</v>
      </c>
      <c r="AO3754" s="9">
        <v>0</v>
      </c>
      <c r="AP3754" s="9">
        <v>0</v>
      </c>
      <c r="AQ3754" s="9">
        <v>0</v>
      </c>
      <c r="AR3754" s="9">
        <v>0</v>
      </c>
      <c r="AS3754" s="9">
        <v>0</v>
      </c>
      <c r="AT3754" s="9">
        <v>0</v>
      </c>
      <c r="AU3754" s="9">
        <v>0</v>
      </c>
      <c r="AV3754" s="9">
        <v>0</v>
      </c>
      <c r="AW3754" s="9">
        <v>0</v>
      </c>
      <c r="AX3754" s="9">
        <v>0</v>
      </c>
      <c r="AY3754" s="9">
        <v>0</v>
      </c>
      <c r="AZ3754" s="9">
        <v>0</v>
      </c>
      <c r="BA3754" s="9">
        <v>0</v>
      </c>
      <c r="BB3754" s="29">
        <v>0</v>
      </c>
    </row>
    <row r="3755" spans="4:54" x14ac:dyDescent="0.2">
      <c r="D3755" s="102"/>
      <c r="E3755" s="5" t="s">
        <v>30</v>
      </c>
      <c r="F3755" s="6"/>
      <c r="G3755" s="7">
        <v>280</v>
      </c>
      <c r="H3755" s="10">
        <v>0</v>
      </c>
      <c r="I3755" s="1">
        <v>0</v>
      </c>
      <c r="J3755" s="1">
        <v>0</v>
      </c>
      <c r="K3755" s="1">
        <v>0</v>
      </c>
      <c r="L3755" s="1">
        <v>0</v>
      </c>
      <c r="M3755" s="1">
        <v>0</v>
      </c>
      <c r="N3755" s="1">
        <v>0</v>
      </c>
      <c r="O3755" s="1">
        <v>0</v>
      </c>
      <c r="P3755" s="1">
        <v>0</v>
      </c>
      <c r="Q3755" s="1">
        <v>0</v>
      </c>
      <c r="R3755" s="1">
        <v>0</v>
      </c>
      <c r="S3755" s="1">
        <v>0</v>
      </c>
      <c r="T3755" s="1">
        <v>0</v>
      </c>
      <c r="U3755" s="1">
        <v>0</v>
      </c>
      <c r="V3755" s="1">
        <v>112</v>
      </c>
      <c r="W3755" s="1">
        <v>0</v>
      </c>
      <c r="X3755" s="1">
        <v>0</v>
      </c>
      <c r="Y3755" s="1">
        <v>0</v>
      </c>
      <c r="Z3755" s="1">
        <v>56</v>
      </c>
      <c r="AA3755" s="1">
        <v>112</v>
      </c>
      <c r="AB3755" s="1">
        <v>0</v>
      </c>
      <c r="AC3755" s="1">
        <v>0</v>
      </c>
      <c r="AD3755" s="1">
        <v>0</v>
      </c>
      <c r="AE3755" s="1">
        <v>0</v>
      </c>
      <c r="AF3755" s="1">
        <v>0</v>
      </c>
      <c r="AG3755" s="1">
        <v>0</v>
      </c>
      <c r="AH3755" s="1">
        <v>0</v>
      </c>
      <c r="AI3755" s="1">
        <v>0</v>
      </c>
      <c r="AJ3755" s="1">
        <v>0</v>
      </c>
      <c r="AK3755" s="1">
        <v>0</v>
      </c>
      <c r="AL3755" s="1">
        <v>0</v>
      </c>
      <c r="AM3755" s="1">
        <v>0</v>
      </c>
      <c r="AN3755" s="1">
        <v>0</v>
      </c>
      <c r="AO3755" s="1">
        <v>0</v>
      </c>
      <c r="AP3755" s="1">
        <v>0</v>
      </c>
      <c r="AQ3755" s="1">
        <v>0</v>
      </c>
      <c r="AR3755" s="1">
        <v>0</v>
      </c>
      <c r="AS3755" s="1">
        <v>0</v>
      </c>
      <c r="AT3755" s="1">
        <v>0</v>
      </c>
      <c r="AU3755" s="1">
        <v>0</v>
      </c>
      <c r="AV3755" s="1">
        <v>0</v>
      </c>
      <c r="AW3755" s="1">
        <v>0</v>
      </c>
      <c r="AX3755" s="1">
        <v>0</v>
      </c>
      <c r="AY3755" s="1">
        <v>0</v>
      </c>
      <c r="AZ3755" s="1">
        <v>0</v>
      </c>
      <c r="BA3755" s="1">
        <v>0</v>
      </c>
      <c r="BB3755" s="17">
        <v>0</v>
      </c>
    </row>
    <row r="3756" spans="4:54" x14ac:dyDescent="0.2">
      <c r="D3756" s="102"/>
      <c r="E3756" s="13"/>
      <c r="F3756" s="14"/>
      <c r="G3756" s="11">
        <v>100</v>
      </c>
      <c r="H3756" s="70">
        <v>0</v>
      </c>
      <c r="I3756" s="9">
        <v>0</v>
      </c>
      <c r="J3756" s="9">
        <v>0</v>
      </c>
      <c r="K3756" s="9">
        <v>0</v>
      </c>
      <c r="L3756" s="9">
        <v>0</v>
      </c>
      <c r="M3756" s="9">
        <v>0</v>
      </c>
      <c r="N3756" s="9">
        <v>0</v>
      </c>
      <c r="O3756" s="9">
        <v>0</v>
      </c>
      <c r="P3756" s="9">
        <v>0</v>
      </c>
      <c r="Q3756" s="9">
        <v>0</v>
      </c>
      <c r="R3756" s="9">
        <v>0</v>
      </c>
      <c r="S3756" s="9">
        <v>0</v>
      </c>
      <c r="T3756" s="9">
        <v>0</v>
      </c>
      <c r="U3756" s="9">
        <v>0</v>
      </c>
      <c r="V3756" s="2">
        <v>40</v>
      </c>
      <c r="W3756" s="9">
        <v>0</v>
      </c>
      <c r="X3756" s="9">
        <v>0</v>
      </c>
      <c r="Y3756" s="9">
        <v>0</v>
      </c>
      <c r="Z3756" s="2">
        <v>20</v>
      </c>
      <c r="AA3756" s="2">
        <v>40</v>
      </c>
      <c r="AB3756" s="9">
        <v>0</v>
      </c>
      <c r="AC3756" s="9">
        <v>0</v>
      </c>
      <c r="AD3756" s="9">
        <v>0</v>
      </c>
      <c r="AE3756" s="9">
        <v>0</v>
      </c>
      <c r="AF3756" s="9">
        <v>0</v>
      </c>
      <c r="AG3756" s="9">
        <v>0</v>
      </c>
      <c r="AH3756" s="9">
        <v>0</v>
      </c>
      <c r="AI3756" s="9">
        <v>0</v>
      </c>
      <c r="AJ3756" s="9">
        <v>0</v>
      </c>
      <c r="AK3756" s="9">
        <v>0</v>
      </c>
      <c r="AL3756" s="9">
        <v>0</v>
      </c>
      <c r="AM3756" s="9">
        <v>0</v>
      </c>
      <c r="AN3756" s="9">
        <v>0</v>
      </c>
      <c r="AO3756" s="9">
        <v>0</v>
      </c>
      <c r="AP3756" s="9">
        <v>0</v>
      </c>
      <c r="AQ3756" s="9">
        <v>0</v>
      </c>
      <c r="AR3756" s="9">
        <v>0</v>
      </c>
      <c r="AS3756" s="9">
        <v>0</v>
      </c>
      <c r="AT3756" s="9">
        <v>0</v>
      </c>
      <c r="AU3756" s="9">
        <v>0</v>
      </c>
      <c r="AV3756" s="9">
        <v>0</v>
      </c>
      <c r="AW3756" s="9">
        <v>0</v>
      </c>
      <c r="AX3756" s="9">
        <v>0</v>
      </c>
      <c r="AY3756" s="9">
        <v>0</v>
      </c>
      <c r="AZ3756" s="9">
        <v>0</v>
      </c>
      <c r="BA3756" s="9">
        <v>0</v>
      </c>
      <c r="BB3756" s="29">
        <v>0</v>
      </c>
    </row>
    <row r="3757" spans="4:54" x14ac:dyDescent="0.2">
      <c r="D3757" s="102"/>
      <c r="E3757" s="5" t="s">
        <v>31</v>
      </c>
      <c r="F3757" s="6"/>
      <c r="G3757" s="7">
        <v>154</v>
      </c>
      <c r="H3757" s="10">
        <v>0</v>
      </c>
      <c r="I3757" s="1">
        <v>0</v>
      </c>
      <c r="J3757" s="1">
        <v>0</v>
      </c>
      <c r="K3757" s="1">
        <v>0</v>
      </c>
      <c r="L3757" s="1">
        <v>0</v>
      </c>
      <c r="M3757" s="1">
        <v>0</v>
      </c>
      <c r="N3757" s="1">
        <v>0</v>
      </c>
      <c r="O3757" s="1">
        <v>0</v>
      </c>
      <c r="P3757" s="1">
        <v>0</v>
      </c>
      <c r="Q3757" s="1">
        <v>0</v>
      </c>
      <c r="R3757" s="1">
        <v>0</v>
      </c>
      <c r="S3757" s="1">
        <v>0</v>
      </c>
      <c r="T3757" s="1">
        <v>0</v>
      </c>
      <c r="U3757" s="1">
        <v>0</v>
      </c>
      <c r="V3757" s="1">
        <v>0</v>
      </c>
      <c r="W3757" s="1">
        <v>84</v>
      </c>
      <c r="X3757" s="1">
        <v>42</v>
      </c>
      <c r="Y3757" s="1">
        <v>28</v>
      </c>
      <c r="Z3757" s="1">
        <v>0</v>
      </c>
      <c r="AA3757" s="1">
        <v>0</v>
      </c>
      <c r="AB3757" s="1">
        <v>0</v>
      </c>
      <c r="AC3757" s="1">
        <v>0</v>
      </c>
      <c r="AD3757" s="1">
        <v>0</v>
      </c>
      <c r="AE3757" s="1">
        <v>0</v>
      </c>
      <c r="AF3757" s="1">
        <v>0</v>
      </c>
      <c r="AG3757" s="1">
        <v>0</v>
      </c>
      <c r="AH3757" s="1">
        <v>0</v>
      </c>
      <c r="AI3757" s="1">
        <v>0</v>
      </c>
      <c r="AJ3757" s="1">
        <v>0</v>
      </c>
      <c r="AK3757" s="1">
        <v>0</v>
      </c>
      <c r="AL3757" s="1">
        <v>0</v>
      </c>
      <c r="AM3757" s="1">
        <v>0</v>
      </c>
      <c r="AN3757" s="1">
        <v>0</v>
      </c>
      <c r="AO3757" s="1">
        <v>0</v>
      </c>
      <c r="AP3757" s="1">
        <v>0</v>
      </c>
      <c r="AQ3757" s="1">
        <v>0</v>
      </c>
      <c r="AR3757" s="1">
        <v>0</v>
      </c>
      <c r="AS3757" s="1">
        <v>0</v>
      </c>
      <c r="AT3757" s="1">
        <v>0</v>
      </c>
      <c r="AU3757" s="1">
        <v>0</v>
      </c>
      <c r="AV3757" s="1">
        <v>0</v>
      </c>
      <c r="AW3757" s="1">
        <v>0</v>
      </c>
      <c r="AX3757" s="1">
        <v>0</v>
      </c>
      <c r="AY3757" s="1">
        <v>0</v>
      </c>
      <c r="AZ3757" s="1">
        <v>0</v>
      </c>
      <c r="BA3757" s="1">
        <v>0</v>
      </c>
      <c r="BB3757" s="17">
        <v>0</v>
      </c>
    </row>
    <row r="3758" spans="4:54" x14ac:dyDescent="0.2">
      <c r="D3758" s="102"/>
      <c r="E3758" s="13"/>
      <c r="F3758" s="14"/>
      <c r="G3758" s="11">
        <v>100</v>
      </c>
      <c r="H3758" s="70">
        <v>0</v>
      </c>
      <c r="I3758" s="9">
        <v>0</v>
      </c>
      <c r="J3758" s="9">
        <v>0</v>
      </c>
      <c r="K3758" s="9">
        <v>0</v>
      </c>
      <c r="L3758" s="9">
        <v>0</v>
      </c>
      <c r="M3758" s="9">
        <v>0</v>
      </c>
      <c r="N3758" s="9">
        <v>0</v>
      </c>
      <c r="O3758" s="9">
        <v>0</v>
      </c>
      <c r="P3758" s="9">
        <v>0</v>
      </c>
      <c r="Q3758" s="9">
        <v>0</v>
      </c>
      <c r="R3758" s="9">
        <v>0</v>
      </c>
      <c r="S3758" s="9">
        <v>0</v>
      </c>
      <c r="T3758" s="9">
        <v>0</v>
      </c>
      <c r="U3758" s="9">
        <v>0</v>
      </c>
      <c r="V3758" s="9">
        <v>0</v>
      </c>
      <c r="W3758" s="2">
        <v>54.545454545455001</v>
      </c>
      <c r="X3758" s="2">
        <v>27.272727272727</v>
      </c>
      <c r="Y3758" s="2">
        <v>18.181818181817999</v>
      </c>
      <c r="Z3758" s="9">
        <v>0</v>
      </c>
      <c r="AA3758" s="9">
        <v>0</v>
      </c>
      <c r="AB3758" s="9">
        <v>0</v>
      </c>
      <c r="AC3758" s="9">
        <v>0</v>
      </c>
      <c r="AD3758" s="9">
        <v>0</v>
      </c>
      <c r="AE3758" s="9">
        <v>0</v>
      </c>
      <c r="AF3758" s="9">
        <v>0</v>
      </c>
      <c r="AG3758" s="9">
        <v>0</v>
      </c>
      <c r="AH3758" s="9">
        <v>0</v>
      </c>
      <c r="AI3758" s="9">
        <v>0</v>
      </c>
      <c r="AJ3758" s="9">
        <v>0</v>
      </c>
      <c r="AK3758" s="9">
        <v>0</v>
      </c>
      <c r="AL3758" s="9">
        <v>0</v>
      </c>
      <c r="AM3758" s="9">
        <v>0</v>
      </c>
      <c r="AN3758" s="9">
        <v>0</v>
      </c>
      <c r="AO3758" s="9">
        <v>0</v>
      </c>
      <c r="AP3758" s="9">
        <v>0</v>
      </c>
      <c r="AQ3758" s="9">
        <v>0</v>
      </c>
      <c r="AR3758" s="9">
        <v>0</v>
      </c>
      <c r="AS3758" s="9">
        <v>0</v>
      </c>
      <c r="AT3758" s="9">
        <v>0</v>
      </c>
      <c r="AU3758" s="9">
        <v>0</v>
      </c>
      <c r="AV3758" s="9">
        <v>0</v>
      </c>
      <c r="AW3758" s="9">
        <v>0</v>
      </c>
      <c r="AX3758" s="9">
        <v>0</v>
      </c>
      <c r="AY3758" s="9">
        <v>0</v>
      </c>
      <c r="AZ3758" s="9">
        <v>0</v>
      </c>
      <c r="BA3758" s="9">
        <v>0</v>
      </c>
      <c r="BB3758" s="29">
        <v>0</v>
      </c>
    </row>
    <row r="3759" spans="4:54" x14ac:dyDescent="0.2">
      <c r="D3759" s="102"/>
      <c r="E3759" s="5" t="s">
        <v>32</v>
      </c>
      <c r="F3759" s="6"/>
      <c r="G3759" s="7">
        <v>826</v>
      </c>
      <c r="H3759" s="10">
        <v>0</v>
      </c>
      <c r="I3759" s="1">
        <v>0</v>
      </c>
      <c r="J3759" s="1">
        <v>0</v>
      </c>
      <c r="K3759" s="1">
        <v>0</v>
      </c>
      <c r="L3759" s="1">
        <v>0</v>
      </c>
      <c r="M3759" s="1">
        <v>0</v>
      </c>
      <c r="N3759" s="1">
        <v>0</v>
      </c>
      <c r="O3759" s="1">
        <v>0</v>
      </c>
      <c r="P3759" s="1">
        <v>0</v>
      </c>
      <c r="Q3759" s="1">
        <v>0</v>
      </c>
      <c r="R3759" s="1">
        <v>0</v>
      </c>
      <c r="S3759" s="1">
        <v>0</v>
      </c>
      <c r="T3759" s="1">
        <v>0</v>
      </c>
      <c r="U3759" s="1">
        <v>0</v>
      </c>
      <c r="V3759" s="1">
        <v>0</v>
      </c>
      <c r="W3759" s="1">
        <v>0</v>
      </c>
      <c r="X3759" s="1">
        <v>0</v>
      </c>
      <c r="Y3759" s="1">
        <v>0</v>
      </c>
      <c r="Z3759" s="1">
        <v>0</v>
      </c>
      <c r="AA3759" s="1">
        <v>0</v>
      </c>
      <c r="AB3759" s="1">
        <v>112</v>
      </c>
      <c r="AC3759" s="1">
        <v>210</v>
      </c>
      <c r="AD3759" s="1">
        <v>406</v>
      </c>
      <c r="AE3759" s="1">
        <v>98</v>
      </c>
      <c r="AF3759" s="1">
        <v>0</v>
      </c>
      <c r="AG3759" s="1">
        <v>0</v>
      </c>
      <c r="AH3759" s="1">
        <v>0</v>
      </c>
      <c r="AI3759" s="1">
        <v>0</v>
      </c>
      <c r="AJ3759" s="1">
        <v>0</v>
      </c>
      <c r="AK3759" s="1">
        <v>0</v>
      </c>
      <c r="AL3759" s="1">
        <v>0</v>
      </c>
      <c r="AM3759" s="1">
        <v>0</v>
      </c>
      <c r="AN3759" s="1">
        <v>0</v>
      </c>
      <c r="AO3759" s="1">
        <v>0</v>
      </c>
      <c r="AP3759" s="1">
        <v>0</v>
      </c>
      <c r="AQ3759" s="1">
        <v>0</v>
      </c>
      <c r="AR3759" s="1">
        <v>0</v>
      </c>
      <c r="AS3759" s="1">
        <v>0</v>
      </c>
      <c r="AT3759" s="1">
        <v>0</v>
      </c>
      <c r="AU3759" s="1">
        <v>0</v>
      </c>
      <c r="AV3759" s="1">
        <v>0</v>
      </c>
      <c r="AW3759" s="1">
        <v>0</v>
      </c>
      <c r="AX3759" s="1">
        <v>0</v>
      </c>
      <c r="AY3759" s="1">
        <v>0</v>
      </c>
      <c r="AZ3759" s="1">
        <v>0</v>
      </c>
      <c r="BA3759" s="1">
        <v>0</v>
      </c>
      <c r="BB3759" s="17">
        <v>0</v>
      </c>
    </row>
    <row r="3760" spans="4:54" x14ac:dyDescent="0.2">
      <c r="D3760" s="102"/>
      <c r="E3760" s="13"/>
      <c r="F3760" s="14"/>
      <c r="G3760" s="11">
        <v>100</v>
      </c>
      <c r="H3760" s="70">
        <v>0</v>
      </c>
      <c r="I3760" s="9">
        <v>0</v>
      </c>
      <c r="J3760" s="9">
        <v>0</v>
      </c>
      <c r="K3760" s="9">
        <v>0</v>
      </c>
      <c r="L3760" s="9">
        <v>0</v>
      </c>
      <c r="M3760" s="9">
        <v>0</v>
      </c>
      <c r="N3760" s="9">
        <v>0</v>
      </c>
      <c r="O3760" s="9">
        <v>0</v>
      </c>
      <c r="P3760" s="9">
        <v>0</v>
      </c>
      <c r="Q3760" s="9">
        <v>0</v>
      </c>
      <c r="R3760" s="9">
        <v>0</v>
      </c>
      <c r="S3760" s="9">
        <v>0</v>
      </c>
      <c r="T3760" s="9">
        <v>0</v>
      </c>
      <c r="U3760" s="9">
        <v>0</v>
      </c>
      <c r="V3760" s="9">
        <v>0</v>
      </c>
      <c r="W3760" s="9">
        <v>0</v>
      </c>
      <c r="X3760" s="9">
        <v>0</v>
      </c>
      <c r="Y3760" s="9">
        <v>0</v>
      </c>
      <c r="Z3760" s="9">
        <v>0</v>
      </c>
      <c r="AA3760" s="9">
        <v>0</v>
      </c>
      <c r="AB3760" s="2">
        <v>13.559322033898001</v>
      </c>
      <c r="AC3760" s="2">
        <v>25.423728813558998</v>
      </c>
      <c r="AD3760" s="2">
        <v>49.152542372881001</v>
      </c>
      <c r="AE3760" s="2">
        <v>11.864406779661</v>
      </c>
      <c r="AF3760" s="9">
        <v>0</v>
      </c>
      <c r="AG3760" s="9">
        <v>0</v>
      </c>
      <c r="AH3760" s="9">
        <v>0</v>
      </c>
      <c r="AI3760" s="9">
        <v>0</v>
      </c>
      <c r="AJ3760" s="9">
        <v>0</v>
      </c>
      <c r="AK3760" s="9">
        <v>0</v>
      </c>
      <c r="AL3760" s="9">
        <v>0</v>
      </c>
      <c r="AM3760" s="9">
        <v>0</v>
      </c>
      <c r="AN3760" s="9">
        <v>0</v>
      </c>
      <c r="AO3760" s="9">
        <v>0</v>
      </c>
      <c r="AP3760" s="9">
        <v>0</v>
      </c>
      <c r="AQ3760" s="9">
        <v>0</v>
      </c>
      <c r="AR3760" s="9">
        <v>0</v>
      </c>
      <c r="AS3760" s="9">
        <v>0</v>
      </c>
      <c r="AT3760" s="9">
        <v>0</v>
      </c>
      <c r="AU3760" s="9">
        <v>0</v>
      </c>
      <c r="AV3760" s="9">
        <v>0</v>
      </c>
      <c r="AW3760" s="9">
        <v>0</v>
      </c>
      <c r="AX3760" s="9">
        <v>0</v>
      </c>
      <c r="AY3760" s="9">
        <v>0</v>
      </c>
      <c r="AZ3760" s="9">
        <v>0</v>
      </c>
      <c r="BA3760" s="9">
        <v>0</v>
      </c>
      <c r="BB3760" s="29">
        <v>0</v>
      </c>
    </row>
    <row r="3761" spans="4:54" x14ac:dyDescent="0.2">
      <c r="D3761" s="102"/>
      <c r="E3761" s="5" t="s">
        <v>33</v>
      </c>
      <c r="F3761" s="6"/>
      <c r="G3761" s="7">
        <v>672</v>
      </c>
      <c r="H3761" s="10">
        <v>0</v>
      </c>
      <c r="I3761" s="1">
        <v>0</v>
      </c>
      <c r="J3761" s="1">
        <v>0</v>
      </c>
      <c r="K3761" s="1">
        <v>0</v>
      </c>
      <c r="L3761" s="1">
        <v>0</v>
      </c>
      <c r="M3761" s="1">
        <v>0</v>
      </c>
      <c r="N3761" s="1">
        <v>0</v>
      </c>
      <c r="O3761" s="1">
        <v>0</v>
      </c>
      <c r="P3761" s="1">
        <v>0</v>
      </c>
      <c r="Q3761" s="1">
        <v>0</v>
      </c>
      <c r="R3761" s="1">
        <v>0</v>
      </c>
      <c r="S3761" s="1">
        <v>0</v>
      </c>
      <c r="T3761" s="1">
        <v>0</v>
      </c>
      <c r="U3761" s="1">
        <v>0</v>
      </c>
      <c r="V3761" s="1">
        <v>0</v>
      </c>
      <c r="W3761" s="1">
        <v>0</v>
      </c>
      <c r="X3761" s="1">
        <v>0</v>
      </c>
      <c r="Y3761" s="1">
        <v>0</v>
      </c>
      <c r="Z3761" s="1">
        <v>0</v>
      </c>
      <c r="AA3761" s="1">
        <v>0</v>
      </c>
      <c r="AB3761" s="1">
        <v>0</v>
      </c>
      <c r="AC3761" s="1">
        <v>0</v>
      </c>
      <c r="AD3761" s="1">
        <v>0</v>
      </c>
      <c r="AE3761" s="1">
        <v>0</v>
      </c>
      <c r="AF3761" s="1">
        <v>70</v>
      </c>
      <c r="AG3761" s="1">
        <v>154</v>
      </c>
      <c r="AH3761" s="1">
        <v>196</v>
      </c>
      <c r="AI3761" s="1">
        <v>98</v>
      </c>
      <c r="AJ3761" s="1">
        <v>112</v>
      </c>
      <c r="AK3761" s="1">
        <v>42</v>
      </c>
      <c r="AL3761" s="1">
        <v>0</v>
      </c>
      <c r="AM3761" s="1">
        <v>0</v>
      </c>
      <c r="AN3761" s="1">
        <v>0</v>
      </c>
      <c r="AO3761" s="1">
        <v>0</v>
      </c>
      <c r="AP3761" s="1">
        <v>0</v>
      </c>
      <c r="AQ3761" s="1">
        <v>0</v>
      </c>
      <c r="AR3761" s="1">
        <v>0</v>
      </c>
      <c r="AS3761" s="1">
        <v>0</v>
      </c>
      <c r="AT3761" s="1">
        <v>0</v>
      </c>
      <c r="AU3761" s="1">
        <v>0</v>
      </c>
      <c r="AV3761" s="1">
        <v>0</v>
      </c>
      <c r="AW3761" s="1">
        <v>0</v>
      </c>
      <c r="AX3761" s="1">
        <v>0</v>
      </c>
      <c r="AY3761" s="1">
        <v>0</v>
      </c>
      <c r="AZ3761" s="1">
        <v>0</v>
      </c>
      <c r="BA3761" s="1">
        <v>0</v>
      </c>
      <c r="BB3761" s="17">
        <v>0</v>
      </c>
    </row>
    <row r="3762" spans="4:54" x14ac:dyDescent="0.2">
      <c r="D3762" s="102"/>
      <c r="E3762" s="13"/>
      <c r="F3762" s="14"/>
      <c r="G3762" s="11">
        <v>100</v>
      </c>
      <c r="H3762" s="70">
        <v>0</v>
      </c>
      <c r="I3762" s="9">
        <v>0</v>
      </c>
      <c r="J3762" s="9">
        <v>0</v>
      </c>
      <c r="K3762" s="9">
        <v>0</v>
      </c>
      <c r="L3762" s="9">
        <v>0</v>
      </c>
      <c r="M3762" s="9">
        <v>0</v>
      </c>
      <c r="N3762" s="9">
        <v>0</v>
      </c>
      <c r="O3762" s="9">
        <v>0</v>
      </c>
      <c r="P3762" s="9">
        <v>0</v>
      </c>
      <c r="Q3762" s="9">
        <v>0</v>
      </c>
      <c r="R3762" s="9">
        <v>0</v>
      </c>
      <c r="S3762" s="9">
        <v>0</v>
      </c>
      <c r="T3762" s="9">
        <v>0</v>
      </c>
      <c r="U3762" s="9">
        <v>0</v>
      </c>
      <c r="V3762" s="9">
        <v>0</v>
      </c>
      <c r="W3762" s="9">
        <v>0</v>
      </c>
      <c r="X3762" s="9">
        <v>0</v>
      </c>
      <c r="Y3762" s="9">
        <v>0</v>
      </c>
      <c r="Z3762" s="9">
        <v>0</v>
      </c>
      <c r="AA3762" s="9">
        <v>0</v>
      </c>
      <c r="AB3762" s="9">
        <v>0</v>
      </c>
      <c r="AC3762" s="9">
        <v>0</v>
      </c>
      <c r="AD3762" s="9">
        <v>0</v>
      </c>
      <c r="AE3762" s="9">
        <v>0</v>
      </c>
      <c r="AF3762" s="2">
        <v>10.416666666667</v>
      </c>
      <c r="AG3762" s="2">
        <v>22.916666666666998</v>
      </c>
      <c r="AH3762" s="2">
        <v>29.166666666666998</v>
      </c>
      <c r="AI3762" s="2">
        <v>14.583333333333</v>
      </c>
      <c r="AJ3762" s="2">
        <v>16.666666666666998</v>
      </c>
      <c r="AK3762" s="2">
        <v>6.25</v>
      </c>
      <c r="AL3762" s="9">
        <v>0</v>
      </c>
      <c r="AM3762" s="9">
        <v>0</v>
      </c>
      <c r="AN3762" s="9">
        <v>0</v>
      </c>
      <c r="AO3762" s="9">
        <v>0</v>
      </c>
      <c r="AP3762" s="9">
        <v>0</v>
      </c>
      <c r="AQ3762" s="9">
        <v>0</v>
      </c>
      <c r="AR3762" s="9">
        <v>0</v>
      </c>
      <c r="AS3762" s="9">
        <v>0</v>
      </c>
      <c r="AT3762" s="9">
        <v>0</v>
      </c>
      <c r="AU3762" s="9">
        <v>0</v>
      </c>
      <c r="AV3762" s="9">
        <v>0</v>
      </c>
      <c r="AW3762" s="9">
        <v>0</v>
      </c>
      <c r="AX3762" s="9">
        <v>0</v>
      </c>
      <c r="AY3762" s="9">
        <v>0</v>
      </c>
      <c r="AZ3762" s="9">
        <v>0</v>
      </c>
      <c r="BA3762" s="9">
        <v>0</v>
      </c>
      <c r="BB3762" s="29">
        <v>0</v>
      </c>
    </row>
    <row r="3763" spans="4:54" x14ac:dyDescent="0.2">
      <c r="D3763" s="102"/>
      <c r="E3763" s="5" t="s">
        <v>34</v>
      </c>
      <c r="F3763" s="6"/>
      <c r="G3763" s="7">
        <v>462</v>
      </c>
      <c r="H3763" s="10">
        <v>0</v>
      </c>
      <c r="I3763" s="1">
        <v>0</v>
      </c>
      <c r="J3763" s="1">
        <v>0</v>
      </c>
      <c r="K3763" s="1">
        <v>0</v>
      </c>
      <c r="L3763" s="1">
        <v>0</v>
      </c>
      <c r="M3763" s="1">
        <v>0</v>
      </c>
      <c r="N3763" s="1">
        <v>0</v>
      </c>
      <c r="O3763" s="1">
        <v>0</v>
      </c>
      <c r="P3763" s="1">
        <v>0</v>
      </c>
      <c r="Q3763" s="1">
        <v>0</v>
      </c>
      <c r="R3763" s="1">
        <v>0</v>
      </c>
      <c r="S3763" s="1">
        <v>0</v>
      </c>
      <c r="T3763" s="1">
        <v>0</v>
      </c>
      <c r="U3763" s="1">
        <v>0</v>
      </c>
      <c r="V3763" s="1">
        <v>0</v>
      </c>
      <c r="W3763" s="1">
        <v>0</v>
      </c>
      <c r="X3763" s="1">
        <v>0</v>
      </c>
      <c r="Y3763" s="1">
        <v>0</v>
      </c>
      <c r="Z3763" s="1">
        <v>0</v>
      </c>
      <c r="AA3763" s="1">
        <v>0</v>
      </c>
      <c r="AB3763" s="1">
        <v>0</v>
      </c>
      <c r="AC3763" s="1">
        <v>0</v>
      </c>
      <c r="AD3763" s="1">
        <v>0</v>
      </c>
      <c r="AE3763" s="1">
        <v>0</v>
      </c>
      <c r="AF3763" s="1">
        <v>0</v>
      </c>
      <c r="AG3763" s="1">
        <v>0</v>
      </c>
      <c r="AH3763" s="1">
        <v>294</v>
      </c>
      <c r="AI3763" s="1">
        <v>168</v>
      </c>
      <c r="AJ3763" s="1">
        <v>0</v>
      </c>
      <c r="AK3763" s="1">
        <v>0</v>
      </c>
      <c r="AL3763" s="1">
        <v>0</v>
      </c>
      <c r="AM3763" s="1">
        <v>0</v>
      </c>
      <c r="AN3763" s="1">
        <v>0</v>
      </c>
      <c r="AO3763" s="1">
        <v>0</v>
      </c>
      <c r="AP3763" s="1">
        <v>0</v>
      </c>
      <c r="AQ3763" s="1">
        <v>0</v>
      </c>
      <c r="AR3763" s="1">
        <v>0</v>
      </c>
      <c r="AS3763" s="1">
        <v>0</v>
      </c>
      <c r="AT3763" s="1">
        <v>0</v>
      </c>
      <c r="AU3763" s="1">
        <v>0</v>
      </c>
      <c r="AV3763" s="1">
        <v>0</v>
      </c>
      <c r="AW3763" s="1">
        <v>0</v>
      </c>
      <c r="AX3763" s="1">
        <v>0</v>
      </c>
      <c r="AY3763" s="1">
        <v>0</v>
      </c>
      <c r="AZ3763" s="1">
        <v>0</v>
      </c>
      <c r="BA3763" s="1">
        <v>0</v>
      </c>
      <c r="BB3763" s="17">
        <v>0</v>
      </c>
    </row>
    <row r="3764" spans="4:54" x14ac:dyDescent="0.2">
      <c r="D3764" s="102"/>
      <c r="E3764" s="13"/>
      <c r="F3764" s="14"/>
      <c r="G3764" s="11">
        <v>100</v>
      </c>
      <c r="H3764" s="70">
        <v>0</v>
      </c>
      <c r="I3764" s="9">
        <v>0</v>
      </c>
      <c r="J3764" s="9">
        <v>0</v>
      </c>
      <c r="K3764" s="9">
        <v>0</v>
      </c>
      <c r="L3764" s="9">
        <v>0</v>
      </c>
      <c r="M3764" s="9">
        <v>0</v>
      </c>
      <c r="N3764" s="9">
        <v>0</v>
      </c>
      <c r="O3764" s="9">
        <v>0</v>
      </c>
      <c r="P3764" s="9">
        <v>0</v>
      </c>
      <c r="Q3764" s="9">
        <v>0</v>
      </c>
      <c r="R3764" s="9">
        <v>0</v>
      </c>
      <c r="S3764" s="9">
        <v>0</v>
      </c>
      <c r="T3764" s="9">
        <v>0</v>
      </c>
      <c r="U3764" s="9">
        <v>0</v>
      </c>
      <c r="V3764" s="9">
        <v>0</v>
      </c>
      <c r="W3764" s="9">
        <v>0</v>
      </c>
      <c r="X3764" s="9">
        <v>0</v>
      </c>
      <c r="Y3764" s="9">
        <v>0</v>
      </c>
      <c r="Z3764" s="9">
        <v>0</v>
      </c>
      <c r="AA3764" s="9">
        <v>0</v>
      </c>
      <c r="AB3764" s="9">
        <v>0</v>
      </c>
      <c r="AC3764" s="9">
        <v>0</v>
      </c>
      <c r="AD3764" s="9">
        <v>0</v>
      </c>
      <c r="AE3764" s="9">
        <v>0</v>
      </c>
      <c r="AF3764" s="9">
        <v>0</v>
      </c>
      <c r="AG3764" s="9">
        <v>0</v>
      </c>
      <c r="AH3764" s="2">
        <v>63.636363636364003</v>
      </c>
      <c r="AI3764" s="2">
        <v>36.363636363635997</v>
      </c>
      <c r="AJ3764" s="9">
        <v>0</v>
      </c>
      <c r="AK3764" s="9">
        <v>0</v>
      </c>
      <c r="AL3764" s="9">
        <v>0</v>
      </c>
      <c r="AM3764" s="9">
        <v>0</v>
      </c>
      <c r="AN3764" s="9">
        <v>0</v>
      </c>
      <c r="AO3764" s="9">
        <v>0</v>
      </c>
      <c r="AP3764" s="9">
        <v>0</v>
      </c>
      <c r="AQ3764" s="9">
        <v>0</v>
      </c>
      <c r="AR3764" s="9">
        <v>0</v>
      </c>
      <c r="AS3764" s="9">
        <v>0</v>
      </c>
      <c r="AT3764" s="9">
        <v>0</v>
      </c>
      <c r="AU3764" s="9">
        <v>0</v>
      </c>
      <c r="AV3764" s="9">
        <v>0</v>
      </c>
      <c r="AW3764" s="9">
        <v>0</v>
      </c>
      <c r="AX3764" s="9">
        <v>0</v>
      </c>
      <c r="AY3764" s="9">
        <v>0</v>
      </c>
      <c r="AZ3764" s="9">
        <v>0</v>
      </c>
      <c r="BA3764" s="9">
        <v>0</v>
      </c>
      <c r="BB3764" s="29">
        <v>0</v>
      </c>
    </row>
    <row r="3765" spans="4:54" x14ac:dyDescent="0.2">
      <c r="D3765" s="102"/>
      <c r="E3765" s="5" t="s">
        <v>35</v>
      </c>
      <c r="F3765" s="6"/>
      <c r="G3765" s="7">
        <v>406</v>
      </c>
      <c r="H3765" s="10">
        <v>0</v>
      </c>
      <c r="I3765" s="1">
        <v>0</v>
      </c>
      <c r="J3765" s="1">
        <v>0</v>
      </c>
      <c r="K3765" s="1">
        <v>0</v>
      </c>
      <c r="L3765" s="1">
        <v>0</v>
      </c>
      <c r="M3765" s="1">
        <v>0</v>
      </c>
      <c r="N3765" s="1">
        <v>0</v>
      </c>
      <c r="O3765" s="1">
        <v>0</v>
      </c>
      <c r="P3765" s="1">
        <v>0</v>
      </c>
      <c r="Q3765" s="1">
        <v>0</v>
      </c>
      <c r="R3765" s="1">
        <v>0</v>
      </c>
      <c r="S3765" s="1">
        <v>0</v>
      </c>
      <c r="T3765" s="1">
        <v>0</v>
      </c>
      <c r="U3765" s="1">
        <v>0</v>
      </c>
      <c r="V3765" s="1">
        <v>0</v>
      </c>
      <c r="W3765" s="1">
        <v>0</v>
      </c>
      <c r="X3765" s="1">
        <v>0</v>
      </c>
      <c r="Y3765" s="1">
        <v>0</v>
      </c>
      <c r="Z3765" s="1">
        <v>0</v>
      </c>
      <c r="AA3765" s="1">
        <v>0</v>
      </c>
      <c r="AB3765" s="1">
        <v>0</v>
      </c>
      <c r="AC3765" s="1">
        <v>0</v>
      </c>
      <c r="AD3765" s="1">
        <v>0</v>
      </c>
      <c r="AE3765" s="1">
        <v>0</v>
      </c>
      <c r="AF3765" s="1">
        <v>0</v>
      </c>
      <c r="AG3765" s="1">
        <v>0</v>
      </c>
      <c r="AH3765" s="1">
        <v>0</v>
      </c>
      <c r="AI3765" s="1">
        <v>0</v>
      </c>
      <c r="AJ3765" s="1">
        <v>0</v>
      </c>
      <c r="AK3765" s="1">
        <v>0</v>
      </c>
      <c r="AL3765" s="1">
        <v>28</v>
      </c>
      <c r="AM3765" s="1">
        <v>42</v>
      </c>
      <c r="AN3765" s="1">
        <v>84</v>
      </c>
      <c r="AO3765" s="1">
        <v>154</v>
      </c>
      <c r="AP3765" s="1">
        <v>98</v>
      </c>
      <c r="AQ3765" s="1">
        <v>0</v>
      </c>
      <c r="AR3765" s="1">
        <v>0</v>
      </c>
      <c r="AS3765" s="1">
        <v>0</v>
      </c>
      <c r="AT3765" s="1">
        <v>0</v>
      </c>
      <c r="AU3765" s="1">
        <v>0</v>
      </c>
      <c r="AV3765" s="1">
        <v>0</v>
      </c>
      <c r="AW3765" s="1">
        <v>0</v>
      </c>
      <c r="AX3765" s="1">
        <v>0</v>
      </c>
      <c r="AY3765" s="1">
        <v>0</v>
      </c>
      <c r="AZ3765" s="1">
        <v>0</v>
      </c>
      <c r="BA3765" s="1">
        <v>0</v>
      </c>
      <c r="BB3765" s="17">
        <v>0</v>
      </c>
    </row>
    <row r="3766" spans="4:54" x14ac:dyDescent="0.2">
      <c r="D3766" s="102"/>
      <c r="E3766" s="13"/>
      <c r="F3766" s="14"/>
      <c r="G3766" s="11">
        <v>100</v>
      </c>
      <c r="H3766" s="70">
        <v>0</v>
      </c>
      <c r="I3766" s="9">
        <v>0</v>
      </c>
      <c r="J3766" s="9">
        <v>0</v>
      </c>
      <c r="K3766" s="9">
        <v>0</v>
      </c>
      <c r="L3766" s="9">
        <v>0</v>
      </c>
      <c r="M3766" s="9">
        <v>0</v>
      </c>
      <c r="N3766" s="9">
        <v>0</v>
      </c>
      <c r="O3766" s="9">
        <v>0</v>
      </c>
      <c r="P3766" s="9">
        <v>0</v>
      </c>
      <c r="Q3766" s="9">
        <v>0</v>
      </c>
      <c r="R3766" s="9">
        <v>0</v>
      </c>
      <c r="S3766" s="9">
        <v>0</v>
      </c>
      <c r="T3766" s="9">
        <v>0</v>
      </c>
      <c r="U3766" s="9">
        <v>0</v>
      </c>
      <c r="V3766" s="9">
        <v>0</v>
      </c>
      <c r="W3766" s="9">
        <v>0</v>
      </c>
      <c r="X3766" s="9">
        <v>0</v>
      </c>
      <c r="Y3766" s="9">
        <v>0</v>
      </c>
      <c r="Z3766" s="9">
        <v>0</v>
      </c>
      <c r="AA3766" s="9">
        <v>0</v>
      </c>
      <c r="AB3766" s="9">
        <v>0</v>
      </c>
      <c r="AC3766" s="9">
        <v>0</v>
      </c>
      <c r="AD3766" s="9">
        <v>0</v>
      </c>
      <c r="AE3766" s="9">
        <v>0</v>
      </c>
      <c r="AF3766" s="9">
        <v>0</v>
      </c>
      <c r="AG3766" s="9">
        <v>0</v>
      </c>
      <c r="AH3766" s="9">
        <v>0</v>
      </c>
      <c r="AI3766" s="9">
        <v>0</v>
      </c>
      <c r="AJ3766" s="9">
        <v>0</v>
      </c>
      <c r="AK3766" s="9">
        <v>0</v>
      </c>
      <c r="AL3766" s="2">
        <v>6.8965517241379999</v>
      </c>
      <c r="AM3766" s="2">
        <v>10.344827586207</v>
      </c>
      <c r="AN3766" s="2">
        <v>20.689655172414</v>
      </c>
      <c r="AO3766" s="2">
        <v>37.931034482759003</v>
      </c>
      <c r="AP3766" s="2">
        <v>24.137931034483</v>
      </c>
      <c r="AQ3766" s="9">
        <v>0</v>
      </c>
      <c r="AR3766" s="9">
        <v>0</v>
      </c>
      <c r="AS3766" s="9">
        <v>0</v>
      </c>
      <c r="AT3766" s="9">
        <v>0</v>
      </c>
      <c r="AU3766" s="9">
        <v>0</v>
      </c>
      <c r="AV3766" s="9">
        <v>0</v>
      </c>
      <c r="AW3766" s="9">
        <v>0</v>
      </c>
      <c r="AX3766" s="9">
        <v>0</v>
      </c>
      <c r="AY3766" s="9">
        <v>0</v>
      </c>
      <c r="AZ3766" s="9">
        <v>0</v>
      </c>
      <c r="BA3766" s="9">
        <v>0</v>
      </c>
      <c r="BB3766" s="29">
        <v>0</v>
      </c>
    </row>
    <row r="3767" spans="4:54" x14ac:dyDescent="0.2">
      <c r="D3767" s="102"/>
      <c r="E3767" s="5" t="s">
        <v>36</v>
      </c>
      <c r="F3767" s="6"/>
      <c r="G3767" s="7">
        <v>210</v>
      </c>
      <c r="H3767" s="10">
        <v>0</v>
      </c>
      <c r="I3767" s="1">
        <v>0</v>
      </c>
      <c r="J3767" s="1">
        <v>0</v>
      </c>
      <c r="K3767" s="1">
        <v>0</v>
      </c>
      <c r="L3767" s="1">
        <v>0</v>
      </c>
      <c r="M3767" s="1">
        <v>0</v>
      </c>
      <c r="N3767" s="1">
        <v>0</v>
      </c>
      <c r="O3767" s="1">
        <v>0</v>
      </c>
      <c r="P3767" s="1">
        <v>0</v>
      </c>
      <c r="Q3767" s="1">
        <v>0</v>
      </c>
      <c r="R3767" s="1">
        <v>0</v>
      </c>
      <c r="S3767" s="1">
        <v>0</v>
      </c>
      <c r="T3767" s="1">
        <v>0</v>
      </c>
      <c r="U3767" s="1">
        <v>0</v>
      </c>
      <c r="V3767" s="1">
        <v>0</v>
      </c>
      <c r="W3767" s="1">
        <v>0</v>
      </c>
      <c r="X3767" s="1">
        <v>0</v>
      </c>
      <c r="Y3767" s="1">
        <v>0</v>
      </c>
      <c r="Z3767" s="1">
        <v>0</v>
      </c>
      <c r="AA3767" s="1">
        <v>0</v>
      </c>
      <c r="AB3767" s="1">
        <v>0</v>
      </c>
      <c r="AC3767" s="1">
        <v>0</v>
      </c>
      <c r="AD3767" s="1">
        <v>0</v>
      </c>
      <c r="AE3767" s="1">
        <v>0</v>
      </c>
      <c r="AF3767" s="1">
        <v>0</v>
      </c>
      <c r="AG3767" s="1">
        <v>0</v>
      </c>
      <c r="AH3767" s="1">
        <v>0</v>
      </c>
      <c r="AI3767" s="1">
        <v>0</v>
      </c>
      <c r="AJ3767" s="1">
        <v>0</v>
      </c>
      <c r="AK3767" s="1">
        <v>0</v>
      </c>
      <c r="AL3767" s="1">
        <v>0</v>
      </c>
      <c r="AM3767" s="1">
        <v>0</v>
      </c>
      <c r="AN3767" s="1">
        <v>0</v>
      </c>
      <c r="AO3767" s="1">
        <v>0</v>
      </c>
      <c r="AP3767" s="1">
        <v>0</v>
      </c>
      <c r="AQ3767" s="1">
        <v>56</v>
      </c>
      <c r="AR3767" s="1">
        <v>28</v>
      </c>
      <c r="AS3767" s="1">
        <v>98</v>
      </c>
      <c r="AT3767" s="1">
        <v>28</v>
      </c>
      <c r="AU3767" s="1">
        <v>0</v>
      </c>
      <c r="AV3767" s="1">
        <v>0</v>
      </c>
      <c r="AW3767" s="1">
        <v>0</v>
      </c>
      <c r="AX3767" s="1">
        <v>0</v>
      </c>
      <c r="AY3767" s="1">
        <v>0</v>
      </c>
      <c r="AZ3767" s="1">
        <v>0</v>
      </c>
      <c r="BA3767" s="1">
        <v>0</v>
      </c>
      <c r="BB3767" s="17">
        <v>0</v>
      </c>
    </row>
    <row r="3768" spans="4:54" x14ac:dyDescent="0.2">
      <c r="D3768" s="102"/>
      <c r="E3768" s="13"/>
      <c r="F3768" s="14"/>
      <c r="G3768" s="11">
        <v>100</v>
      </c>
      <c r="H3768" s="70">
        <v>0</v>
      </c>
      <c r="I3768" s="9">
        <v>0</v>
      </c>
      <c r="J3768" s="9">
        <v>0</v>
      </c>
      <c r="K3768" s="9">
        <v>0</v>
      </c>
      <c r="L3768" s="9">
        <v>0</v>
      </c>
      <c r="M3768" s="9">
        <v>0</v>
      </c>
      <c r="N3768" s="9">
        <v>0</v>
      </c>
      <c r="O3768" s="9">
        <v>0</v>
      </c>
      <c r="P3768" s="9">
        <v>0</v>
      </c>
      <c r="Q3768" s="9">
        <v>0</v>
      </c>
      <c r="R3768" s="9">
        <v>0</v>
      </c>
      <c r="S3768" s="9">
        <v>0</v>
      </c>
      <c r="T3768" s="9">
        <v>0</v>
      </c>
      <c r="U3768" s="9">
        <v>0</v>
      </c>
      <c r="V3768" s="9">
        <v>0</v>
      </c>
      <c r="W3768" s="9">
        <v>0</v>
      </c>
      <c r="X3768" s="9">
        <v>0</v>
      </c>
      <c r="Y3768" s="9">
        <v>0</v>
      </c>
      <c r="Z3768" s="9">
        <v>0</v>
      </c>
      <c r="AA3768" s="9">
        <v>0</v>
      </c>
      <c r="AB3768" s="9">
        <v>0</v>
      </c>
      <c r="AC3768" s="9">
        <v>0</v>
      </c>
      <c r="AD3768" s="9">
        <v>0</v>
      </c>
      <c r="AE3768" s="9">
        <v>0</v>
      </c>
      <c r="AF3768" s="9">
        <v>0</v>
      </c>
      <c r="AG3768" s="9">
        <v>0</v>
      </c>
      <c r="AH3768" s="9">
        <v>0</v>
      </c>
      <c r="AI3768" s="9">
        <v>0</v>
      </c>
      <c r="AJ3768" s="9">
        <v>0</v>
      </c>
      <c r="AK3768" s="9">
        <v>0</v>
      </c>
      <c r="AL3768" s="9">
        <v>0</v>
      </c>
      <c r="AM3768" s="9">
        <v>0</v>
      </c>
      <c r="AN3768" s="9">
        <v>0</v>
      </c>
      <c r="AO3768" s="9">
        <v>0</v>
      </c>
      <c r="AP3768" s="9">
        <v>0</v>
      </c>
      <c r="AQ3768" s="2">
        <v>26.666666666666998</v>
      </c>
      <c r="AR3768" s="2">
        <v>13.333333333333</v>
      </c>
      <c r="AS3768" s="2">
        <v>46.666666666666998</v>
      </c>
      <c r="AT3768" s="2">
        <v>13.333333333333</v>
      </c>
      <c r="AU3768" s="9">
        <v>0</v>
      </c>
      <c r="AV3768" s="9">
        <v>0</v>
      </c>
      <c r="AW3768" s="9">
        <v>0</v>
      </c>
      <c r="AX3768" s="9">
        <v>0</v>
      </c>
      <c r="AY3768" s="9">
        <v>0</v>
      </c>
      <c r="AZ3768" s="9">
        <v>0</v>
      </c>
      <c r="BA3768" s="9">
        <v>0</v>
      </c>
      <c r="BB3768" s="29">
        <v>0</v>
      </c>
    </row>
    <row r="3769" spans="4:54" x14ac:dyDescent="0.2">
      <c r="D3769" s="102"/>
      <c r="E3769" s="5" t="s">
        <v>37</v>
      </c>
      <c r="F3769" s="6"/>
      <c r="G3769" s="7">
        <v>714</v>
      </c>
      <c r="H3769" s="10">
        <v>0</v>
      </c>
      <c r="I3769" s="1">
        <v>0</v>
      </c>
      <c r="J3769" s="1">
        <v>0</v>
      </c>
      <c r="K3769" s="1">
        <v>0</v>
      </c>
      <c r="L3769" s="1">
        <v>0</v>
      </c>
      <c r="M3769" s="1">
        <v>0</v>
      </c>
      <c r="N3769" s="1">
        <v>0</v>
      </c>
      <c r="O3769" s="1">
        <v>0</v>
      </c>
      <c r="P3769" s="1">
        <v>0</v>
      </c>
      <c r="Q3769" s="1">
        <v>0</v>
      </c>
      <c r="R3769" s="1">
        <v>0</v>
      </c>
      <c r="S3769" s="1">
        <v>0</v>
      </c>
      <c r="T3769" s="1">
        <v>0</v>
      </c>
      <c r="U3769" s="1">
        <v>0</v>
      </c>
      <c r="V3769" s="1">
        <v>0</v>
      </c>
      <c r="W3769" s="1">
        <v>0</v>
      </c>
      <c r="X3769" s="1">
        <v>0</v>
      </c>
      <c r="Y3769" s="1">
        <v>0</v>
      </c>
      <c r="Z3769" s="1">
        <v>0</v>
      </c>
      <c r="AA3769" s="1">
        <v>0</v>
      </c>
      <c r="AB3769" s="1">
        <v>0</v>
      </c>
      <c r="AC3769" s="1">
        <v>0</v>
      </c>
      <c r="AD3769" s="1">
        <v>0</v>
      </c>
      <c r="AE3769" s="1">
        <v>0</v>
      </c>
      <c r="AF3769" s="1">
        <v>0</v>
      </c>
      <c r="AG3769" s="1">
        <v>0</v>
      </c>
      <c r="AH3769" s="1">
        <v>0</v>
      </c>
      <c r="AI3769" s="1">
        <v>0</v>
      </c>
      <c r="AJ3769" s="1">
        <v>0</v>
      </c>
      <c r="AK3769" s="1">
        <v>0</v>
      </c>
      <c r="AL3769" s="1">
        <v>0</v>
      </c>
      <c r="AM3769" s="1">
        <v>0</v>
      </c>
      <c r="AN3769" s="1">
        <v>0</v>
      </c>
      <c r="AO3769" s="1">
        <v>0</v>
      </c>
      <c r="AP3769" s="1">
        <v>0</v>
      </c>
      <c r="AQ3769" s="1">
        <v>0</v>
      </c>
      <c r="AR3769" s="1">
        <v>0</v>
      </c>
      <c r="AS3769" s="1">
        <v>0</v>
      </c>
      <c r="AT3769" s="1">
        <v>0</v>
      </c>
      <c r="AU3769" s="1">
        <v>308</v>
      </c>
      <c r="AV3769" s="1">
        <v>42</v>
      </c>
      <c r="AW3769" s="1">
        <v>70</v>
      </c>
      <c r="AX3769" s="1">
        <v>84</v>
      </c>
      <c r="AY3769" s="1">
        <v>70</v>
      </c>
      <c r="AZ3769" s="1">
        <v>70</v>
      </c>
      <c r="BA3769" s="1">
        <v>70</v>
      </c>
      <c r="BB3769" s="17">
        <v>0</v>
      </c>
    </row>
    <row r="3770" spans="4:54" x14ac:dyDescent="0.2">
      <c r="D3770" s="102"/>
      <c r="E3770" s="13"/>
      <c r="F3770" s="14"/>
      <c r="G3770" s="11">
        <v>100</v>
      </c>
      <c r="H3770" s="70">
        <v>0</v>
      </c>
      <c r="I3770" s="9">
        <v>0</v>
      </c>
      <c r="J3770" s="9">
        <v>0</v>
      </c>
      <c r="K3770" s="9">
        <v>0</v>
      </c>
      <c r="L3770" s="9">
        <v>0</v>
      </c>
      <c r="M3770" s="9">
        <v>0</v>
      </c>
      <c r="N3770" s="9">
        <v>0</v>
      </c>
      <c r="O3770" s="9">
        <v>0</v>
      </c>
      <c r="P3770" s="9">
        <v>0</v>
      </c>
      <c r="Q3770" s="9">
        <v>0</v>
      </c>
      <c r="R3770" s="9">
        <v>0</v>
      </c>
      <c r="S3770" s="9">
        <v>0</v>
      </c>
      <c r="T3770" s="9">
        <v>0</v>
      </c>
      <c r="U3770" s="9">
        <v>0</v>
      </c>
      <c r="V3770" s="9">
        <v>0</v>
      </c>
      <c r="W3770" s="9">
        <v>0</v>
      </c>
      <c r="X3770" s="9">
        <v>0</v>
      </c>
      <c r="Y3770" s="9">
        <v>0</v>
      </c>
      <c r="Z3770" s="9">
        <v>0</v>
      </c>
      <c r="AA3770" s="9">
        <v>0</v>
      </c>
      <c r="AB3770" s="9">
        <v>0</v>
      </c>
      <c r="AC3770" s="9">
        <v>0</v>
      </c>
      <c r="AD3770" s="9">
        <v>0</v>
      </c>
      <c r="AE3770" s="9">
        <v>0</v>
      </c>
      <c r="AF3770" s="9">
        <v>0</v>
      </c>
      <c r="AG3770" s="9">
        <v>0</v>
      </c>
      <c r="AH3770" s="9">
        <v>0</v>
      </c>
      <c r="AI3770" s="9">
        <v>0</v>
      </c>
      <c r="AJ3770" s="9">
        <v>0</v>
      </c>
      <c r="AK3770" s="9">
        <v>0</v>
      </c>
      <c r="AL3770" s="9">
        <v>0</v>
      </c>
      <c r="AM3770" s="9">
        <v>0</v>
      </c>
      <c r="AN3770" s="9">
        <v>0</v>
      </c>
      <c r="AO3770" s="9">
        <v>0</v>
      </c>
      <c r="AP3770" s="9">
        <v>0</v>
      </c>
      <c r="AQ3770" s="9">
        <v>0</v>
      </c>
      <c r="AR3770" s="9">
        <v>0</v>
      </c>
      <c r="AS3770" s="9">
        <v>0</v>
      </c>
      <c r="AT3770" s="9">
        <v>0</v>
      </c>
      <c r="AU3770" s="2">
        <v>43.137254901961001</v>
      </c>
      <c r="AV3770" s="2">
        <v>5.8823529411760003</v>
      </c>
      <c r="AW3770" s="2">
        <v>9.8039215686270005</v>
      </c>
      <c r="AX3770" s="2">
        <v>11.764705882353001</v>
      </c>
      <c r="AY3770" s="2">
        <v>9.8039215686270005</v>
      </c>
      <c r="AZ3770" s="2">
        <v>9.8039215686270005</v>
      </c>
      <c r="BA3770" s="2">
        <v>9.8039215686270005</v>
      </c>
      <c r="BB3770" s="29">
        <v>0</v>
      </c>
    </row>
    <row r="3771" spans="4:54" x14ac:dyDescent="0.2">
      <c r="D3771" s="102"/>
      <c r="E3771" s="5" t="s">
        <v>38</v>
      </c>
      <c r="F3771" s="6"/>
      <c r="G3771" s="7">
        <v>70</v>
      </c>
      <c r="H3771" s="10">
        <v>0</v>
      </c>
      <c r="I3771" s="1">
        <v>0</v>
      </c>
      <c r="J3771" s="1">
        <v>0</v>
      </c>
      <c r="K3771" s="1">
        <v>0</v>
      </c>
      <c r="L3771" s="1">
        <v>0</v>
      </c>
      <c r="M3771" s="1">
        <v>0</v>
      </c>
      <c r="N3771" s="1">
        <v>0</v>
      </c>
      <c r="O3771" s="1">
        <v>0</v>
      </c>
      <c r="P3771" s="1">
        <v>0</v>
      </c>
      <c r="Q3771" s="1">
        <v>0</v>
      </c>
      <c r="R3771" s="1">
        <v>0</v>
      </c>
      <c r="S3771" s="1">
        <v>0</v>
      </c>
      <c r="T3771" s="1">
        <v>0</v>
      </c>
      <c r="U3771" s="1">
        <v>0</v>
      </c>
      <c r="V3771" s="1">
        <v>0</v>
      </c>
      <c r="W3771" s="1">
        <v>0</v>
      </c>
      <c r="X3771" s="1">
        <v>0</v>
      </c>
      <c r="Y3771" s="1">
        <v>0</v>
      </c>
      <c r="Z3771" s="1">
        <v>0</v>
      </c>
      <c r="AA3771" s="1">
        <v>0</v>
      </c>
      <c r="AB3771" s="1">
        <v>0</v>
      </c>
      <c r="AC3771" s="1">
        <v>0</v>
      </c>
      <c r="AD3771" s="1">
        <v>0</v>
      </c>
      <c r="AE3771" s="1">
        <v>0</v>
      </c>
      <c r="AF3771" s="1">
        <v>0</v>
      </c>
      <c r="AG3771" s="1">
        <v>0</v>
      </c>
      <c r="AH3771" s="1">
        <v>0</v>
      </c>
      <c r="AI3771" s="1">
        <v>0</v>
      </c>
      <c r="AJ3771" s="1">
        <v>0</v>
      </c>
      <c r="AK3771" s="1">
        <v>0</v>
      </c>
      <c r="AL3771" s="1">
        <v>0</v>
      </c>
      <c r="AM3771" s="1">
        <v>0</v>
      </c>
      <c r="AN3771" s="1">
        <v>0</v>
      </c>
      <c r="AO3771" s="1">
        <v>0</v>
      </c>
      <c r="AP3771" s="1">
        <v>0</v>
      </c>
      <c r="AQ3771" s="1">
        <v>0</v>
      </c>
      <c r="AR3771" s="1">
        <v>0</v>
      </c>
      <c r="AS3771" s="1">
        <v>0</v>
      </c>
      <c r="AT3771" s="1">
        <v>0</v>
      </c>
      <c r="AU3771" s="1">
        <v>0</v>
      </c>
      <c r="AV3771" s="1">
        <v>0</v>
      </c>
      <c r="AW3771" s="1">
        <v>0</v>
      </c>
      <c r="AX3771" s="1">
        <v>0</v>
      </c>
      <c r="AY3771" s="1">
        <v>0</v>
      </c>
      <c r="AZ3771" s="1">
        <v>0</v>
      </c>
      <c r="BA3771" s="1">
        <v>0</v>
      </c>
      <c r="BB3771" s="17">
        <v>70</v>
      </c>
    </row>
    <row r="3772" spans="4:54" x14ac:dyDescent="0.2">
      <c r="D3772" s="102"/>
      <c r="E3772" s="13"/>
      <c r="F3772" s="14"/>
      <c r="G3772" s="11">
        <v>100</v>
      </c>
      <c r="H3772" s="70">
        <v>0</v>
      </c>
      <c r="I3772" s="9">
        <v>0</v>
      </c>
      <c r="J3772" s="9">
        <v>0</v>
      </c>
      <c r="K3772" s="9">
        <v>0</v>
      </c>
      <c r="L3772" s="9">
        <v>0</v>
      </c>
      <c r="M3772" s="9">
        <v>0</v>
      </c>
      <c r="N3772" s="9">
        <v>0</v>
      </c>
      <c r="O3772" s="9">
        <v>0</v>
      </c>
      <c r="P3772" s="9">
        <v>0</v>
      </c>
      <c r="Q3772" s="9">
        <v>0</v>
      </c>
      <c r="R3772" s="9">
        <v>0</v>
      </c>
      <c r="S3772" s="9">
        <v>0</v>
      </c>
      <c r="T3772" s="9">
        <v>0</v>
      </c>
      <c r="U3772" s="9">
        <v>0</v>
      </c>
      <c r="V3772" s="9">
        <v>0</v>
      </c>
      <c r="W3772" s="9">
        <v>0</v>
      </c>
      <c r="X3772" s="9">
        <v>0</v>
      </c>
      <c r="Y3772" s="9">
        <v>0</v>
      </c>
      <c r="Z3772" s="9">
        <v>0</v>
      </c>
      <c r="AA3772" s="9">
        <v>0</v>
      </c>
      <c r="AB3772" s="9">
        <v>0</v>
      </c>
      <c r="AC3772" s="9">
        <v>0</v>
      </c>
      <c r="AD3772" s="9">
        <v>0</v>
      </c>
      <c r="AE3772" s="9">
        <v>0</v>
      </c>
      <c r="AF3772" s="9">
        <v>0</v>
      </c>
      <c r="AG3772" s="9">
        <v>0</v>
      </c>
      <c r="AH3772" s="9">
        <v>0</v>
      </c>
      <c r="AI3772" s="9">
        <v>0</v>
      </c>
      <c r="AJ3772" s="9">
        <v>0</v>
      </c>
      <c r="AK3772" s="9">
        <v>0</v>
      </c>
      <c r="AL3772" s="9">
        <v>0</v>
      </c>
      <c r="AM3772" s="9">
        <v>0</v>
      </c>
      <c r="AN3772" s="9">
        <v>0</v>
      </c>
      <c r="AO3772" s="9">
        <v>0</v>
      </c>
      <c r="AP3772" s="9">
        <v>0</v>
      </c>
      <c r="AQ3772" s="9">
        <v>0</v>
      </c>
      <c r="AR3772" s="9">
        <v>0</v>
      </c>
      <c r="AS3772" s="9">
        <v>0</v>
      </c>
      <c r="AT3772" s="9">
        <v>0</v>
      </c>
      <c r="AU3772" s="9">
        <v>0</v>
      </c>
      <c r="AV3772" s="9">
        <v>0</v>
      </c>
      <c r="AW3772" s="9">
        <v>0</v>
      </c>
      <c r="AX3772" s="9">
        <v>0</v>
      </c>
      <c r="AY3772" s="9">
        <v>0</v>
      </c>
      <c r="AZ3772" s="9">
        <v>0</v>
      </c>
      <c r="BA3772" s="9">
        <v>0</v>
      </c>
      <c r="BB3772" s="18">
        <v>100</v>
      </c>
    </row>
    <row r="3773" spans="4:54" x14ac:dyDescent="0.2">
      <c r="D3773" s="101" t="s">
        <v>39</v>
      </c>
      <c r="E3773" s="26" t="s">
        <v>40</v>
      </c>
      <c r="F3773" s="25"/>
      <c r="G3773" s="28">
        <v>2044</v>
      </c>
      <c r="H3773" s="30">
        <v>112</v>
      </c>
      <c r="I3773" s="3">
        <v>0</v>
      </c>
      <c r="J3773" s="3">
        <v>0</v>
      </c>
      <c r="K3773" s="3">
        <v>56</v>
      </c>
      <c r="L3773" s="3">
        <v>0</v>
      </c>
      <c r="M3773" s="3">
        <v>0</v>
      </c>
      <c r="N3773" s="3">
        <v>0</v>
      </c>
      <c r="O3773" s="3">
        <v>0</v>
      </c>
      <c r="P3773" s="3">
        <v>0</v>
      </c>
      <c r="Q3773" s="3">
        <v>0</v>
      </c>
      <c r="R3773" s="3">
        <v>70</v>
      </c>
      <c r="S3773" s="3">
        <v>56</v>
      </c>
      <c r="T3773" s="3">
        <v>518</v>
      </c>
      <c r="U3773" s="3">
        <v>336</v>
      </c>
      <c r="V3773" s="3">
        <v>42</v>
      </c>
      <c r="W3773" s="3">
        <v>0</v>
      </c>
      <c r="X3773" s="3">
        <v>0</v>
      </c>
      <c r="Y3773" s="3">
        <v>0</v>
      </c>
      <c r="Z3773" s="3">
        <v>0</v>
      </c>
      <c r="AA3773" s="3">
        <v>0</v>
      </c>
      <c r="AB3773" s="3">
        <v>0</v>
      </c>
      <c r="AC3773" s="3">
        <v>84</v>
      </c>
      <c r="AD3773" s="3">
        <v>126</v>
      </c>
      <c r="AE3773" s="3">
        <v>0</v>
      </c>
      <c r="AF3773" s="3">
        <v>0</v>
      </c>
      <c r="AG3773" s="3">
        <v>84</v>
      </c>
      <c r="AH3773" s="3">
        <v>196</v>
      </c>
      <c r="AI3773" s="3">
        <v>84</v>
      </c>
      <c r="AJ3773" s="3">
        <v>0</v>
      </c>
      <c r="AK3773" s="3">
        <v>0</v>
      </c>
      <c r="AL3773" s="3">
        <v>0</v>
      </c>
      <c r="AM3773" s="3">
        <v>0</v>
      </c>
      <c r="AN3773" s="3">
        <v>28</v>
      </c>
      <c r="AO3773" s="3">
        <v>70</v>
      </c>
      <c r="AP3773" s="3">
        <v>0</v>
      </c>
      <c r="AQ3773" s="3">
        <v>0</v>
      </c>
      <c r="AR3773" s="3">
        <v>0</v>
      </c>
      <c r="AS3773" s="3">
        <v>0</v>
      </c>
      <c r="AT3773" s="3">
        <v>0</v>
      </c>
      <c r="AU3773" s="3">
        <v>140</v>
      </c>
      <c r="AV3773" s="3">
        <v>0</v>
      </c>
      <c r="AW3773" s="3">
        <v>0</v>
      </c>
      <c r="AX3773" s="3">
        <v>42</v>
      </c>
      <c r="AY3773" s="3">
        <v>0</v>
      </c>
      <c r="AZ3773" s="3">
        <v>0</v>
      </c>
      <c r="BA3773" s="3">
        <v>0</v>
      </c>
      <c r="BB3773" s="32">
        <v>0</v>
      </c>
    </row>
    <row r="3774" spans="4:54" x14ac:dyDescent="0.2">
      <c r="D3774" s="102"/>
      <c r="E3774" s="13"/>
      <c r="F3774" s="14"/>
      <c r="G3774" s="11">
        <v>100</v>
      </c>
      <c r="H3774" s="15">
        <v>5.4794520547949999</v>
      </c>
      <c r="I3774" s="9">
        <v>0</v>
      </c>
      <c r="J3774" s="9">
        <v>0</v>
      </c>
      <c r="K3774" s="2">
        <v>2.7397260273969999</v>
      </c>
      <c r="L3774" s="9">
        <v>0</v>
      </c>
      <c r="M3774" s="9">
        <v>0</v>
      </c>
      <c r="N3774" s="9">
        <v>0</v>
      </c>
      <c r="O3774" s="9">
        <v>0</v>
      </c>
      <c r="P3774" s="9">
        <v>0</v>
      </c>
      <c r="Q3774" s="9">
        <v>0</v>
      </c>
      <c r="R3774" s="2">
        <v>3.4246575342469998</v>
      </c>
      <c r="S3774" s="2">
        <v>2.7397260273969999</v>
      </c>
      <c r="T3774" s="2">
        <v>25.342465753425</v>
      </c>
      <c r="U3774" s="2">
        <v>16.438356164384</v>
      </c>
      <c r="V3774" s="2">
        <v>2.054794520548</v>
      </c>
      <c r="W3774" s="9">
        <v>0</v>
      </c>
      <c r="X3774" s="9">
        <v>0</v>
      </c>
      <c r="Y3774" s="9">
        <v>0</v>
      </c>
      <c r="Z3774" s="9">
        <v>0</v>
      </c>
      <c r="AA3774" s="9">
        <v>0</v>
      </c>
      <c r="AB3774" s="9">
        <v>0</v>
      </c>
      <c r="AC3774" s="2">
        <v>4.1095890410960001</v>
      </c>
      <c r="AD3774" s="2">
        <v>6.1643835616439997</v>
      </c>
      <c r="AE3774" s="9">
        <v>0</v>
      </c>
      <c r="AF3774" s="9">
        <v>0</v>
      </c>
      <c r="AG3774" s="2">
        <v>4.1095890410960001</v>
      </c>
      <c r="AH3774" s="2">
        <v>9.5890410958899999</v>
      </c>
      <c r="AI3774" s="2">
        <v>4.1095890410960001</v>
      </c>
      <c r="AJ3774" s="9">
        <v>0</v>
      </c>
      <c r="AK3774" s="9">
        <v>0</v>
      </c>
      <c r="AL3774" s="9">
        <v>0</v>
      </c>
      <c r="AM3774" s="9">
        <v>0</v>
      </c>
      <c r="AN3774" s="2">
        <v>1.369863013699</v>
      </c>
      <c r="AO3774" s="2">
        <v>3.4246575342469998</v>
      </c>
      <c r="AP3774" s="9">
        <v>0</v>
      </c>
      <c r="AQ3774" s="9">
        <v>0</v>
      </c>
      <c r="AR3774" s="9">
        <v>0</v>
      </c>
      <c r="AS3774" s="9">
        <v>0</v>
      </c>
      <c r="AT3774" s="9">
        <v>0</v>
      </c>
      <c r="AU3774" s="2">
        <v>6.8493150684930004</v>
      </c>
      <c r="AV3774" s="9">
        <v>0</v>
      </c>
      <c r="AW3774" s="9">
        <v>0</v>
      </c>
      <c r="AX3774" s="2">
        <v>2.054794520548</v>
      </c>
      <c r="AY3774" s="9">
        <v>0</v>
      </c>
      <c r="AZ3774" s="9">
        <v>0</v>
      </c>
      <c r="BA3774" s="9">
        <v>0</v>
      </c>
      <c r="BB3774" s="29">
        <v>0</v>
      </c>
    </row>
    <row r="3775" spans="4:54" x14ac:dyDescent="0.2">
      <c r="D3775" s="102"/>
      <c r="E3775" s="5" t="s">
        <v>41</v>
      </c>
      <c r="F3775" s="6"/>
      <c r="G3775" s="7">
        <v>2156</v>
      </c>
      <c r="H3775" s="10">
        <v>70</v>
      </c>
      <c r="I3775" s="1">
        <v>42</v>
      </c>
      <c r="J3775" s="1">
        <v>14</v>
      </c>
      <c r="K3775" s="1">
        <v>0</v>
      </c>
      <c r="L3775" s="1">
        <v>14</v>
      </c>
      <c r="M3775" s="1">
        <v>14</v>
      </c>
      <c r="N3775" s="1">
        <v>56</v>
      </c>
      <c r="O3775" s="1">
        <v>42</v>
      </c>
      <c r="P3775" s="1">
        <v>56</v>
      </c>
      <c r="Q3775" s="1">
        <v>56</v>
      </c>
      <c r="R3775" s="1">
        <v>154</v>
      </c>
      <c r="S3775" s="1">
        <v>182</v>
      </c>
      <c r="T3775" s="1">
        <v>140</v>
      </c>
      <c r="U3775" s="1">
        <v>126</v>
      </c>
      <c r="V3775" s="1">
        <v>28</v>
      </c>
      <c r="W3775" s="1">
        <v>42</v>
      </c>
      <c r="X3775" s="1">
        <v>14</v>
      </c>
      <c r="Y3775" s="1">
        <v>14</v>
      </c>
      <c r="Z3775" s="1">
        <v>14</v>
      </c>
      <c r="AA3775" s="1">
        <v>42</v>
      </c>
      <c r="AB3775" s="1">
        <v>28</v>
      </c>
      <c r="AC3775" s="1">
        <v>42</v>
      </c>
      <c r="AD3775" s="1">
        <v>126</v>
      </c>
      <c r="AE3775" s="1">
        <v>56</v>
      </c>
      <c r="AF3775" s="1">
        <v>14</v>
      </c>
      <c r="AG3775" s="1">
        <v>14</v>
      </c>
      <c r="AH3775" s="1">
        <v>182</v>
      </c>
      <c r="AI3775" s="1">
        <v>126</v>
      </c>
      <c r="AJ3775" s="1">
        <v>28</v>
      </c>
      <c r="AK3775" s="1">
        <v>14</v>
      </c>
      <c r="AL3775" s="1">
        <v>0</v>
      </c>
      <c r="AM3775" s="1">
        <v>28</v>
      </c>
      <c r="AN3775" s="1">
        <v>28</v>
      </c>
      <c r="AO3775" s="1">
        <v>42</v>
      </c>
      <c r="AP3775" s="1">
        <v>42</v>
      </c>
      <c r="AQ3775" s="1">
        <v>28</v>
      </c>
      <c r="AR3775" s="1">
        <v>14</v>
      </c>
      <c r="AS3775" s="1">
        <v>42</v>
      </c>
      <c r="AT3775" s="1">
        <v>14</v>
      </c>
      <c r="AU3775" s="1">
        <v>14</v>
      </c>
      <c r="AV3775" s="1">
        <v>14</v>
      </c>
      <c r="AW3775" s="1">
        <v>28</v>
      </c>
      <c r="AX3775" s="1">
        <v>0</v>
      </c>
      <c r="AY3775" s="1">
        <v>28</v>
      </c>
      <c r="AZ3775" s="1">
        <v>28</v>
      </c>
      <c r="BA3775" s="1">
        <v>42</v>
      </c>
      <c r="BB3775" s="17">
        <v>14</v>
      </c>
    </row>
    <row r="3776" spans="4:54" x14ac:dyDescent="0.2">
      <c r="D3776" s="102"/>
      <c r="E3776" s="13"/>
      <c r="F3776" s="14"/>
      <c r="G3776" s="11">
        <v>100</v>
      </c>
      <c r="H3776" s="15">
        <v>3.2467532467529998</v>
      </c>
      <c r="I3776" s="2">
        <v>1.948051948052</v>
      </c>
      <c r="J3776" s="2">
        <v>0.64935064935099995</v>
      </c>
      <c r="K3776" s="9">
        <v>0</v>
      </c>
      <c r="L3776" s="2">
        <v>0.64935064935099995</v>
      </c>
      <c r="M3776" s="2">
        <v>0.64935064935099995</v>
      </c>
      <c r="N3776" s="2">
        <v>2.5974025974030002</v>
      </c>
      <c r="O3776" s="2">
        <v>1.948051948052</v>
      </c>
      <c r="P3776" s="2">
        <v>2.5974025974030002</v>
      </c>
      <c r="Q3776" s="2">
        <v>2.5974025974030002</v>
      </c>
      <c r="R3776" s="2">
        <v>7.1428571428570002</v>
      </c>
      <c r="S3776" s="2">
        <v>8.4415584415579996</v>
      </c>
      <c r="T3776" s="2">
        <v>6.4935064935059996</v>
      </c>
      <c r="U3776" s="2">
        <v>5.844155844156</v>
      </c>
      <c r="V3776" s="2">
        <v>1.298701298701</v>
      </c>
      <c r="W3776" s="2">
        <v>1.948051948052</v>
      </c>
      <c r="X3776" s="2">
        <v>0.64935064935099995</v>
      </c>
      <c r="Y3776" s="2">
        <v>0.64935064935099995</v>
      </c>
      <c r="Z3776" s="2">
        <v>0.64935064935099995</v>
      </c>
      <c r="AA3776" s="2">
        <v>1.948051948052</v>
      </c>
      <c r="AB3776" s="2">
        <v>1.298701298701</v>
      </c>
      <c r="AC3776" s="2">
        <v>1.948051948052</v>
      </c>
      <c r="AD3776" s="2">
        <v>5.844155844156</v>
      </c>
      <c r="AE3776" s="2">
        <v>2.5974025974030002</v>
      </c>
      <c r="AF3776" s="2">
        <v>0.64935064935099995</v>
      </c>
      <c r="AG3776" s="2">
        <v>0.64935064935099995</v>
      </c>
      <c r="AH3776" s="2">
        <v>8.4415584415579996</v>
      </c>
      <c r="AI3776" s="2">
        <v>5.844155844156</v>
      </c>
      <c r="AJ3776" s="2">
        <v>1.298701298701</v>
      </c>
      <c r="AK3776" s="2">
        <v>0.64935064935099995</v>
      </c>
      <c r="AL3776" s="9">
        <v>0</v>
      </c>
      <c r="AM3776" s="2">
        <v>1.298701298701</v>
      </c>
      <c r="AN3776" s="2">
        <v>1.298701298701</v>
      </c>
      <c r="AO3776" s="2">
        <v>1.948051948052</v>
      </c>
      <c r="AP3776" s="2">
        <v>1.948051948052</v>
      </c>
      <c r="AQ3776" s="2">
        <v>1.298701298701</v>
      </c>
      <c r="AR3776" s="2">
        <v>0.64935064935099995</v>
      </c>
      <c r="AS3776" s="2">
        <v>1.948051948052</v>
      </c>
      <c r="AT3776" s="2">
        <v>0.64935064935099995</v>
      </c>
      <c r="AU3776" s="2">
        <v>0.64935064935099995</v>
      </c>
      <c r="AV3776" s="2">
        <v>0.64935064935099995</v>
      </c>
      <c r="AW3776" s="2">
        <v>1.298701298701</v>
      </c>
      <c r="AX3776" s="9">
        <v>0</v>
      </c>
      <c r="AY3776" s="2">
        <v>1.298701298701</v>
      </c>
      <c r="AZ3776" s="2">
        <v>1.298701298701</v>
      </c>
      <c r="BA3776" s="2">
        <v>1.948051948052</v>
      </c>
      <c r="BB3776" s="18">
        <v>0.64935064935099995</v>
      </c>
    </row>
    <row r="3777" spans="2:54" x14ac:dyDescent="0.2">
      <c r="D3777" s="102"/>
      <c r="E3777" s="5" t="s">
        <v>42</v>
      </c>
      <c r="F3777" s="6"/>
      <c r="G3777" s="7">
        <v>1680</v>
      </c>
      <c r="H3777" s="10">
        <v>42</v>
      </c>
      <c r="I3777" s="1">
        <v>14</v>
      </c>
      <c r="J3777" s="1">
        <v>42</v>
      </c>
      <c r="K3777" s="1">
        <v>28</v>
      </c>
      <c r="L3777" s="1">
        <v>28</v>
      </c>
      <c r="M3777" s="1">
        <v>28</v>
      </c>
      <c r="N3777" s="1">
        <v>14</v>
      </c>
      <c r="O3777" s="1">
        <v>84</v>
      </c>
      <c r="P3777" s="1">
        <v>56</v>
      </c>
      <c r="Q3777" s="1">
        <v>42</v>
      </c>
      <c r="R3777" s="1">
        <v>126</v>
      </c>
      <c r="S3777" s="1">
        <v>56</v>
      </c>
      <c r="T3777" s="1">
        <v>98</v>
      </c>
      <c r="U3777" s="1">
        <v>28</v>
      </c>
      <c r="V3777" s="1">
        <v>28</v>
      </c>
      <c r="W3777" s="1">
        <v>14</v>
      </c>
      <c r="X3777" s="1">
        <v>14</v>
      </c>
      <c r="Y3777" s="1">
        <v>14</v>
      </c>
      <c r="Z3777" s="1">
        <v>14</v>
      </c>
      <c r="AA3777" s="1">
        <v>42</v>
      </c>
      <c r="AB3777" s="1">
        <v>56</v>
      </c>
      <c r="AC3777" s="1">
        <v>56</v>
      </c>
      <c r="AD3777" s="1">
        <v>112</v>
      </c>
      <c r="AE3777" s="1">
        <v>28</v>
      </c>
      <c r="AF3777" s="1">
        <v>42</v>
      </c>
      <c r="AG3777" s="1">
        <v>42</v>
      </c>
      <c r="AH3777" s="1">
        <v>98</v>
      </c>
      <c r="AI3777" s="1">
        <v>28</v>
      </c>
      <c r="AJ3777" s="1">
        <v>42</v>
      </c>
      <c r="AK3777" s="1">
        <v>14</v>
      </c>
      <c r="AL3777" s="1">
        <v>0</v>
      </c>
      <c r="AM3777" s="1">
        <v>14</v>
      </c>
      <c r="AN3777" s="1">
        <v>0</v>
      </c>
      <c r="AO3777" s="1">
        <v>28</v>
      </c>
      <c r="AP3777" s="1">
        <v>42</v>
      </c>
      <c r="AQ3777" s="1">
        <v>0</v>
      </c>
      <c r="AR3777" s="1">
        <v>14</v>
      </c>
      <c r="AS3777" s="1">
        <v>28</v>
      </c>
      <c r="AT3777" s="1">
        <v>0</v>
      </c>
      <c r="AU3777" s="1">
        <v>84</v>
      </c>
      <c r="AV3777" s="1">
        <v>0</v>
      </c>
      <c r="AW3777" s="1">
        <v>14</v>
      </c>
      <c r="AX3777" s="1">
        <v>28</v>
      </c>
      <c r="AY3777" s="1">
        <v>28</v>
      </c>
      <c r="AZ3777" s="1">
        <v>14</v>
      </c>
      <c r="BA3777" s="1">
        <v>14</v>
      </c>
      <c r="BB3777" s="17">
        <v>42</v>
      </c>
    </row>
    <row r="3778" spans="2:54" x14ac:dyDescent="0.2">
      <c r="D3778" s="102"/>
      <c r="E3778" s="13"/>
      <c r="F3778" s="14"/>
      <c r="G3778" s="11">
        <v>100</v>
      </c>
      <c r="H3778" s="15">
        <v>2.5</v>
      </c>
      <c r="I3778" s="2">
        <v>0.83333333333299997</v>
      </c>
      <c r="J3778" s="2">
        <v>2.5</v>
      </c>
      <c r="K3778" s="2">
        <v>1.666666666667</v>
      </c>
      <c r="L3778" s="2">
        <v>1.666666666667</v>
      </c>
      <c r="M3778" s="2">
        <v>1.666666666667</v>
      </c>
      <c r="N3778" s="2">
        <v>0.83333333333299997</v>
      </c>
      <c r="O3778" s="2">
        <v>5</v>
      </c>
      <c r="P3778" s="2">
        <v>3.333333333333</v>
      </c>
      <c r="Q3778" s="2">
        <v>2.5</v>
      </c>
      <c r="R3778" s="2">
        <v>7.5</v>
      </c>
      <c r="S3778" s="2">
        <v>3.333333333333</v>
      </c>
      <c r="T3778" s="2">
        <v>5.833333333333</v>
      </c>
      <c r="U3778" s="2">
        <v>1.666666666667</v>
      </c>
      <c r="V3778" s="2">
        <v>1.666666666667</v>
      </c>
      <c r="W3778" s="2">
        <v>0.83333333333299997</v>
      </c>
      <c r="X3778" s="2">
        <v>0.83333333333299997</v>
      </c>
      <c r="Y3778" s="2">
        <v>0.83333333333299997</v>
      </c>
      <c r="Z3778" s="2">
        <v>0.83333333333299997</v>
      </c>
      <c r="AA3778" s="2">
        <v>2.5</v>
      </c>
      <c r="AB3778" s="2">
        <v>3.333333333333</v>
      </c>
      <c r="AC3778" s="2">
        <v>3.333333333333</v>
      </c>
      <c r="AD3778" s="2">
        <v>6.666666666667</v>
      </c>
      <c r="AE3778" s="2">
        <v>1.666666666667</v>
      </c>
      <c r="AF3778" s="2">
        <v>2.5</v>
      </c>
      <c r="AG3778" s="2">
        <v>2.5</v>
      </c>
      <c r="AH3778" s="2">
        <v>5.833333333333</v>
      </c>
      <c r="AI3778" s="2">
        <v>1.666666666667</v>
      </c>
      <c r="AJ3778" s="2">
        <v>2.5</v>
      </c>
      <c r="AK3778" s="2">
        <v>0.83333333333299997</v>
      </c>
      <c r="AL3778" s="9">
        <v>0</v>
      </c>
      <c r="AM3778" s="2">
        <v>0.83333333333299997</v>
      </c>
      <c r="AN3778" s="9">
        <v>0</v>
      </c>
      <c r="AO3778" s="2">
        <v>1.666666666667</v>
      </c>
      <c r="AP3778" s="2">
        <v>2.5</v>
      </c>
      <c r="AQ3778" s="9">
        <v>0</v>
      </c>
      <c r="AR3778" s="2">
        <v>0.83333333333299997</v>
      </c>
      <c r="AS3778" s="2">
        <v>1.666666666667</v>
      </c>
      <c r="AT3778" s="9">
        <v>0</v>
      </c>
      <c r="AU3778" s="2">
        <v>5</v>
      </c>
      <c r="AV3778" s="9">
        <v>0</v>
      </c>
      <c r="AW3778" s="2">
        <v>0.83333333333299997</v>
      </c>
      <c r="AX3778" s="2">
        <v>1.666666666667</v>
      </c>
      <c r="AY3778" s="2">
        <v>1.666666666667</v>
      </c>
      <c r="AZ3778" s="2">
        <v>0.83333333333299997</v>
      </c>
      <c r="BA3778" s="2">
        <v>0.83333333333299997</v>
      </c>
      <c r="BB3778" s="18">
        <v>2.5</v>
      </c>
    </row>
    <row r="3779" spans="2:54" x14ac:dyDescent="0.2">
      <c r="D3779" s="102"/>
      <c r="E3779" s="5" t="s">
        <v>43</v>
      </c>
      <c r="F3779" s="6"/>
      <c r="G3779" s="7">
        <v>518</v>
      </c>
      <c r="H3779" s="10">
        <v>28</v>
      </c>
      <c r="I3779" s="1">
        <v>0</v>
      </c>
      <c r="J3779" s="1">
        <v>14</v>
      </c>
      <c r="K3779" s="1">
        <v>14</v>
      </c>
      <c r="L3779" s="1">
        <v>14</v>
      </c>
      <c r="M3779" s="1">
        <v>14</v>
      </c>
      <c r="N3779" s="1">
        <v>14</v>
      </c>
      <c r="O3779" s="1">
        <v>28</v>
      </c>
      <c r="P3779" s="1">
        <v>14</v>
      </c>
      <c r="Q3779" s="1">
        <v>0</v>
      </c>
      <c r="R3779" s="1">
        <v>0</v>
      </c>
      <c r="S3779" s="1">
        <v>0</v>
      </c>
      <c r="T3779" s="1">
        <v>0</v>
      </c>
      <c r="U3779" s="1">
        <v>14</v>
      </c>
      <c r="V3779" s="1">
        <v>14</v>
      </c>
      <c r="W3779" s="1">
        <v>28</v>
      </c>
      <c r="X3779" s="1">
        <v>0</v>
      </c>
      <c r="Y3779" s="1">
        <v>0</v>
      </c>
      <c r="Z3779" s="1">
        <v>14</v>
      </c>
      <c r="AA3779" s="1">
        <v>14</v>
      </c>
      <c r="AB3779" s="1">
        <v>14</v>
      </c>
      <c r="AC3779" s="1">
        <v>14</v>
      </c>
      <c r="AD3779" s="1">
        <v>14</v>
      </c>
      <c r="AE3779" s="1">
        <v>0</v>
      </c>
      <c r="AF3779" s="1">
        <v>0</v>
      </c>
      <c r="AG3779" s="1">
        <v>14</v>
      </c>
      <c r="AH3779" s="1">
        <v>0</v>
      </c>
      <c r="AI3779" s="1">
        <v>14</v>
      </c>
      <c r="AJ3779" s="1">
        <v>14</v>
      </c>
      <c r="AK3779" s="1">
        <v>14</v>
      </c>
      <c r="AL3779" s="1">
        <v>14</v>
      </c>
      <c r="AM3779" s="1">
        <v>0</v>
      </c>
      <c r="AN3779" s="1">
        <v>28</v>
      </c>
      <c r="AO3779" s="1">
        <v>0</v>
      </c>
      <c r="AP3779" s="1">
        <v>14</v>
      </c>
      <c r="AQ3779" s="1">
        <v>14</v>
      </c>
      <c r="AR3779" s="1">
        <v>0</v>
      </c>
      <c r="AS3779" s="1">
        <v>14</v>
      </c>
      <c r="AT3779" s="1">
        <v>14</v>
      </c>
      <c r="AU3779" s="1">
        <v>28</v>
      </c>
      <c r="AV3779" s="1">
        <v>14</v>
      </c>
      <c r="AW3779" s="1">
        <v>14</v>
      </c>
      <c r="AX3779" s="1">
        <v>0</v>
      </c>
      <c r="AY3779" s="1">
        <v>14</v>
      </c>
      <c r="AZ3779" s="1">
        <v>14</v>
      </c>
      <c r="BA3779" s="1">
        <v>14</v>
      </c>
      <c r="BB3779" s="17">
        <v>0</v>
      </c>
    </row>
    <row r="3780" spans="2:54" x14ac:dyDescent="0.2">
      <c r="D3780" s="102"/>
      <c r="E3780" s="13"/>
      <c r="F3780" s="14"/>
      <c r="G3780" s="11">
        <v>100</v>
      </c>
      <c r="H3780" s="15">
        <v>5.4054054054050003</v>
      </c>
      <c r="I3780" s="9">
        <v>0</v>
      </c>
      <c r="J3780" s="2">
        <v>2.7027027027030002</v>
      </c>
      <c r="K3780" s="2">
        <v>2.7027027027030002</v>
      </c>
      <c r="L3780" s="2">
        <v>2.7027027027030002</v>
      </c>
      <c r="M3780" s="2">
        <v>2.7027027027030002</v>
      </c>
      <c r="N3780" s="2">
        <v>2.7027027027030002</v>
      </c>
      <c r="O3780" s="2">
        <v>5.4054054054050003</v>
      </c>
      <c r="P3780" s="2">
        <v>2.7027027027030002</v>
      </c>
      <c r="Q3780" s="9">
        <v>0</v>
      </c>
      <c r="R3780" s="9">
        <v>0</v>
      </c>
      <c r="S3780" s="9">
        <v>0</v>
      </c>
      <c r="T3780" s="9">
        <v>0</v>
      </c>
      <c r="U3780" s="2">
        <v>2.7027027027030002</v>
      </c>
      <c r="V3780" s="2">
        <v>2.7027027027030002</v>
      </c>
      <c r="W3780" s="2">
        <v>5.4054054054050003</v>
      </c>
      <c r="X3780" s="9">
        <v>0</v>
      </c>
      <c r="Y3780" s="9">
        <v>0</v>
      </c>
      <c r="Z3780" s="2">
        <v>2.7027027027030002</v>
      </c>
      <c r="AA3780" s="2">
        <v>2.7027027027030002</v>
      </c>
      <c r="AB3780" s="2">
        <v>2.7027027027030002</v>
      </c>
      <c r="AC3780" s="2">
        <v>2.7027027027030002</v>
      </c>
      <c r="AD3780" s="2">
        <v>2.7027027027030002</v>
      </c>
      <c r="AE3780" s="9">
        <v>0</v>
      </c>
      <c r="AF3780" s="9">
        <v>0</v>
      </c>
      <c r="AG3780" s="2">
        <v>2.7027027027030002</v>
      </c>
      <c r="AH3780" s="9">
        <v>0</v>
      </c>
      <c r="AI3780" s="2">
        <v>2.7027027027030002</v>
      </c>
      <c r="AJ3780" s="2">
        <v>2.7027027027030002</v>
      </c>
      <c r="AK3780" s="2">
        <v>2.7027027027030002</v>
      </c>
      <c r="AL3780" s="2">
        <v>2.7027027027030002</v>
      </c>
      <c r="AM3780" s="9">
        <v>0</v>
      </c>
      <c r="AN3780" s="2">
        <v>5.4054054054050003</v>
      </c>
      <c r="AO3780" s="9">
        <v>0</v>
      </c>
      <c r="AP3780" s="2">
        <v>2.7027027027030002</v>
      </c>
      <c r="AQ3780" s="2">
        <v>2.7027027027030002</v>
      </c>
      <c r="AR3780" s="9">
        <v>0</v>
      </c>
      <c r="AS3780" s="2">
        <v>2.7027027027030002</v>
      </c>
      <c r="AT3780" s="2">
        <v>2.7027027027030002</v>
      </c>
      <c r="AU3780" s="2">
        <v>5.4054054054050003</v>
      </c>
      <c r="AV3780" s="2">
        <v>2.7027027027030002</v>
      </c>
      <c r="AW3780" s="2">
        <v>2.7027027027030002</v>
      </c>
      <c r="AX3780" s="9">
        <v>0</v>
      </c>
      <c r="AY3780" s="2">
        <v>2.7027027027030002</v>
      </c>
      <c r="AZ3780" s="2">
        <v>2.7027027027030002</v>
      </c>
      <c r="BA3780" s="2">
        <v>2.7027027027030002</v>
      </c>
      <c r="BB3780" s="29">
        <v>0</v>
      </c>
    </row>
    <row r="3781" spans="2:54" x14ac:dyDescent="0.2">
      <c r="D3781" s="102"/>
      <c r="E3781" s="5" t="s">
        <v>44</v>
      </c>
      <c r="F3781" s="6"/>
      <c r="G3781" s="7">
        <v>602</v>
      </c>
      <c r="H3781" s="10">
        <v>56</v>
      </c>
      <c r="I3781" s="1">
        <v>28</v>
      </c>
      <c r="J3781" s="1">
        <v>14</v>
      </c>
      <c r="K3781" s="1">
        <v>14</v>
      </c>
      <c r="L3781" s="1">
        <v>0</v>
      </c>
      <c r="M3781" s="1">
        <v>14</v>
      </c>
      <c r="N3781" s="1">
        <v>14</v>
      </c>
      <c r="O3781" s="1">
        <v>0</v>
      </c>
      <c r="P3781" s="1">
        <v>28</v>
      </c>
      <c r="Q3781" s="1">
        <v>28</v>
      </c>
      <c r="R3781" s="1">
        <v>28</v>
      </c>
      <c r="S3781" s="1">
        <v>14</v>
      </c>
      <c r="T3781" s="1">
        <v>0</v>
      </c>
      <c r="U3781" s="1">
        <v>14</v>
      </c>
      <c r="V3781" s="1">
        <v>0</v>
      </c>
      <c r="W3781" s="1">
        <v>0</v>
      </c>
      <c r="X3781" s="1">
        <v>14</v>
      </c>
      <c r="Y3781" s="1">
        <v>0</v>
      </c>
      <c r="Z3781" s="1">
        <v>14</v>
      </c>
      <c r="AA3781" s="1">
        <v>14</v>
      </c>
      <c r="AB3781" s="1">
        <v>14</v>
      </c>
      <c r="AC3781" s="1">
        <v>14</v>
      </c>
      <c r="AD3781" s="1">
        <v>28</v>
      </c>
      <c r="AE3781" s="1">
        <v>14</v>
      </c>
      <c r="AF3781" s="1">
        <v>14</v>
      </c>
      <c r="AG3781" s="1">
        <v>0</v>
      </c>
      <c r="AH3781" s="1">
        <v>14</v>
      </c>
      <c r="AI3781" s="1">
        <v>14</v>
      </c>
      <c r="AJ3781" s="1">
        <v>28</v>
      </c>
      <c r="AK3781" s="1">
        <v>0</v>
      </c>
      <c r="AL3781" s="1">
        <v>14</v>
      </c>
      <c r="AM3781" s="1">
        <v>0</v>
      </c>
      <c r="AN3781" s="1">
        <v>0</v>
      </c>
      <c r="AO3781" s="1">
        <v>14</v>
      </c>
      <c r="AP3781" s="1">
        <v>0</v>
      </c>
      <c r="AQ3781" s="1">
        <v>14</v>
      </c>
      <c r="AR3781" s="1">
        <v>0</v>
      </c>
      <c r="AS3781" s="1">
        <v>14</v>
      </c>
      <c r="AT3781" s="1">
        <v>0</v>
      </c>
      <c r="AU3781" s="1">
        <v>42</v>
      </c>
      <c r="AV3781" s="1">
        <v>14</v>
      </c>
      <c r="AW3781" s="1">
        <v>14</v>
      </c>
      <c r="AX3781" s="1">
        <v>14</v>
      </c>
      <c r="AY3781" s="1">
        <v>0</v>
      </c>
      <c r="AZ3781" s="1">
        <v>14</v>
      </c>
      <c r="BA3781" s="1">
        <v>0</v>
      </c>
      <c r="BB3781" s="17">
        <v>14</v>
      </c>
    </row>
    <row r="3782" spans="2:54" x14ac:dyDescent="0.2">
      <c r="D3782" s="103"/>
      <c r="E3782" s="54"/>
      <c r="F3782" s="52"/>
      <c r="G3782" s="61">
        <v>100</v>
      </c>
      <c r="H3782" s="66">
        <v>9.3023255813949994</v>
      </c>
      <c r="I3782" s="24">
        <v>4.6511627906979998</v>
      </c>
      <c r="J3782" s="24">
        <v>2.3255813953489999</v>
      </c>
      <c r="K3782" s="24">
        <v>2.3255813953489999</v>
      </c>
      <c r="L3782" s="72">
        <v>0</v>
      </c>
      <c r="M3782" s="24">
        <v>2.3255813953489999</v>
      </c>
      <c r="N3782" s="24">
        <v>2.3255813953489999</v>
      </c>
      <c r="O3782" s="72">
        <v>0</v>
      </c>
      <c r="P3782" s="24">
        <v>4.6511627906979998</v>
      </c>
      <c r="Q3782" s="24">
        <v>4.6511627906979998</v>
      </c>
      <c r="R3782" s="24">
        <v>4.6511627906979998</v>
      </c>
      <c r="S3782" s="24">
        <v>2.3255813953489999</v>
      </c>
      <c r="T3782" s="72">
        <v>0</v>
      </c>
      <c r="U3782" s="24">
        <v>2.3255813953489999</v>
      </c>
      <c r="V3782" s="72">
        <v>0</v>
      </c>
      <c r="W3782" s="72">
        <v>0</v>
      </c>
      <c r="X3782" s="24">
        <v>2.3255813953489999</v>
      </c>
      <c r="Y3782" s="72">
        <v>0</v>
      </c>
      <c r="Z3782" s="24">
        <v>2.3255813953489999</v>
      </c>
      <c r="AA3782" s="24">
        <v>2.3255813953489999</v>
      </c>
      <c r="AB3782" s="24">
        <v>2.3255813953489999</v>
      </c>
      <c r="AC3782" s="24">
        <v>2.3255813953489999</v>
      </c>
      <c r="AD3782" s="24">
        <v>4.6511627906979998</v>
      </c>
      <c r="AE3782" s="24">
        <v>2.3255813953489999</v>
      </c>
      <c r="AF3782" s="24">
        <v>2.3255813953489999</v>
      </c>
      <c r="AG3782" s="72">
        <v>0</v>
      </c>
      <c r="AH3782" s="24">
        <v>2.3255813953489999</v>
      </c>
      <c r="AI3782" s="24">
        <v>2.3255813953489999</v>
      </c>
      <c r="AJ3782" s="24">
        <v>4.6511627906979998</v>
      </c>
      <c r="AK3782" s="72">
        <v>0</v>
      </c>
      <c r="AL3782" s="24">
        <v>2.3255813953489999</v>
      </c>
      <c r="AM3782" s="72">
        <v>0</v>
      </c>
      <c r="AN3782" s="72">
        <v>0</v>
      </c>
      <c r="AO3782" s="24">
        <v>2.3255813953489999</v>
      </c>
      <c r="AP3782" s="72">
        <v>0</v>
      </c>
      <c r="AQ3782" s="24">
        <v>2.3255813953489999</v>
      </c>
      <c r="AR3782" s="72">
        <v>0</v>
      </c>
      <c r="AS3782" s="24">
        <v>2.3255813953489999</v>
      </c>
      <c r="AT3782" s="72">
        <v>0</v>
      </c>
      <c r="AU3782" s="24">
        <v>6.9767441860470001</v>
      </c>
      <c r="AV3782" s="24">
        <v>2.3255813953489999</v>
      </c>
      <c r="AW3782" s="24">
        <v>2.3255813953489999</v>
      </c>
      <c r="AX3782" s="24">
        <v>2.3255813953489999</v>
      </c>
      <c r="AY3782" s="72">
        <v>0</v>
      </c>
      <c r="AZ3782" s="24">
        <v>2.3255813953489999</v>
      </c>
      <c r="BA3782" s="72">
        <v>0</v>
      </c>
      <c r="BB3782" s="69">
        <v>2.3255813953489999</v>
      </c>
    </row>
    <row r="3784" spans="2:54" x14ac:dyDescent="0.2">
      <c r="B3784" s="34" t="str">
        <f xml:space="preserve"> HYPERLINK("#'目次'!B91", "[85]")</f>
        <v>[85]</v>
      </c>
      <c r="C3784" s="27" t="s">
        <v>871</v>
      </c>
    </row>
    <row r="3787" spans="2:54" x14ac:dyDescent="0.2">
      <c r="C3787" s="27" t="s">
        <v>13</v>
      </c>
    </row>
    <row r="3788" spans="2:54" ht="36" x14ac:dyDescent="0.2">
      <c r="D3788" s="97"/>
      <c r="E3788" s="98"/>
      <c r="F3788" s="98"/>
      <c r="G3788" s="38" t="s">
        <v>14</v>
      </c>
      <c r="H3788" s="36" t="s">
        <v>872</v>
      </c>
      <c r="I3788" s="4" t="s">
        <v>873</v>
      </c>
      <c r="J3788" s="4" t="s">
        <v>874</v>
      </c>
      <c r="K3788" s="4" t="s">
        <v>875</v>
      </c>
      <c r="L3788" s="4" t="s">
        <v>44</v>
      </c>
      <c r="M3788" s="35" t="s">
        <v>876</v>
      </c>
    </row>
    <row r="3789" spans="2:54" x14ac:dyDescent="0.2">
      <c r="D3789" s="99"/>
      <c r="E3789" s="100"/>
      <c r="F3789" s="100"/>
      <c r="G3789" s="40"/>
      <c r="H3789" s="42"/>
      <c r="I3789" s="8"/>
      <c r="J3789" s="8"/>
      <c r="K3789" s="8"/>
      <c r="L3789" s="8"/>
      <c r="M3789" s="39"/>
    </row>
    <row r="3790" spans="2:54" x14ac:dyDescent="0.2">
      <c r="D3790" s="59"/>
      <c r="E3790" s="63" t="s">
        <v>14</v>
      </c>
      <c r="F3790" s="65"/>
      <c r="G3790" s="37">
        <v>7000</v>
      </c>
      <c r="H3790" s="16">
        <v>2044</v>
      </c>
      <c r="I3790" s="16">
        <v>2156</v>
      </c>
      <c r="J3790" s="16">
        <v>1680</v>
      </c>
      <c r="K3790" s="16">
        <v>518</v>
      </c>
      <c r="L3790" s="16">
        <v>602</v>
      </c>
      <c r="M3790" s="57">
        <v>0</v>
      </c>
    </row>
    <row r="3791" spans="2:54" x14ac:dyDescent="0.2">
      <c r="D3791" s="54"/>
      <c r="E3791" s="52"/>
      <c r="F3791" s="60"/>
      <c r="G3791" s="11">
        <v>100</v>
      </c>
      <c r="H3791" s="2">
        <v>29.2</v>
      </c>
      <c r="I3791" s="2">
        <v>30.8</v>
      </c>
      <c r="J3791" s="2">
        <v>24</v>
      </c>
      <c r="K3791" s="2">
        <v>7.4</v>
      </c>
      <c r="L3791" s="2">
        <v>8.6</v>
      </c>
      <c r="M3791" s="29">
        <v>0</v>
      </c>
    </row>
    <row r="3792" spans="2:54" x14ac:dyDescent="0.2">
      <c r="D3792" s="101" t="s">
        <v>25</v>
      </c>
      <c r="E3792" s="26" t="s">
        <v>26</v>
      </c>
      <c r="F3792" s="25"/>
      <c r="G3792" s="28">
        <v>308</v>
      </c>
      <c r="H3792" s="30">
        <v>112</v>
      </c>
      <c r="I3792" s="3">
        <v>70</v>
      </c>
      <c r="J3792" s="3">
        <v>42</v>
      </c>
      <c r="K3792" s="3">
        <v>28</v>
      </c>
      <c r="L3792" s="3">
        <v>56</v>
      </c>
      <c r="M3792" s="32">
        <v>0</v>
      </c>
    </row>
    <row r="3793" spans="4:13" x14ac:dyDescent="0.2">
      <c r="D3793" s="102"/>
      <c r="E3793" s="13"/>
      <c r="F3793" s="14"/>
      <c r="G3793" s="11">
        <v>100</v>
      </c>
      <c r="H3793" s="15">
        <v>36.363636363635997</v>
      </c>
      <c r="I3793" s="2">
        <v>22.727272727273</v>
      </c>
      <c r="J3793" s="2">
        <v>13.636363636364001</v>
      </c>
      <c r="K3793" s="2">
        <v>9.0909090909089993</v>
      </c>
      <c r="L3793" s="2">
        <v>18.181818181817999</v>
      </c>
      <c r="M3793" s="29">
        <v>0</v>
      </c>
    </row>
    <row r="3794" spans="4:13" x14ac:dyDescent="0.2">
      <c r="D3794" s="102"/>
      <c r="E3794" s="5" t="s">
        <v>27</v>
      </c>
      <c r="F3794" s="6"/>
      <c r="G3794" s="7">
        <v>504</v>
      </c>
      <c r="H3794" s="10">
        <v>56</v>
      </c>
      <c r="I3794" s="1">
        <v>140</v>
      </c>
      <c r="J3794" s="1">
        <v>154</v>
      </c>
      <c r="K3794" s="1">
        <v>70</v>
      </c>
      <c r="L3794" s="1">
        <v>84</v>
      </c>
      <c r="M3794" s="17">
        <v>0</v>
      </c>
    </row>
    <row r="3795" spans="4:13" x14ac:dyDescent="0.2">
      <c r="D3795" s="102"/>
      <c r="E3795" s="13"/>
      <c r="F3795" s="14"/>
      <c r="G3795" s="11">
        <v>100</v>
      </c>
      <c r="H3795" s="15">
        <v>11.111111111111001</v>
      </c>
      <c r="I3795" s="2">
        <v>27.777777777777999</v>
      </c>
      <c r="J3795" s="2">
        <v>30.555555555556001</v>
      </c>
      <c r="K3795" s="2">
        <v>13.888888888888999</v>
      </c>
      <c r="L3795" s="2">
        <v>16.666666666666998</v>
      </c>
      <c r="M3795" s="29">
        <v>0</v>
      </c>
    </row>
    <row r="3796" spans="4:13" x14ac:dyDescent="0.2">
      <c r="D3796" s="102"/>
      <c r="E3796" s="5" t="s">
        <v>28</v>
      </c>
      <c r="F3796" s="6"/>
      <c r="G3796" s="7">
        <v>1554</v>
      </c>
      <c r="H3796" s="10">
        <v>168</v>
      </c>
      <c r="I3796" s="1">
        <v>742</v>
      </c>
      <c r="J3796" s="1">
        <v>476</v>
      </c>
      <c r="K3796" s="1">
        <v>56</v>
      </c>
      <c r="L3796" s="1">
        <v>112</v>
      </c>
      <c r="M3796" s="17">
        <v>0</v>
      </c>
    </row>
    <row r="3797" spans="4:13" x14ac:dyDescent="0.2">
      <c r="D3797" s="102"/>
      <c r="E3797" s="13"/>
      <c r="F3797" s="14"/>
      <c r="G3797" s="11">
        <v>100</v>
      </c>
      <c r="H3797" s="15">
        <v>10.810810810811001</v>
      </c>
      <c r="I3797" s="2">
        <v>47.747747747748001</v>
      </c>
      <c r="J3797" s="2">
        <v>30.630630630631</v>
      </c>
      <c r="K3797" s="2">
        <v>3.6036036036039998</v>
      </c>
      <c r="L3797" s="2">
        <v>7.2072072072070004</v>
      </c>
      <c r="M3797" s="29">
        <v>0</v>
      </c>
    </row>
    <row r="3798" spans="4:13" x14ac:dyDescent="0.2">
      <c r="D3798" s="102"/>
      <c r="E3798" s="5" t="s">
        <v>29</v>
      </c>
      <c r="F3798" s="6"/>
      <c r="G3798" s="7">
        <v>840</v>
      </c>
      <c r="H3798" s="10">
        <v>812</v>
      </c>
      <c r="I3798" s="1">
        <v>14</v>
      </c>
      <c r="J3798" s="1">
        <v>14</v>
      </c>
      <c r="K3798" s="1">
        <v>0</v>
      </c>
      <c r="L3798" s="1">
        <v>0</v>
      </c>
      <c r="M3798" s="17">
        <v>0</v>
      </c>
    </row>
    <row r="3799" spans="4:13" x14ac:dyDescent="0.2">
      <c r="D3799" s="102"/>
      <c r="E3799" s="13"/>
      <c r="F3799" s="14"/>
      <c r="G3799" s="11">
        <v>100</v>
      </c>
      <c r="H3799" s="15">
        <v>96.666666666666998</v>
      </c>
      <c r="I3799" s="2">
        <v>1.666666666667</v>
      </c>
      <c r="J3799" s="2">
        <v>1.666666666667</v>
      </c>
      <c r="K3799" s="9">
        <v>0</v>
      </c>
      <c r="L3799" s="9">
        <v>0</v>
      </c>
      <c r="M3799" s="29">
        <v>0</v>
      </c>
    </row>
    <row r="3800" spans="4:13" x14ac:dyDescent="0.2">
      <c r="D3800" s="102"/>
      <c r="E3800" s="5" t="s">
        <v>30</v>
      </c>
      <c r="F3800" s="6"/>
      <c r="G3800" s="7">
        <v>280</v>
      </c>
      <c r="H3800" s="10">
        <v>42</v>
      </c>
      <c r="I3800" s="1">
        <v>84</v>
      </c>
      <c r="J3800" s="1">
        <v>84</v>
      </c>
      <c r="K3800" s="1">
        <v>42</v>
      </c>
      <c r="L3800" s="1">
        <v>28</v>
      </c>
      <c r="M3800" s="17">
        <v>0</v>
      </c>
    </row>
    <row r="3801" spans="4:13" x14ac:dyDescent="0.2">
      <c r="D3801" s="102"/>
      <c r="E3801" s="13"/>
      <c r="F3801" s="14"/>
      <c r="G3801" s="11">
        <v>100</v>
      </c>
      <c r="H3801" s="15">
        <v>15</v>
      </c>
      <c r="I3801" s="2">
        <v>30</v>
      </c>
      <c r="J3801" s="2">
        <v>30</v>
      </c>
      <c r="K3801" s="2">
        <v>15</v>
      </c>
      <c r="L3801" s="2">
        <v>10</v>
      </c>
      <c r="M3801" s="29">
        <v>0</v>
      </c>
    </row>
    <row r="3802" spans="4:13" x14ac:dyDescent="0.2">
      <c r="D3802" s="102"/>
      <c r="E3802" s="5" t="s">
        <v>31</v>
      </c>
      <c r="F3802" s="6"/>
      <c r="G3802" s="7">
        <v>154</v>
      </c>
      <c r="H3802" s="10">
        <v>0</v>
      </c>
      <c r="I3802" s="1">
        <v>70</v>
      </c>
      <c r="J3802" s="1">
        <v>42</v>
      </c>
      <c r="K3802" s="1">
        <v>28</v>
      </c>
      <c r="L3802" s="1">
        <v>14</v>
      </c>
      <c r="M3802" s="17">
        <v>0</v>
      </c>
    </row>
    <row r="3803" spans="4:13" x14ac:dyDescent="0.2">
      <c r="D3803" s="102"/>
      <c r="E3803" s="13"/>
      <c r="F3803" s="14"/>
      <c r="G3803" s="11">
        <v>100</v>
      </c>
      <c r="H3803" s="70">
        <v>0</v>
      </c>
      <c r="I3803" s="2">
        <v>45.454545454544999</v>
      </c>
      <c r="J3803" s="2">
        <v>27.272727272727</v>
      </c>
      <c r="K3803" s="2">
        <v>18.181818181817999</v>
      </c>
      <c r="L3803" s="2">
        <v>9.0909090909089993</v>
      </c>
      <c r="M3803" s="29">
        <v>0</v>
      </c>
    </row>
    <row r="3804" spans="4:13" x14ac:dyDescent="0.2">
      <c r="D3804" s="102"/>
      <c r="E3804" s="5" t="s">
        <v>32</v>
      </c>
      <c r="F3804" s="6"/>
      <c r="G3804" s="7">
        <v>826</v>
      </c>
      <c r="H3804" s="10">
        <v>210</v>
      </c>
      <c r="I3804" s="1">
        <v>252</v>
      </c>
      <c r="J3804" s="1">
        <v>252</v>
      </c>
      <c r="K3804" s="1">
        <v>42</v>
      </c>
      <c r="L3804" s="1">
        <v>70</v>
      </c>
      <c r="M3804" s="17">
        <v>0</v>
      </c>
    </row>
    <row r="3805" spans="4:13" x14ac:dyDescent="0.2">
      <c r="D3805" s="102"/>
      <c r="E3805" s="13"/>
      <c r="F3805" s="14"/>
      <c r="G3805" s="11">
        <v>100</v>
      </c>
      <c r="H3805" s="15">
        <v>25.423728813558998</v>
      </c>
      <c r="I3805" s="2">
        <v>30.508474576270999</v>
      </c>
      <c r="J3805" s="2">
        <v>30.508474576270999</v>
      </c>
      <c r="K3805" s="2">
        <v>5.0847457627120001</v>
      </c>
      <c r="L3805" s="2">
        <v>8.4745762711860007</v>
      </c>
      <c r="M3805" s="29">
        <v>0</v>
      </c>
    </row>
    <row r="3806" spans="4:13" x14ac:dyDescent="0.2">
      <c r="D3806" s="102"/>
      <c r="E3806" s="5" t="s">
        <v>33</v>
      </c>
      <c r="F3806" s="6"/>
      <c r="G3806" s="7">
        <v>672</v>
      </c>
      <c r="H3806" s="10">
        <v>84</v>
      </c>
      <c r="I3806" s="1">
        <v>210</v>
      </c>
      <c r="J3806" s="1">
        <v>252</v>
      </c>
      <c r="K3806" s="1">
        <v>56</v>
      </c>
      <c r="L3806" s="1">
        <v>70</v>
      </c>
      <c r="M3806" s="17">
        <v>0</v>
      </c>
    </row>
    <row r="3807" spans="4:13" x14ac:dyDescent="0.2">
      <c r="D3807" s="102"/>
      <c r="E3807" s="13"/>
      <c r="F3807" s="14"/>
      <c r="G3807" s="11">
        <v>100</v>
      </c>
      <c r="H3807" s="15">
        <v>12.5</v>
      </c>
      <c r="I3807" s="2">
        <v>31.25</v>
      </c>
      <c r="J3807" s="2">
        <v>37.5</v>
      </c>
      <c r="K3807" s="2">
        <v>8.333333333333</v>
      </c>
      <c r="L3807" s="2">
        <v>10.416666666667</v>
      </c>
      <c r="M3807" s="29">
        <v>0</v>
      </c>
    </row>
    <row r="3808" spans="4:13" x14ac:dyDescent="0.2">
      <c r="D3808" s="102"/>
      <c r="E3808" s="5" t="s">
        <v>34</v>
      </c>
      <c r="F3808" s="6"/>
      <c r="G3808" s="7">
        <v>462</v>
      </c>
      <c r="H3808" s="10">
        <v>280</v>
      </c>
      <c r="I3808" s="1">
        <v>168</v>
      </c>
      <c r="J3808" s="1">
        <v>14</v>
      </c>
      <c r="K3808" s="1">
        <v>0</v>
      </c>
      <c r="L3808" s="1">
        <v>0</v>
      </c>
      <c r="M3808" s="17">
        <v>0</v>
      </c>
    </row>
    <row r="3809" spans="4:13" x14ac:dyDescent="0.2">
      <c r="D3809" s="102"/>
      <c r="E3809" s="13"/>
      <c r="F3809" s="14"/>
      <c r="G3809" s="11">
        <v>100</v>
      </c>
      <c r="H3809" s="15">
        <v>60.606060606061</v>
      </c>
      <c r="I3809" s="2">
        <v>36.363636363635997</v>
      </c>
      <c r="J3809" s="2">
        <v>3.0303030303030001</v>
      </c>
      <c r="K3809" s="9">
        <v>0</v>
      </c>
      <c r="L3809" s="9">
        <v>0</v>
      </c>
      <c r="M3809" s="29">
        <v>0</v>
      </c>
    </row>
    <row r="3810" spans="4:13" x14ac:dyDescent="0.2">
      <c r="D3810" s="102"/>
      <c r="E3810" s="5" t="s">
        <v>35</v>
      </c>
      <c r="F3810" s="6"/>
      <c r="G3810" s="7">
        <v>406</v>
      </c>
      <c r="H3810" s="10">
        <v>98</v>
      </c>
      <c r="I3810" s="1">
        <v>140</v>
      </c>
      <c r="J3810" s="1">
        <v>84</v>
      </c>
      <c r="K3810" s="1">
        <v>56</v>
      </c>
      <c r="L3810" s="1">
        <v>28</v>
      </c>
      <c r="M3810" s="17">
        <v>0</v>
      </c>
    </row>
    <row r="3811" spans="4:13" x14ac:dyDescent="0.2">
      <c r="D3811" s="102"/>
      <c r="E3811" s="13"/>
      <c r="F3811" s="14"/>
      <c r="G3811" s="11">
        <v>100</v>
      </c>
      <c r="H3811" s="15">
        <v>24.137931034483</v>
      </c>
      <c r="I3811" s="2">
        <v>34.482758620689999</v>
      </c>
      <c r="J3811" s="2">
        <v>20.689655172414</v>
      </c>
      <c r="K3811" s="2">
        <v>13.793103448276</v>
      </c>
      <c r="L3811" s="2">
        <v>6.8965517241379999</v>
      </c>
      <c r="M3811" s="29">
        <v>0</v>
      </c>
    </row>
    <row r="3812" spans="4:13" x14ac:dyDescent="0.2">
      <c r="D3812" s="102"/>
      <c r="E3812" s="5" t="s">
        <v>36</v>
      </c>
      <c r="F3812" s="6"/>
      <c r="G3812" s="7">
        <v>210</v>
      </c>
      <c r="H3812" s="10">
        <v>0</v>
      </c>
      <c r="I3812" s="1">
        <v>98</v>
      </c>
      <c r="J3812" s="1">
        <v>42</v>
      </c>
      <c r="K3812" s="1">
        <v>42</v>
      </c>
      <c r="L3812" s="1">
        <v>28</v>
      </c>
      <c r="M3812" s="17">
        <v>0</v>
      </c>
    </row>
    <row r="3813" spans="4:13" x14ac:dyDescent="0.2">
      <c r="D3813" s="102"/>
      <c r="E3813" s="13"/>
      <c r="F3813" s="14"/>
      <c r="G3813" s="11">
        <v>100</v>
      </c>
      <c r="H3813" s="70">
        <v>0</v>
      </c>
      <c r="I3813" s="2">
        <v>46.666666666666998</v>
      </c>
      <c r="J3813" s="2">
        <v>20</v>
      </c>
      <c r="K3813" s="2">
        <v>20</v>
      </c>
      <c r="L3813" s="2">
        <v>13.333333333333</v>
      </c>
      <c r="M3813" s="29">
        <v>0</v>
      </c>
    </row>
    <row r="3814" spans="4:13" x14ac:dyDescent="0.2">
      <c r="D3814" s="102"/>
      <c r="E3814" s="5" t="s">
        <v>37</v>
      </c>
      <c r="F3814" s="6"/>
      <c r="G3814" s="7">
        <v>714</v>
      </c>
      <c r="H3814" s="10">
        <v>182</v>
      </c>
      <c r="I3814" s="1">
        <v>154</v>
      </c>
      <c r="J3814" s="1">
        <v>182</v>
      </c>
      <c r="K3814" s="1">
        <v>98</v>
      </c>
      <c r="L3814" s="1">
        <v>98</v>
      </c>
      <c r="M3814" s="17">
        <v>0</v>
      </c>
    </row>
    <row r="3815" spans="4:13" x14ac:dyDescent="0.2">
      <c r="D3815" s="102"/>
      <c r="E3815" s="13"/>
      <c r="F3815" s="14"/>
      <c r="G3815" s="11">
        <v>100</v>
      </c>
      <c r="H3815" s="15">
        <v>25.490196078431001</v>
      </c>
      <c r="I3815" s="2">
        <v>21.568627450979999</v>
      </c>
      <c r="J3815" s="2">
        <v>25.490196078431001</v>
      </c>
      <c r="K3815" s="2">
        <v>13.725490196078001</v>
      </c>
      <c r="L3815" s="2">
        <v>13.725490196078001</v>
      </c>
      <c r="M3815" s="29">
        <v>0</v>
      </c>
    </row>
    <row r="3816" spans="4:13" x14ac:dyDescent="0.2">
      <c r="D3816" s="102"/>
      <c r="E3816" s="5" t="s">
        <v>38</v>
      </c>
      <c r="F3816" s="6"/>
      <c r="G3816" s="7">
        <v>70</v>
      </c>
      <c r="H3816" s="10">
        <v>0</v>
      </c>
      <c r="I3816" s="1">
        <v>14</v>
      </c>
      <c r="J3816" s="1">
        <v>42</v>
      </c>
      <c r="K3816" s="1">
        <v>0</v>
      </c>
      <c r="L3816" s="1">
        <v>14</v>
      </c>
      <c r="M3816" s="17">
        <v>0</v>
      </c>
    </row>
    <row r="3817" spans="4:13" x14ac:dyDescent="0.2">
      <c r="D3817" s="102"/>
      <c r="E3817" s="13"/>
      <c r="F3817" s="14"/>
      <c r="G3817" s="11">
        <v>100</v>
      </c>
      <c r="H3817" s="70">
        <v>0</v>
      </c>
      <c r="I3817" s="2">
        <v>20</v>
      </c>
      <c r="J3817" s="2">
        <v>60</v>
      </c>
      <c r="K3817" s="9">
        <v>0</v>
      </c>
      <c r="L3817" s="2">
        <v>20</v>
      </c>
      <c r="M3817" s="29">
        <v>0</v>
      </c>
    </row>
    <row r="3818" spans="4:13" x14ac:dyDescent="0.2">
      <c r="D3818" s="101" t="s">
        <v>39</v>
      </c>
      <c r="E3818" s="26" t="s">
        <v>40</v>
      </c>
      <c r="F3818" s="25"/>
      <c r="G3818" s="28">
        <v>2044</v>
      </c>
      <c r="H3818" s="30">
        <v>2044</v>
      </c>
      <c r="I3818" s="3">
        <v>0</v>
      </c>
      <c r="J3818" s="3">
        <v>0</v>
      </c>
      <c r="K3818" s="3">
        <v>0</v>
      </c>
      <c r="L3818" s="3">
        <v>0</v>
      </c>
      <c r="M3818" s="32">
        <v>0</v>
      </c>
    </row>
    <row r="3819" spans="4:13" x14ac:dyDescent="0.2">
      <c r="D3819" s="102"/>
      <c r="E3819" s="13"/>
      <c r="F3819" s="14"/>
      <c r="G3819" s="11">
        <v>100</v>
      </c>
      <c r="H3819" s="15">
        <v>100</v>
      </c>
      <c r="I3819" s="9">
        <v>0</v>
      </c>
      <c r="J3819" s="9">
        <v>0</v>
      </c>
      <c r="K3819" s="9">
        <v>0</v>
      </c>
      <c r="L3819" s="9">
        <v>0</v>
      </c>
      <c r="M3819" s="29">
        <v>0</v>
      </c>
    </row>
    <row r="3820" spans="4:13" x14ac:dyDescent="0.2">
      <c r="D3820" s="102"/>
      <c r="E3820" s="5" t="s">
        <v>41</v>
      </c>
      <c r="F3820" s="6"/>
      <c r="G3820" s="7">
        <v>2156</v>
      </c>
      <c r="H3820" s="10">
        <v>0</v>
      </c>
      <c r="I3820" s="1">
        <v>2156</v>
      </c>
      <c r="J3820" s="1">
        <v>0</v>
      </c>
      <c r="K3820" s="1">
        <v>0</v>
      </c>
      <c r="L3820" s="1">
        <v>0</v>
      </c>
      <c r="M3820" s="17">
        <v>0</v>
      </c>
    </row>
    <row r="3821" spans="4:13" x14ac:dyDescent="0.2">
      <c r="D3821" s="102"/>
      <c r="E3821" s="13"/>
      <c r="F3821" s="14"/>
      <c r="G3821" s="11">
        <v>100</v>
      </c>
      <c r="H3821" s="70">
        <v>0</v>
      </c>
      <c r="I3821" s="2">
        <v>100</v>
      </c>
      <c r="J3821" s="9">
        <v>0</v>
      </c>
      <c r="K3821" s="9">
        <v>0</v>
      </c>
      <c r="L3821" s="9">
        <v>0</v>
      </c>
      <c r="M3821" s="29">
        <v>0</v>
      </c>
    </row>
    <row r="3822" spans="4:13" x14ac:dyDescent="0.2">
      <c r="D3822" s="102"/>
      <c r="E3822" s="5" t="s">
        <v>42</v>
      </c>
      <c r="F3822" s="6"/>
      <c r="G3822" s="7">
        <v>1680</v>
      </c>
      <c r="H3822" s="10">
        <v>0</v>
      </c>
      <c r="I3822" s="1">
        <v>0</v>
      </c>
      <c r="J3822" s="1">
        <v>1680</v>
      </c>
      <c r="K3822" s="1">
        <v>0</v>
      </c>
      <c r="L3822" s="1">
        <v>0</v>
      </c>
      <c r="M3822" s="17">
        <v>0</v>
      </c>
    </row>
    <row r="3823" spans="4:13" x14ac:dyDescent="0.2">
      <c r="D3823" s="102"/>
      <c r="E3823" s="13"/>
      <c r="F3823" s="14"/>
      <c r="G3823" s="11">
        <v>100</v>
      </c>
      <c r="H3823" s="70">
        <v>0</v>
      </c>
      <c r="I3823" s="9">
        <v>0</v>
      </c>
      <c r="J3823" s="2">
        <v>100</v>
      </c>
      <c r="K3823" s="9">
        <v>0</v>
      </c>
      <c r="L3823" s="9">
        <v>0</v>
      </c>
      <c r="M3823" s="29">
        <v>0</v>
      </c>
    </row>
    <row r="3824" spans="4:13" x14ac:dyDescent="0.2">
      <c r="D3824" s="102"/>
      <c r="E3824" s="5" t="s">
        <v>43</v>
      </c>
      <c r="F3824" s="6"/>
      <c r="G3824" s="7">
        <v>518</v>
      </c>
      <c r="H3824" s="10">
        <v>0</v>
      </c>
      <c r="I3824" s="1">
        <v>0</v>
      </c>
      <c r="J3824" s="1">
        <v>0</v>
      </c>
      <c r="K3824" s="1">
        <v>518</v>
      </c>
      <c r="L3824" s="1">
        <v>0</v>
      </c>
      <c r="M3824" s="17">
        <v>0</v>
      </c>
    </row>
    <row r="3825" spans="2:20" x14ac:dyDescent="0.2">
      <c r="D3825" s="102"/>
      <c r="E3825" s="13"/>
      <c r="F3825" s="14"/>
      <c r="G3825" s="11">
        <v>100</v>
      </c>
      <c r="H3825" s="70">
        <v>0</v>
      </c>
      <c r="I3825" s="9">
        <v>0</v>
      </c>
      <c r="J3825" s="9">
        <v>0</v>
      </c>
      <c r="K3825" s="2">
        <v>100</v>
      </c>
      <c r="L3825" s="9">
        <v>0</v>
      </c>
      <c r="M3825" s="29">
        <v>0</v>
      </c>
    </row>
    <row r="3826" spans="2:20" x14ac:dyDescent="0.2">
      <c r="D3826" s="102"/>
      <c r="E3826" s="5" t="s">
        <v>44</v>
      </c>
      <c r="F3826" s="6"/>
      <c r="G3826" s="7">
        <v>602</v>
      </c>
      <c r="H3826" s="10">
        <v>0</v>
      </c>
      <c r="I3826" s="1">
        <v>0</v>
      </c>
      <c r="J3826" s="1">
        <v>0</v>
      </c>
      <c r="K3826" s="1">
        <v>0</v>
      </c>
      <c r="L3826" s="1">
        <v>602</v>
      </c>
      <c r="M3826" s="17">
        <v>0</v>
      </c>
    </row>
    <row r="3827" spans="2:20" x14ac:dyDescent="0.2">
      <c r="D3827" s="103"/>
      <c r="E3827" s="54"/>
      <c r="F3827" s="52"/>
      <c r="G3827" s="61">
        <v>100</v>
      </c>
      <c r="H3827" s="91">
        <v>0</v>
      </c>
      <c r="I3827" s="72">
        <v>0</v>
      </c>
      <c r="J3827" s="72">
        <v>0</v>
      </c>
      <c r="K3827" s="72">
        <v>0</v>
      </c>
      <c r="L3827" s="24">
        <v>100</v>
      </c>
      <c r="M3827" s="79">
        <v>0</v>
      </c>
    </row>
    <row r="3829" spans="2:20" x14ac:dyDescent="0.2">
      <c r="B3829" s="34" t="str">
        <f xml:space="preserve"> HYPERLINK("#'目次'!B92", "[86]")</f>
        <v>[86]</v>
      </c>
      <c r="C3829" s="27" t="s">
        <v>878</v>
      </c>
    </row>
    <row r="3832" spans="2:20" x14ac:dyDescent="0.2">
      <c r="C3832" s="27" t="s">
        <v>13</v>
      </c>
    </row>
    <row r="3833" spans="2:20" x14ac:dyDescent="0.2">
      <c r="D3833" s="97"/>
      <c r="E3833" s="98"/>
      <c r="F3833" s="98"/>
      <c r="G3833" s="38" t="s">
        <v>14</v>
      </c>
      <c r="H3833" s="36" t="s">
        <v>26</v>
      </c>
      <c r="I3833" s="4" t="s">
        <v>27</v>
      </c>
      <c r="J3833" s="4" t="s">
        <v>28</v>
      </c>
      <c r="K3833" s="4" t="s">
        <v>29</v>
      </c>
      <c r="L3833" s="4" t="s">
        <v>30</v>
      </c>
      <c r="M3833" s="4" t="s">
        <v>31</v>
      </c>
      <c r="N3833" s="4" t="s">
        <v>32</v>
      </c>
      <c r="O3833" s="4" t="s">
        <v>33</v>
      </c>
      <c r="P3833" s="4" t="s">
        <v>34</v>
      </c>
      <c r="Q3833" s="4" t="s">
        <v>35</v>
      </c>
      <c r="R3833" s="4" t="s">
        <v>36</v>
      </c>
      <c r="S3833" s="4" t="s">
        <v>37</v>
      </c>
      <c r="T3833" s="35" t="s">
        <v>38</v>
      </c>
    </row>
    <row r="3834" spans="2:20" x14ac:dyDescent="0.2">
      <c r="D3834" s="99"/>
      <c r="E3834" s="100"/>
      <c r="F3834" s="100"/>
      <c r="G3834" s="40"/>
      <c r="H3834" s="42"/>
      <c r="I3834" s="8"/>
      <c r="J3834" s="8"/>
      <c r="K3834" s="8"/>
      <c r="L3834" s="8"/>
      <c r="M3834" s="8"/>
      <c r="N3834" s="8"/>
      <c r="O3834" s="8"/>
      <c r="P3834" s="8"/>
      <c r="Q3834" s="8"/>
      <c r="R3834" s="8"/>
      <c r="S3834" s="8"/>
      <c r="T3834" s="39"/>
    </row>
    <row r="3835" spans="2:20" x14ac:dyDescent="0.2">
      <c r="D3835" s="59"/>
      <c r="E3835" s="63" t="s">
        <v>14</v>
      </c>
      <c r="F3835" s="65"/>
      <c r="G3835" s="37">
        <v>7000</v>
      </c>
      <c r="H3835" s="16">
        <v>308</v>
      </c>
      <c r="I3835" s="16">
        <v>504</v>
      </c>
      <c r="J3835" s="16">
        <v>1554</v>
      </c>
      <c r="K3835" s="16">
        <v>840</v>
      </c>
      <c r="L3835" s="16">
        <v>280</v>
      </c>
      <c r="M3835" s="16">
        <v>154</v>
      </c>
      <c r="N3835" s="16">
        <v>826</v>
      </c>
      <c r="O3835" s="16">
        <v>672</v>
      </c>
      <c r="P3835" s="16">
        <v>462</v>
      </c>
      <c r="Q3835" s="16">
        <v>406</v>
      </c>
      <c r="R3835" s="16">
        <v>210</v>
      </c>
      <c r="S3835" s="16">
        <v>714</v>
      </c>
      <c r="T3835" s="57">
        <v>70</v>
      </c>
    </row>
    <row r="3836" spans="2:20" x14ac:dyDescent="0.2">
      <c r="D3836" s="54"/>
      <c r="E3836" s="52"/>
      <c r="F3836" s="60"/>
      <c r="G3836" s="11">
        <v>100</v>
      </c>
      <c r="H3836" s="2">
        <v>4.4000000000000004</v>
      </c>
      <c r="I3836" s="2">
        <v>7.2</v>
      </c>
      <c r="J3836" s="2">
        <v>22.2</v>
      </c>
      <c r="K3836" s="2">
        <v>12</v>
      </c>
      <c r="L3836" s="2">
        <v>4</v>
      </c>
      <c r="M3836" s="2">
        <v>2.2000000000000002</v>
      </c>
      <c r="N3836" s="2">
        <v>11.8</v>
      </c>
      <c r="O3836" s="2">
        <v>9.6</v>
      </c>
      <c r="P3836" s="2">
        <v>6.6</v>
      </c>
      <c r="Q3836" s="2">
        <v>5.8</v>
      </c>
      <c r="R3836" s="2">
        <v>3</v>
      </c>
      <c r="S3836" s="2">
        <v>10.199999999999999</v>
      </c>
      <c r="T3836" s="18">
        <v>1</v>
      </c>
    </row>
    <row r="3837" spans="2:20" x14ac:dyDescent="0.2">
      <c r="D3837" s="101" t="s">
        <v>25</v>
      </c>
      <c r="E3837" s="26" t="s">
        <v>26</v>
      </c>
      <c r="F3837" s="25"/>
      <c r="G3837" s="28">
        <v>308</v>
      </c>
      <c r="H3837" s="30">
        <v>308</v>
      </c>
      <c r="I3837" s="3">
        <v>0</v>
      </c>
      <c r="J3837" s="3">
        <v>0</v>
      </c>
      <c r="K3837" s="3">
        <v>0</v>
      </c>
      <c r="L3837" s="3">
        <v>0</v>
      </c>
      <c r="M3837" s="3">
        <v>0</v>
      </c>
      <c r="N3837" s="3">
        <v>0</v>
      </c>
      <c r="O3837" s="3">
        <v>0</v>
      </c>
      <c r="P3837" s="3">
        <v>0</v>
      </c>
      <c r="Q3837" s="3">
        <v>0</v>
      </c>
      <c r="R3837" s="3">
        <v>0</v>
      </c>
      <c r="S3837" s="3">
        <v>0</v>
      </c>
      <c r="T3837" s="32">
        <v>0</v>
      </c>
    </row>
    <row r="3838" spans="2:20" x14ac:dyDescent="0.2">
      <c r="D3838" s="102"/>
      <c r="E3838" s="13"/>
      <c r="F3838" s="14"/>
      <c r="G3838" s="11">
        <v>100</v>
      </c>
      <c r="H3838" s="15">
        <v>100</v>
      </c>
      <c r="I3838" s="9">
        <v>0</v>
      </c>
      <c r="J3838" s="9">
        <v>0</v>
      </c>
      <c r="K3838" s="9">
        <v>0</v>
      </c>
      <c r="L3838" s="9">
        <v>0</v>
      </c>
      <c r="M3838" s="9">
        <v>0</v>
      </c>
      <c r="N3838" s="9">
        <v>0</v>
      </c>
      <c r="O3838" s="9">
        <v>0</v>
      </c>
      <c r="P3838" s="9">
        <v>0</v>
      </c>
      <c r="Q3838" s="9">
        <v>0</v>
      </c>
      <c r="R3838" s="9">
        <v>0</v>
      </c>
      <c r="S3838" s="9">
        <v>0</v>
      </c>
      <c r="T3838" s="29">
        <v>0</v>
      </c>
    </row>
    <row r="3839" spans="2:20" x14ac:dyDescent="0.2">
      <c r="D3839" s="102"/>
      <c r="E3839" s="5" t="s">
        <v>27</v>
      </c>
      <c r="F3839" s="6"/>
      <c r="G3839" s="7">
        <v>504</v>
      </c>
      <c r="H3839" s="10">
        <v>0</v>
      </c>
      <c r="I3839" s="1">
        <v>504</v>
      </c>
      <c r="J3839" s="1">
        <v>0</v>
      </c>
      <c r="K3839" s="1">
        <v>0</v>
      </c>
      <c r="L3839" s="1">
        <v>0</v>
      </c>
      <c r="M3839" s="1">
        <v>0</v>
      </c>
      <c r="N3839" s="1">
        <v>0</v>
      </c>
      <c r="O3839" s="1">
        <v>0</v>
      </c>
      <c r="P3839" s="1">
        <v>0</v>
      </c>
      <c r="Q3839" s="1">
        <v>0</v>
      </c>
      <c r="R3839" s="1">
        <v>0</v>
      </c>
      <c r="S3839" s="1">
        <v>0</v>
      </c>
      <c r="T3839" s="17">
        <v>0</v>
      </c>
    </row>
    <row r="3840" spans="2:20" x14ac:dyDescent="0.2">
      <c r="D3840" s="102"/>
      <c r="E3840" s="13"/>
      <c r="F3840" s="14"/>
      <c r="G3840" s="11">
        <v>100</v>
      </c>
      <c r="H3840" s="70">
        <v>0</v>
      </c>
      <c r="I3840" s="2">
        <v>100</v>
      </c>
      <c r="J3840" s="9">
        <v>0</v>
      </c>
      <c r="K3840" s="9">
        <v>0</v>
      </c>
      <c r="L3840" s="9">
        <v>0</v>
      </c>
      <c r="M3840" s="9">
        <v>0</v>
      </c>
      <c r="N3840" s="9">
        <v>0</v>
      </c>
      <c r="O3840" s="9">
        <v>0</v>
      </c>
      <c r="P3840" s="9">
        <v>0</v>
      </c>
      <c r="Q3840" s="9">
        <v>0</v>
      </c>
      <c r="R3840" s="9">
        <v>0</v>
      </c>
      <c r="S3840" s="9">
        <v>0</v>
      </c>
      <c r="T3840" s="29">
        <v>0</v>
      </c>
    </row>
    <row r="3841" spans="4:20" x14ac:dyDescent="0.2">
      <c r="D3841" s="102"/>
      <c r="E3841" s="5" t="s">
        <v>28</v>
      </c>
      <c r="F3841" s="6"/>
      <c r="G3841" s="7">
        <v>1554</v>
      </c>
      <c r="H3841" s="10">
        <v>0</v>
      </c>
      <c r="I3841" s="1">
        <v>0</v>
      </c>
      <c r="J3841" s="1">
        <v>1554</v>
      </c>
      <c r="K3841" s="1">
        <v>0</v>
      </c>
      <c r="L3841" s="1">
        <v>0</v>
      </c>
      <c r="M3841" s="1">
        <v>0</v>
      </c>
      <c r="N3841" s="1">
        <v>0</v>
      </c>
      <c r="O3841" s="1">
        <v>0</v>
      </c>
      <c r="P3841" s="1">
        <v>0</v>
      </c>
      <c r="Q3841" s="1">
        <v>0</v>
      </c>
      <c r="R3841" s="1">
        <v>0</v>
      </c>
      <c r="S3841" s="1">
        <v>0</v>
      </c>
      <c r="T3841" s="17">
        <v>0</v>
      </c>
    </row>
    <row r="3842" spans="4:20" x14ac:dyDescent="0.2">
      <c r="D3842" s="102"/>
      <c r="E3842" s="13"/>
      <c r="F3842" s="14"/>
      <c r="G3842" s="11">
        <v>100</v>
      </c>
      <c r="H3842" s="70">
        <v>0</v>
      </c>
      <c r="I3842" s="9">
        <v>0</v>
      </c>
      <c r="J3842" s="2">
        <v>100</v>
      </c>
      <c r="K3842" s="9">
        <v>0</v>
      </c>
      <c r="L3842" s="9">
        <v>0</v>
      </c>
      <c r="M3842" s="9">
        <v>0</v>
      </c>
      <c r="N3842" s="9">
        <v>0</v>
      </c>
      <c r="O3842" s="9">
        <v>0</v>
      </c>
      <c r="P3842" s="9">
        <v>0</v>
      </c>
      <c r="Q3842" s="9">
        <v>0</v>
      </c>
      <c r="R3842" s="9">
        <v>0</v>
      </c>
      <c r="S3842" s="9">
        <v>0</v>
      </c>
      <c r="T3842" s="29">
        <v>0</v>
      </c>
    </row>
    <row r="3843" spans="4:20" x14ac:dyDescent="0.2">
      <c r="D3843" s="102"/>
      <c r="E3843" s="5" t="s">
        <v>29</v>
      </c>
      <c r="F3843" s="6"/>
      <c r="G3843" s="7">
        <v>840</v>
      </c>
      <c r="H3843" s="10">
        <v>0</v>
      </c>
      <c r="I3843" s="1">
        <v>0</v>
      </c>
      <c r="J3843" s="1">
        <v>0</v>
      </c>
      <c r="K3843" s="1">
        <v>840</v>
      </c>
      <c r="L3843" s="1">
        <v>0</v>
      </c>
      <c r="M3843" s="1">
        <v>0</v>
      </c>
      <c r="N3843" s="1">
        <v>0</v>
      </c>
      <c r="O3843" s="1">
        <v>0</v>
      </c>
      <c r="P3843" s="1">
        <v>0</v>
      </c>
      <c r="Q3843" s="1">
        <v>0</v>
      </c>
      <c r="R3843" s="1">
        <v>0</v>
      </c>
      <c r="S3843" s="1">
        <v>0</v>
      </c>
      <c r="T3843" s="17">
        <v>0</v>
      </c>
    </row>
    <row r="3844" spans="4:20" x14ac:dyDescent="0.2">
      <c r="D3844" s="102"/>
      <c r="E3844" s="13"/>
      <c r="F3844" s="14"/>
      <c r="G3844" s="11">
        <v>100</v>
      </c>
      <c r="H3844" s="70">
        <v>0</v>
      </c>
      <c r="I3844" s="9">
        <v>0</v>
      </c>
      <c r="J3844" s="9">
        <v>0</v>
      </c>
      <c r="K3844" s="2">
        <v>100</v>
      </c>
      <c r="L3844" s="9">
        <v>0</v>
      </c>
      <c r="M3844" s="9">
        <v>0</v>
      </c>
      <c r="N3844" s="9">
        <v>0</v>
      </c>
      <c r="O3844" s="9">
        <v>0</v>
      </c>
      <c r="P3844" s="9">
        <v>0</v>
      </c>
      <c r="Q3844" s="9">
        <v>0</v>
      </c>
      <c r="R3844" s="9">
        <v>0</v>
      </c>
      <c r="S3844" s="9">
        <v>0</v>
      </c>
      <c r="T3844" s="29">
        <v>0</v>
      </c>
    </row>
    <row r="3845" spans="4:20" x14ac:dyDescent="0.2">
      <c r="D3845" s="102"/>
      <c r="E3845" s="5" t="s">
        <v>30</v>
      </c>
      <c r="F3845" s="6"/>
      <c r="G3845" s="7">
        <v>280</v>
      </c>
      <c r="H3845" s="10">
        <v>0</v>
      </c>
      <c r="I3845" s="1">
        <v>0</v>
      </c>
      <c r="J3845" s="1">
        <v>0</v>
      </c>
      <c r="K3845" s="1">
        <v>0</v>
      </c>
      <c r="L3845" s="1">
        <v>280</v>
      </c>
      <c r="M3845" s="1">
        <v>0</v>
      </c>
      <c r="N3845" s="1">
        <v>0</v>
      </c>
      <c r="O3845" s="1">
        <v>0</v>
      </c>
      <c r="P3845" s="1">
        <v>0</v>
      </c>
      <c r="Q3845" s="1">
        <v>0</v>
      </c>
      <c r="R3845" s="1">
        <v>0</v>
      </c>
      <c r="S3845" s="1">
        <v>0</v>
      </c>
      <c r="T3845" s="17">
        <v>0</v>
      </c>
    </row>
    <row r="3846" spans="4:20" x14ac:dyDescent="0.2">
      <c r="D3846" s="102"/>
      <c r="E3846" s="13"/>
      <c r="F3846" s="14"/>
      <c r="G3846" s="11">
        <v>100</v>
      </c>
      <c r="H3846" s="70">
        <v>0</v>
      </c>
      <c r="I3846" s="9">
        <v>0</v>
      </c>
      <c r="J3846" s="9">
        <v>0</v>
      </c>
      <c r="K3846" s="9">
        <v>0</v>
      </c>
      <c r="L3846" s="2">
        <v>100</v>
      </c>
      <c r="M3846" s="9">
        <v>0</v>
      </c>
      <c r="N3846" s="9">
        <v>0</v>
      </c>
      <c r="O3846" s="9">
        <v>0</v>
      </c>
      <c r="P3846" s="9">
        <v>0</v>
      </c>
      <c r="Q3846" s="9">
        <v>0</v>
      </c>
      <c r="R3846" s="9">
        <v>0</v>
      </c>
      <c r="S3846" s="9">
        <v>0</v>
      </c>
      <c r="T3846" s="29">
        <v>0</v>
      </c>
    </row>
    <row r="3847" spans="4:20" x14ac:dyDescent="0.2">
      <c r="D3847" s="102"/>
      <c r="E3847" s="5" t="s">
        <v>31</v>
      </c>
      <c r="F3847" s="6"/>
      <c r="G3847" s="7">
        <v>154</v>
      </c>
      <c r="H3847" s="10">
        <v>0</v>
      </c>
      <c r="I3847" s="1">
        <v>0</v>
      </c>
      <c r="J3847" s="1">
        <v>0</v>
      </c>
      <c r="K3847" s="1">
        <v>0</v>
      </c>
      <c r="L3847" s="1">
        <v>0</v>
      </c>
      <c r="M3847" s="1">
        <v>154</v>
      </c>
      <c r="N3847" s="1">
        <v>0</v>
      </c>
      <c r="O3847" s="1">
        <v>0</v>
      </c>
      <c r="P3847" s="1">
        <v>0</v>
      </c>
      <c r="Q3847" s="1">
        <v>0</v>
      </c>
      <c r="R3847" s="1">
        <v>0</v>
      </c>
      <c r="S3847" s="1">
        <v>0</v>
      </c>
      <c r="T3847" s="17">
        <v>0</v>
      </c>
    </row>
    <row r="3848" spans="4:20" x14ac:dyDescent="0.2">
      <c r="D3848" s="102"/>
      <c r="E3848" s="13"/>
      <c r="F3848" s="14"/>
      <c r="G3848" s="11">
        <v>100</v>
      </c>
      <c r="H3848" s="70">
        <v>0</v>
      </c>
      <c r="I3848" s="9">
        <v>0</v>
      </c>
      <c r="J3848" s="9">
        <v>0</v>
      </c>
      <c r="K3848" s="9">
        <v>0</v>
      </c>
      <c r="L3848" s="9">
        <v>0</v>
      </c>
      <c r="M3848" s="2">
        <v>100</v>
      </c>
      <c r="N3848" s="9">
        <v>0</v>
      </c>
      <c r="O3848" s="9">
        <v>0</v>
      </c>
      <c r="P3848" s="9">
        <v>0</v>
      </c>
      <c r="Q3848" s="9">
        <v>0</v>
      </c>
      <c r="R3848" s="9">
        <v>0</v>
      </c>
      <c r="S3848" s="9">
        <v>0</v>
      </c>
      <c r="T3848" s="29">
        <v>0</v>
      </c>
    </row>
    <row r="3849" spans="4:20" x14ac:dyDescent="0.2">
      <c r="D3849" s="102"/>
      <c r="E3849" s="5" t="s">
        <v>32</v>
      </c>
      <c r="F3849" s="6"/>
      <c r="G3849" s="7">
        <v>826</v>
      </c>
      <c r="H3849" s="10">
        <v>0</v>
      </c>
      <c r="I3849" s="1">
        <v>0</v>
      </c>
      <c r="J3849" s="1">
        <v>0</v>
      </c>
      <c r="K3849" s="1">
        <v>0</v>
      </c>
      <c r="L3849" s="1">
        <v>0</v>
      </c>
      <c r="M3849" s="1">
        <v>0</v>
      </c>
      <c r="N3849" s="1">
        <v>826</v>
      </c>
      <c r="O3849" s="1">
        <v>0</v>
      </c>
      <c r="P3849" s="1">
        <v>0</v>
      </c>
      <c r="Q3849" s="1">
        <v>0</v>
      </c>
      <c r="R3849" s="1">
        <v>0</v>
      </c>
      <c r="S3849" s="1">
        <v>0</v>
      </c>
      <c r="T3849" s="17">
        <v>0</v>
      </c>
    </row>
    <row r="3850" spans="4:20" x14ac:dyDescent="0.2">
      <c r="D3850" s="102"/>
      <c r="E3850" s="13"/>
      <c r="F3850" s="14"/>
      <c r="G3850" s="11">
        <v>100</v>
      </c>
      <c r="H3850" s="70">
        <v>0</v>
      </c>
      <c r="I3850" s="9">
        <v>0</v>
      </c>
      <c r="J3850" s="9">
        <v>0</v>
      </c>
      <c r="K3850" s="9">
        <v>0</v>
      </c>
      <c r="L3850" s="9">
        <v>0</v>
      </c>
      <c r="M3850" s="9">
        <v>0</v>
      </c>
      <c r="N3850" s="2">
        <v>100</v>
      </c>
      <c r="O3850" s="9">
        <v>0</v>
      </c>
      <c r="P3850" s="9">
        <v>0</v>
      </c>
      <c r="Q3850" s="9">
        <v>0</v>
      </c>
      <c r="R3850" s="9">
        <v>0</v>
      </c>
      <c r="S3850" s="9">
        <v>0</v>
      </c>
      <c r="T3850" s="29">
        <v>0</v>
      </c>
    </row>
    <row r="3851" spans="4:20" x14ac:dyDescent="0.2">
      <c r="D3851" s="102"/>
      <c r="E3851" s="5" t="s">
        <v>33</v>
      </c>
      <c r="F3851" s="6"/>
      <c r="G3851" s="7">
        <v>672</v>
      </c>
      <c r="H3851" s="10">
        <v>0</v>
      </c>
      <c r="I3851" s="1">
        <v>0</v>
      </c>
      <c r="J3851" s="1">
        <v>0</v>
      </c>
      <c r="K3851" s="1">
        <v>0</v>
      </c>
      <c r="L3851" s="1">
        <v>0</v>
      </c>
      <c r="M3851" s="1">
        <v>0</v>
      </c>
      <c r="N3851" s="1">
        <v>0</v>
      </c>
      <c r="O3851" s="1">
        <v>672</v>
      </c>
      <c r="P3851" s="1">
        <v>0</v>
      </c>
      <c r="Q3851" s="1">
        <v>0</v>
      </c>
      <c r="R3851" s="1">
        <v>0</v>
      </c>
      <c r="S3851" s="1">
        <v>0</v>
      </c>
      <c r="T3851" s="17">
        <v>0</v>
      </c>
    </row>
    <row r="3852" spans="4:20" x14ac:dyDescent="0.2">
      <c r="D3852" s="102"/>
      <c r="E3852" s="13"/>
      <c r="F3852" s="14"/>
      <c r="G3852" s="11">
        <v>100</v>
      </c>
      <c r="H3852" s="70">
        <v>0</v>
      </c>
      <c r="I3852" s="9">
        <v>0</v>
      </c>
      <c r="J3852" s="9">
        <v>0</v>
      </c>
      <c r="K3852" s="9">
        <v>0</v>
      </c>
      <c r="L3852" s="9">
        <v>0</v>
      </c>
      <c r="M3852" s="9">
        <v>0</v>
      </c>
      <c r="N3852" s="9">
        <v>0</v>
      </c>
      <c r="O3852" s="2">
        <v>100</v>
      </c>
      <c r="P3852" s="9">
        <v>0</v>
      </c>
      <c r="Q3852" s="9">
        <v>0</v>
      </c>
      <c r="R3852" s="9">
        <v>0</v>
      </c>
      <c r="S3852" s="9">
        <v>0</v>
      </c>
      <c r="T3852" s="29">
        <v>0</v>
      </c>
    </row>
    <row r="3853" spans="4:20" x14ac:dyDescent="0.2">
      <c r="D3853" s="102"/>
      <c r="E3853" s="5" t="s">
        <v>34</v>
      </c>
      <c r="F3853" s="6"/>
      <c r="G3853" s="7">
        <v>462</v>
      </c>
      <c r="H3853" s="10">
        <v>0</v>
      </c>
      <c r="I3853" s="1">
        <v>0</v>
      </c>
      <c r="J3853" s="1">
        <v>0</v>
      </c>
      <c r="K3853" s="1">
        <v>0</v>
      </c>
      <c r="L3853" s="1">
        <v>0</v>
      </c>
      <c r="M3853" s="1">
        <v>0</v>
      </c>
      <c r="N3853" s="1">
        <v>0</v>
      </c>
      <c r="O3853" s="1">
        <v>0</v>
      </c>
      <c r="P3853" s="1">
        <v>462</v>
      </c>
      <c r="Q3853" s="1">
        <v>0</v>
      </c>
      <c r="R3853" s="1">
        <v>0</v>
      </c>
      <c r="S3853" s="1">
        <v>0</v>
      </c>
      <c r="T3853" s="17">
        <v>0</v>
      </c>
    </row>
    <row r="3854" spans="4:20" x14ac:dyDescent="0.2">
      <c r="D3854" s="102"/>
      <c r="E3854" s="13"/>
      <c r="F3854" s="14"/>
      <c r="G3854" s="11">
        <v>100</v>
      </c>
      <c r="H3854" s="70">
        <v>0</v>
      </c>
      <c r="I3854" s="9">
        <v>0</v>
      </c>
      <c r="J3854" s="9">
        <v>0</v>
      </c>
      <c r="K3854" s="9">
        <v>0</v>
      </c>
      <c r="L3854" s="9">
        <v>0</v>
      </c>
      <c r="M3854" s="9">
        <v>0</v>
      </c>
      <c r="N3854" s="9">
        <v>0</v>
      </c>
      <c r="O3854" s="9">
        <v>0</v>
      </c>
      <c r="P3854" s="2">
        <v>100</v>
      </c>
      <c r="Q3854" s="9">
        <v>0</v>
      </c>
      <c r="R3854" s="9">
        <v>0</v>
      </c>
      <c r="S3854" s="9">
        <v>0</v>
      </c>
      <c r="T3854" s="29">
        <v>0</v>
      </c>
    </row>
    <row r="3855" spans="4:20" x14ac:dyDescent="0.2">
      <c r="D3855" s="102"/>
      <c r="E3855" s="5" t="s">
        <v>35</v>
      </c>
      <c r="F3855" s="6"/>
      <c r="G3855" s="7">
        <v>406</v>
      </c>
      <c r="H3855" s="10">
        <v>0</v>
      </c>
      <c r="I3855" s="1">
        <v>0</v>
      </c>
      <c r="J3855" s="1">
        <v>0</v>
      </c>
      <c r="K3855" s="1">
        <v>0</v>
      </c>
      <c r="L3855" s="1">
        <v>0</v>
      </c>
      <c r="M3855" s="1">
        <v>0</v>
      </c>
      <c r="N3855" s="1">
        <v>0</v>
      </c>
      <c r="O3855" s="1">
        <v>0</v>
      </c>
      <c r="P3855" s="1">
        <v>0</v>
      </c>
      <c r="Q3855" s="1">
        <v>406</v>
      </c>
      <c r="R3855" s="1">
        <v>0</v>
      </c>
      <c r="S3855" s="1">
        <v>0</v>
      </c>
      <c r="T3855" s="17">
        <v>0</v>
      </c>
    </row>
    <row r="3856" spans="4:20" x14ac:dyDescent="0.2">
      <c r="D3856" s="102"/>
      <c r="E3856" s="13"/>
      <c r="F3856" s="14"/>
      <c r="G3856" s="11">
        <v>100</v>
      </c>
      <c r="H3856" s="70">
        <v>0</v>
      </c>
      <c r="I3856" s="9">
        <v>0</v>
      </c>
      <c r="J3856" s="9">
        <v>0</v>
      </c>
      <c r="K3856" s="9">
        <v>0</v>
      </c>
      <c r="L3856" s="9">
        <v>0</v>
      </c>
      <c r="M3856" s="9">
        <v>0</v>
      </c>
      <c r="N3856" s="9">
        <v>0</v>
      </c>
      <c r="O3856" s="9">
        <v>0</v>
      </c>
      <c r="P3856" s="9">
        <v>0</v>
      </c>
      <c r="Q3856" s="2">
        <v>100</v>
      </c>
      <c r="R3856" s="9">
        <v>0</v>
      </c>
      <c r="S3856" s="9">
        <v>0</v>
      </c>
      <c r="T3856" s="29">
        <v>0</v>
      </c>
    </row>
    <row r="3857" spans="4:20" x14ac:dyDescent="0.2">
      <c r="D3857" s="102"/>
      <c r="E3857" s="5" t="s">
        <v>36</v>
      </c>
      <c r="F3857" s="6"/>
      <c r="G3857" s="7">
        <v>210</v>
      </c>
      <c r="H3857" s="10">
        <v>0</v>
      </c>
      <c r="I3857" s="1">
        <v>0</v>
      </c>
      <c r="J3857" s="1">
        <v>0</v>
      </c>
      <c r="K3857" s="1">
        <v>0</v>
      </c>
      <c r="L3857" s="1">
        <v>0</v>
      </c>
      <c r="M3857" s="1">
        <v>0</v>
      </c>
      <c r="N3857" s="1">
        <v>0</v>
      </c>
      <c r="O3857" s="1">
        <v>0</v>
      </c>
      <c r="P3857" s="1">
        <v>0</v>
      </c>
      <c r="Q3857" s="1">
        <v>0</v>
      </c>
      <c r="R3857" s="1">
        <v>210</v>
      </c>
      <c r="S3857" s="1">
        <v>0</v>
      </c>
      <c r="T3857" s="17">
        <v>0</v>
      </c>
    </row>
    <row r="3858" spans="4:20" x14ac:dyDescent="0.2">
      <c r="D3858" s="102"/>
      <c r="E3858" s="13"/>
      <c r="F3858" s="14"/>
      <c r="G3858" s="11">
        <v>100</v>
      </c>
      <c r="H3858" s="70">
        <v>0</v>
      </c>
      <c r="I3858" s="9">
        <v>0</v>
      </c>
      <c r="J3858" s="9">
        <v>0</v>
      </c>
      <c r="K3858" s="9">
        <v>0</v>
      </c>
      <c r="L3858" s="9">
        <v>0</v>
      </c>
      <c r="M3858" s="9">
        <v>0</v>
      </c>
      <c r="N3858" s="9">
        <v>0</v>
      </c>
      <c r="O3858" s="9">
        <v>0</v>
      </c>
      <c r="P3858" s="9">
        <v>0</v>
      </c>
      <c r="Q3858" s="9">
        <v>0</v>
      </c>
      <c r="R3858" s="2">
        <v>100</v>
      </c>
      <c r="S3858" s="9">
        <v>0</v>
      </c>
      <c r="T3858" s="29">
        <v>0</v>
      </c>
    </row>
    <row r="3859" spans="4:20" x14ac:dyDescent="0.2">
      <c r="D3859" s="102"/>
      <c r="E3859" s="5" t="s">
        <v>37</v>
      </c>
      <c r="F3859" s="6"/>
      <c r="G3859" s="7">
        <v>714</v>
      </c>
      <c r="H3859" s="10">
        <v>0</v>
      </c>
      <c r="I3859" s="1">
        <v>0</v>
      </c>
      <c r="J3859" s="1">
        <v>0</v>
      </c>
      <c r="K3859" s="1">
        <v>0</v>
      </c>
      <c r="L3859" s="1">
        <v>0</v>
      </c>
      <c r="M3859" s="1">
        <v>0</v>
      </c>
      <c r="N3859" s="1">
        <v>0</v>
      </c>
      <c r="O3859" s="1">
        <v>0</v>
      </c>
      <c r="P3859" s="1">
        <v>0</v>
      </c>
      <c r="Q3859" s="1">
        <v>0</v>
      </c>
      <c r="R3859" s="1">
        <v>0</v>
      </c>
      <c r="S3859" s="1">
        <v>714</v>
      </c>
      <c r="T3859" s="17">
        <v>0</v>
      </c>
    </row>
    <row r="3860" spans="4:20" x14ac:dyDescent="0.2">
      <c r="D3860" s="102"/>
      <c r="E3860" s="13"/>
      <c r="F3860" s="14"/>
      <c r="G3860" s="11">
        <v>100</v>
      </c>
      <c r="H3860" s="70">
        <v>0</v>
      </c>
      <c r="I3860" s="9">
        <v>0</v>
      </c>
      <c r="J3860" s="9">
        <v>0</v>
      </c>
      <c r="K3860" s="9">
        <v>0</v>
      </c>
      <c r="L3860" s="9">
        <v>0</v>
      </c>
      <c r="M3860" s="9">
        <v>0</v>
      </c>
      <c r="N3860" s="9">
        <v>0</v>
      </c>
      <c r="O3860" s="9">
        <v>0</v>
      </c>
      <c r="P3860" s="9">
        <v>0</v>
      </c>
      <c r="Q3860" s="9">
        <v>0</v>
      </c>
      <c r="R3860" s="9">
        <v>0</v>
      </c>
      <c r="S3860" s="2">
        <v>100</v>
      </c>
      <c r="T3860" s="29">
        <v>0</v>
      </c>
    </row>
    <row r="3861" spans="4:20" x14ac:dyDescent="0.2">
      <c r="D3861" s="102"/>
      <c r="E3861" s="5" t="s">
        <v>38</v>
      </c>
      <c r="F3861" s="6"/>
      <c r="G3861" s="7">
        <v>70</v>
      </c>
      <c r="H3861" s="10">
        <v>0</v>
      </c>
      <c r="I3861" s="1">
        <v>0</v>
      </c>
      <c r="J3861" s="1">
        <v>0</v>
      </c>
      <c r="K3861" s="1">
        <v>0</v>
      </c>
      <c r="L3861" s="1">
        <v>0</v>
      </c>
      <c r="M3861" s="1">
        <v>0</v>
      </c>
      <c r="N3861" s="1">
        <v>0</v>
      </c>
      <c r="O3861" s="1">
        <v>0</v>
      </c>
      <c r="P3861" s="1">
        <v>0</v>
      </c>
      <c r="Q3861" s="1">
        <v>0</v>
      </c>
      <c r="R3861" s="1">
        <v>0</v>
      </c>
      <c r="S3861" s="1">
        <v>0</v>
      </c>
      <c r="T3861" s="17">
        <v>70</v>
      </c>
    </row>
    <row r="3862" spans="4:20" x14ac:dyDescent="0.2">
      <c r="D3862" s="102"/>
      <c r="E3862" s="13"/>
      <c r="F3862" s="14"/>
      <c r="G3862" s="11">
        <v>100</v>
      </c>
      <c r="H3862" s="70">
        <v>0</v>
      </c>
      <c r="I3862" s="9">
        <v>0</v>
      </c>
      <c r="J3862" s="9">
        <v>0</v>
      </c>
      <c r="K3862" s="9">
        <v>0</v>
      </c>
      <c r="L3862" s="9">
        <v>0</v>
      </c>
      <c r="M3862" s="9">
        <v>0</v>
      </c>
      <c r="N3862" s="9">
        <v>0</v>
      </c>
      <c r="O3862" s="9">
        <v>0</v>
      </c>
      <c r="P3862" s="9">
        <v>0</v>
      </c>
      <c r="Q3862" s="9">
        <v>0</v>
      </c>
      <c r="R3862" s="9">
        <v>0</v>
      </c>
      <c r="S3862" s="9">
        <v>0</v>
      </c>
      <c r="T3862" s="18">
        <v>100</v>
      </c>
    </row>
    <row r="3863" spans="4:20" x14ac:dyDescent="0.2">
      <c r="D3863" s="101" t="s">
        <v>39</v>
      </c>
      <c r="E3863" s="26" t="s">
        <v>40</v>
      </c>
      <c r="F3863" s="25"/>
      <c r="G3863" s="28">
        <v>2044</v>
      </c>
      <c r="H3863" s="30">
        <v>112</v>
      </c>
      <c r="I3863" s="3">
        <v>56</v>
      </c>
      <c r="J3863" s="3">
        <v>168</v>
      </c>
      <c r="K3863" s="3">
        <v>812</v>
      </c>
      <c r="L3863" s="3">
        <v>42</v>
      </c>
      <c r="M3863" s="3">
        <v>0</v>
      </c>
      <c r="N3863" s="3">
        <v>210</v>
      </c>
      <c r="O3863" s="3">
        <v>84</v>
      </c>
      <c r="P3863" s="3">
        <v>280</v>
      </c>
      <c r="Q3863" s="3">
        <v>98</v>
      </c>
      <c r="R3863" s="3">
        <v>0</v>
      </c>
      <c r="S3863" s="3">
        <v>182</v>
      </c>
      <c r="T3863" s="32">
        <v>0</v>
      </c>
    </row>
    <row r="3864" spans="4:20" x14ac:dyDescent="0.2">
      <c r="D3864" s="102"/>
      <c r="E3864" s="13"/>
      <c r="F3864" s="14"/>
      <c r="G3864" s="11">
        <v>100</v>
      </c>
      <c r="H3864" s="15">
        <v>5.4794520547949999</v>
      </c>
      <c r="I3864" s="2">
        <v>2.7397260273969999</v>
      </c>
      <c r="J3864" s="2">
        <v>8.2191780821920002</v>
      </c>
      <c r="K3864" s="2">
        <v>39.726027397259998</v>
      </c>
      <c r="L3864" s="2">
        <v>2.054794520548</v>
      </c>
      <c r="M3864" s="9">
        <v>0</v>
      </c>
      <c r="N3864" s="2">
        <v>10.273972602740001</v>
      </c>
      <c r="O3864" s="2">
        <v>4.1095890410960001</v>
      </c>
      <c r="P3864" s="2">
        <v>13.698630136986001</v>
      </c>
      <c r="Q3864" s="2">
        <v>4.7945205479449999</v>
      </c>
      <c r="R3864" s="9">
        <v>0</v>
      </c>
      <c r="S3864" s="2">
        <v>8.9041095890409991</v>
      </c>
      <c r="T3864" s="29">
        <v>0</v>
      </c>
    </row>
    <row r="3865" spans="4:20" x14ac:dyDescent="0.2">
      <c r="D3865" s="102"/>
      <c r="E3865" s="5" t="s">
        <v>41</v>
      </c>
      <c r="F3865" s="6"/>
      <c r="G3865" s="7">
        <v>2156</v>
      </c>
      <c r="H3865" s="10">
        <v>70</v>
      </c>
      <c r="I3865" s="1">
        <v>140</v>
      </c>
      <c r="J3865" s="1">
        <v>742</v>
      </c>
      <c r="K3865" s="1">
        <v>14</v>
      </c>
      <c r="L3865" s="1">
        <v>84</v>
      </c>
      <c r="M3865" s="1">
        <v>70</v>
      </c>
      <c r="N3865" s="1">
        <v>252</v>
      </c>
      <c r="O3865" s="1">
        <v>210</v>
      </c>
      <c r="P3865" s="1">
        <v>168</v>
      </c>
      <c r="Q3865" s="1">
        <v>140</v>
      </c>
      <c r="R3865" s="1">
        <v>98</v>
      </c>
      <c r="S3865" s="1">
        <v>154</v>
      </c>
      <c r="T3865" s="17">
        <v>14</v>
      </c>
    </row>
    <row r="3866" spans="4:20" x14ac:dyDescent="0.2">
      <c r="D3866" s="102"/>
      <c r="E3866" s="13"/>
      <c r="F3866" s="14"/>
      <c r="G3866" s="11">
        <v>100</v>
      </c>
      <c r="H3866" s="15">
        <v>3.2467532467529998</v>
      </c>
      <c r="I3866" s="2">
        <v>6.4935064935059996</v>
      </c>
      <c r="J3866" s="2">
        <v>34.415584415584</v>
      </c>
      <c r="K3866" s="2">
        <v>0.64935064935099995</v>
      </c>
      <c r="L3866" s="2">
        <v>3.896103896104</v>
      </c>
      <c r="M3866" s="2">
        <v>3.2467532467529998</v>
      </c>
      <c r="N3866" s="2">
        <v>11.688311688312</v>
      </c>
      <c r="O3866" s="2">
        <v>9.7402597402600009</v>
      </c>
      <c r="P3866" s="2">
        <v>7.792207792208</v>
      </c>
      <c r="Q3866" s="2">
        <v>6.4935064935059996</v>
      </c>
      <c r="R3866" s="2">
        <v>4.5454545454549997</v>
      </c>
      <c r="S3866" s="2">
        <v>7.1428571428570002</v>
      </c>
      <c r="T3866" s="18">
        <v>0.64935064935099995</v>
      </c>
    </row>
    <row r="3867" spans="4:20" x14ac:dyDescent="0.2">
      <c r="D3867" s="102"/>
      <c r="E3867" s="5" t="s">
        <v>42</v>
      </c>
      <c r="F3867" s="6"/>
      <c r="G3867" s="7">
        <v>1680</v>
      </c>
      <c r="H3867" s="10">
        <v>42</v>
      </c>
      <c r="I3867" s="1">
        <v>154</v>
      </c>
      <c r="J3867" s="1">
        <v>476</v>
      </c>
      <c r="K3867" s="1">
        <v>14</v>
      </c>
      <c r="L3867" s="1">
        <v>84</v>
      </c>
      <c r="M3867" s="1">
        <v>42</v>
      </c>
      <c r="N3867" s="1">
        <v>252</v>
      </c>
      <c r="O3867" s="1">
        <v>252</v>
      </c>
      <c r="P3867" s="1">
        <v>14</v>
      </c>
      <c r="Q3867" s="1">
        <v>84</v>
      </c>
      <c r="R3867" s="1">
        <v>42</v>
      </c>
      <c r="S3867" s="1">
        <v>182</v>
      </c>
      <c r="T3867" s="17">
        <v>42</v>
      </c>
    </row>
    <row r="3868" spans="4:20" x14ac:dyDescent="0.2">
      <c r="D3868" s="102"/>
      <c r="E3868" s="13"/>
      <c r="F3868" s="14"/>
      <c r="G3868" s="11">
        <v>100</v>
      </c>
      <c r="H3868" s="15">
        <v>2.5</v>
      </c>
      <c r="I3868" s="2">
        <v>9.166666666667</v>
      </c>
      <c r="J3868" s="2">
        <v>28.333333333333002</v>
      </c>
      <c r="K3868" s="2">
        <v>0.83333333333299997</v>
      </c>
      <c r="L3868" s="2">
        <v>5</v>
      </c>
      <c r="M3868" s="2">
        <v>2.5</v>
      </c>
      <c r="N3868" s="2">
        <v>15</v>
      </c>
      <c r="O3868" s="2">
        <v>15</v>
      </c>
      <c r="P3868" s="2">
        <v>0.83333333333299997</v>
      </c>
      <c r="Q3868" s="2">
        <v>5</v>
      </c>
      <c r="R3868" s="2">
        <v>2.5</v>
      </c>
      <c r="S3868" s="2">
        <v>10.833333333333</v>
      </c>
      <c r="T3868" s="18">
        <v>2.5</v>
      </c>
    </row>
    <row r="3869" spans="4:20" x14ac:dyDescent="0.2">
      <c r="D3869" s="102"/>
      <c r="E3869" s="5" t="s">
        <v>43</v>
      </c>
      <c r="F3869" s="6"/>
      <c r="G3869" s="7">
        <v>518</v>
      </c>
      <c r="H3869" s="10">
        <v>28</v>
      </c>
      <c r="I3869" s="1">
        <v>70</v>
      </c>
      <c r="J3869" s="1">
        <v>56</v>
      </c>
      <c r="K3869" s="1">
        <v>0</v>
      </c>
      <c r="L3869" s="1">
        <v>42</v>
      </c>
      <c r="M3869" s="1">
        <v>28</v>
      </c>
      <c r="N3869" s="1">
        <v>42</v>
      </c>
      <c r="O3869" s="1">
        <v>56</v>
      </c>
      <c r="P3869" s="1">
        <v>0</v>
      </c>
      <c r="Q3869" s="1">
        <v>56</v>
      </c>
      <c r="R3869" s="1">
        <v>42</v>
      </c>
      <c r="S3869" s="1">
        <v>98</v>
      </c>
      <c r="T3869" s="17">
        <v>0</v>
      </c>
    </row>
    <row r="3870" spans="4:20" x14ac:dyDescent="0.2">
      <c r="D3870" s="102"/>
      <c r="E3870" s="13"/>
      <c r="F3870" s="14"/>
      <c r="G3870" s="11">
        <v>100</v>
      </c>
      <c r="H3870" s="15">
        <v>5.4054054054050003</v>
      </c>
      <c r="I3870" s="2">
        <v>13.513513513514001</v>
      </c>
      <c r="J3870" s="2">
        <v>10.810810810811001</v>
      </c>
      <c r="K3870" s="9">
        <v>0</v>
      </c>
      <c r="L3870" s="2">
        <v>8.1081081081080004</v>
      </c>
      <c r="M3870" s="2">
        <v>5.4054054054050003</v>
      </c>
      <c r="N3870" s="2">
        <v>8.1081081081080004</v>
      </c>
      <c r="O3870" s="2">
        <v>10.810810810811001</v>
      </c>
      <c r="P3870" s="9">
        <v>0</v>
      </c>
      <c r="Q3870" s="2">
        <v>10.810810810811001</v>
      </c>
      <c r="R3870" s="2">
        <v>8.1081081081080004</v>
      </c>
      <c r="S3870" s="2">
        <v>18.918918918919001</v>
      </c>
      <c r="T3870" s="29">
        <v>0</v>
      </c>
    </row>
    <row r="3871" spans="4:20" x14ac:dyDescent="0.2">
      <c r="D3871" s="102"/>
      <c r="E3871" s="5" t="s">
        <v>44</v>
      </c>
      <c r="F3871" s="6"/>
      <c r="G3871" s="7">
        <v>602</v>
      </c>
      <c r="H3871" s="10">
        <v>56</v>
      </c>
      <c r="I3871" s="1">
        <v>84</v>
      </c>
      <c r="J3871" s="1">
        <v>112</v>
      </c>
      <c r="K3871" s="1">
        <v>0</v>
      </c>
      <c r="L3871" s="1">
        <v>28</v>
      </c>
      <c r="M3871" s="1">
        <v>14</v>
      </c>
      <c r="N3871" s="1">
        <v>70</v>
      </c>
      <c r="O3871" s="1">
        <v>70</v>
      </c>
      <c r="P3871" s="1">
        <v>0</v>
      </c>
      <c r="Q3871" s="1">
        <v>28</v>
      </c>
      <c r="R3871" s="1">
        <v>28</v>
      </c>
      <c r="S3871" s="1">
        <v>98</v>
      </c>
      <c r="T3871" s="17">
        <v>14</v>
      </c>
    </row>
    <row r="3872" spans="4:20" x14ac:dyDescent="0.2">
      <c r="D3872" s="103"/>
      <c r="E3872" s="54"/>
      <c r="F3872" s="52"/>
      <c r="G3872" s="61">
        <v>100</v>
      </c>
      <c r="H3872" s="66">
        <v>9.3023255813949994</v>
      </c>
      <c r="I3872" s="24">
        <v>13.953488372093</v>
      </c>
      <c r="J3872" s="24">
        <v>18.604651162791001</v>
      </c>
      <c r="K3872" s="72">
        <v>0</v>
      </c>
      <c r="L3872" s="24">
        <v>4.6511627906979998</v>
      </c>
      <c r="M3872" s="24">
        <v>2.3255813953489999</v>
      </c>
      <c r="N3872" s="24">
        <v>11.627906976744001</v>
      </c>
      <c r="O3872" s="24">
        <v>11.627906976744001</v>
      </c>
      <c r="P3872" s="72">
        <v>0</v>
      </c>
      <c r="Q3872" s="24">
        <v>4.6511627906979998</v>
      </c>
      <c r="R3872" s="24">
        <v>4.6511627906979998</v>
      </c>
      <c r="S3872" s="24">
        <v>16.279069767442</v>
      </c>
      <c r="T3872" s="69">
        <v>2.3255813953489999</v>
      </c>
    </row>
  </sheetData>
  <mergeCells count="258">
    <mergeCell ref="D3788:F3789"/>
    <mergeCell ref="D3792:D3817"/>
    <mergeCell ref="D3818:D3827"/>
    <mergeCell ref="D3833:F3834"/>
    <mergeCell ref="D3837:D3862"/>
    <mergeCell ref="D3863:D3872"/>
    <mergeCell ref="D3653:F3654"/>
    <mergeCell ref="D3657:D3682"/>
    <mergeCell ref="D3683:D3692"/>
    <mergeCell ref="D3698:F3699"/>
    <mergeCell ref="D3702:D3727"/>
    <mergeCell ref="D3728:D3737"/>
    <mergeCell ref="D3743:F3744"/>
    <mergeCell ref="D3747:D3772"/>
    <mergeCell ref="D3773:D3782"/>
    <mergeCell ref="D3518:F3519"/>
    <mergeCell ref="D3522:D3547"/>
    <mergeCell ref="D3548:D3557"/>
    <mergeCell ref="D3563:F3564"/>
    <mergeCell ref="D3567:D3592"/>
    <mergeCell ref="D3593:D3602"/>
    <mergeCell ref="D3608:F3609"/>
    <mergeCell ref="D3612:D3637"/>
    <mergeCell ref="D3638:D3647"/>
    <mergeCell ref="D3383:F3384"/>
    <mergeCell ref="D3387:D3412"/>
    <mergeCell ref="D3413:D3422"/>
    <mergeCell ref="D3428:F3429"/>
    <mergeCell ref="D3432:D3457"/>
    <mergeCell ref="D3458:D3467"/>
    <mergeCell ref="D3473:F3474"/>
    <mergeCell ref="D3477:D3502"/>
    <mergeCell ref="D3503:D3512"/>
    <mergeCell ref="D3248:F3249"/>
    <mergeCell ref="D3252:D3277"/>
    <mergeCell ref="D3278:D3287"/>
    <mergeCell ref="D3293:F3294"/>
    <mergeCell ref="D3297:D3322"/>
    <mergeCell ref="D3323:D3332"/>
    <mergeCell ref="D3338:F3339"/>
    <mergeCell ref="D3342:D3367"/>
    <mergeCell ref="D3368:D3377"/>
    <mergeCell ref="D3113:F3114"/>
    <mergeCell ref="D3117:D3142"/>
    <mergeCell ref="D3143:D3152"/>
    <mergeCell ref="D3158:F3159"/>
    <mergeCell ref="D3162:D3187"/>
    <mergeCell ref="D3188:D3197"/>
    <mergeCell ref="D3203:F3204"/>
    <mergeCell ref="D3207:D3232"/>
    <mergeCell ref="D3233:D3242"/>
    <mergeCell ref="D2978:F2979"/>
    <mergeCell ref="D2982:D3007"/>
    <mergeCell ref="D3008:D3017"/>
    <mergeCell ref="D3023:F3024"/>
    <mergeCell ref="D3027:D3052"/>
    <mergeCell ref="D3053:D3062"/>
    <mergeCell ref="D3068:F3069"/>
    <mergeCell ref="D3072:D3097"/>
    <mergeCell ref="D3098:D3107"/>
    <mergeCell ref="D2843:F2844"/>
    <mergeCell ref="D2847:D2872"/>
    <mergeCell ref="D2873:D2882"/>
    <mergeCell ref="D2888:F2889"/>
    <mergeCell ref="D2892:D2917"/>
    <mergeCell ref="D2918:D2927"/>
    <mergeCell ref="D2933:F2934"/>
    <mergeCell ref="D2937:D2962"/>
    <mergeCell ref="D2963:D2972"/>
    <mergeCell ref="D2708:F2709"/>
    <mergeCell ref="D2712:D2737"/>
    <mergeCell ref="D2738:D2747"/>
    <mergeCell ref="D2753:F2754"/>
    <mergeCell ref="D2757:D2782"/>
    <mergeCell ref="D2783:D2792"/>
    <mergeCell ref="D2798:F2799"/>
    <mergeCell ref="D2802:D2827"/>
    <mergeCell ref="D2828:D2837"/>
    <mergeCell ref="D2573:F2574"/>
    <mergeCell ref="D2577:D2602"/>
    <mergeCell ref="D2603:D2612"/>
    <mergeCell ref="D2618:F2619"/>
    <mergeCell ref="D2622:D2647"/>
    <mergeCell ref="D2648:D2657"/>
    <mergeCell ref="D2663:F2664"/>
    <mergeCell ref="D2667:D2692"/>
    <mergeCell ref="D2693:D2702"/>
    <mergeCell ref="D2438:F2439"/>
    <mergeCell ref="D2442:D2467"/>
    <mergeCell ref="D2468:D2477"/>
    <mergeCell ref="D2483:F2484"/>
    <mergeCell ref="D2487:D2512"/>
    <mergeCell ref="D2513:D2522"/>
    <mergeCell ref="D2528:F2529"/>
    <mergeCell ref="D2532:D2557"/>
    <mergeCell ref="D2558:D2567"/>
    <mergeCell ref="D2303:F2304"/>
    <mergeCell ref="D2307:D2332"/>
    <mergeCell ref="D2333:D2342"/>
    <mergeCell ref="D2348:F2349"/>
    <mergeCell ref="D2352:D2377"/>
    <mergeCell ref="D2378:D2387"/>
    <mergeCell ref="D2393:F2394"/>
    <mergeCell ref="D2397:D2422"/>
    <mergeCell ref="D2423:D2432"/>
    <mergeCell ref="D2168:F2169"/>
    <mergeCell ref="D2172:D2197"/>
    <mergeCell ref="D2198:D2207"/>
    <mergeCell ref="D2213:F2214"/>
    <mergeCell ref="D2217:D2242"/>
    <mergeCell ref="D2243:D2252"/>
    <mergeCell ref="D2258:F2259"/>
    <mergeCell ref="D2262:D2287"/>
    <mergeCell ref="D2288:D2297"/>
    <mergeCell ref="D2033:F2034"/>
    <mergeCell ref="D2037:D2062"/>
    <mergeCell ref="D2063:D2072"/>
    <mergeCell ref="D2078:F2079"/>
    <mergeCell ref="D2082:D2107"/>
    <mergeCell ref="D2108:D2117"/>
    <mergeCell ref="D2123:F2124"/>
    <mergeCell ref="D2127:D2152"/>
    <mergeCell ref="D2153:D2162"/>
    <mergeCell ref="D1898:F1899"/>
    <mergeCell ref="D1902:D1927"/>
    <mergeCell ref="D1928:D1937"/>
    <mergeCell ref="D1943:F1944"/>
    <mergeCell ref="D1947:D1972"/>
    <mergeCell ref="D1973:D1982"/>
    <mergeCell ref="D1988:F1989"/>
    <mergeCell ref="D1992:D2017"/>
    <mergeCell ref="D2018:D2027"/>
    <mergeCell ref="D1763:F1764"/>
    <mergeCell ref="D1767:D1792"/>
    <mergeCell ref="D1793:D1802"/>
    <mergeCell ref="D1808:F1809"/>
    <mergeCell ref="D1812:D1837"/>
    <mergeCell ref="D1838:D1847"/>
    <mergeCell ref="D1853:F1854"/>
    <mergeCell ref="D1857:D1882"/>
    <mergeCell ref="D1883:D1892"/>
    <mergeCell ref="D1628:F1629"/>
    <mergeCell ref="D1632:D1657"/>
    <mergeCell ref="D1658:D1667"/>
    <mergeCell ref="D1673:F1674"/>
    <mergeCell ref="D1677:D1702"/>
    <mergeCell ref="D1703:D1712"/>
    <mergeCell ref="D1718:F1719"/>
    <mergeCell ref="D1722:D1747"/>
    <mergeCell ref="D1748:D1757"/>
    <mergeCell ref="D1493:F1494"/>
    <mergeCell ref="D1497:D1522"/>
    <mergeCell ref="D1523:D1532"/>
    <mergeCell ref="D1538:F1539"/>
    <mergeCell ref="D1542:D1567"/>
    <mergeCell ref="D1568:D1577"/>
    <mergeCell ref="D1583:F1584"/>
    <mergeCell ref="D1587:D1612"/>
    <mergeCell ref="D1613:D1622"/>
    <mergeCell ref="D1358:F1359"/>
    <mergeCell ref="D1362:D1387"/>
    <mergeCell ref="D1388:D1397"/>
    <mergeCell ref="D1403:F1404"/>
    <mergeCell ref="D1407:D1432"/>
    <mergeCell ref="D1433:D1442"/>
    <mergeCell ref="D1448:F1449"/>
    <mergeCell ref="D1452:D1477"/>
    <mergeCell ref="D1478:D1487"/>
    <mergeCell ref="D1223:F1224"/>
    <mergeCell ref="D1227:D1252"/>
    <mergeCell ref="D1253:D1262"/>
    <mergeCell ref="D1268:F1269"/>
    <mergeCell ref="D1272:D1297"/>
    <mergeCell ref="D1298:D1307"/>
    <mergeCell ref="D1313:F1314"/>
    <mergeCell ref="D1317:D1342"/>
    <mergeCell ref="D1343:D1352"/>
    <mergeCell ref="D1088:F1089"/>
    <mergeCell ref="D1092:D1117"/>
    <mergeCell ref="D1118:D1127"/>
    <mergeCell ref="D1133:F1134"/>
    <mergeCell ref="D1137:D1162"/>
    <mergeCell ref="D1163:D1172"/>
    <mergeCell ref="D1178:F1179"/>
    <mergeCell ref="D1182:D1207"/>
    <mergeCell ref="D1208:D1217"/>
    <mergeCell ref="D953:F954"/>
    <mergeCell ref="D957:D982"/>
    <mergeCell ref="D983:D992"/>
    <mergeCell ref="D998:F999"/>
    <mergeCell ref="D1002:D1027"/>
    <mergeCell ref="D1028:D1037"/>
    <mergeCell ref="D1043:F1044"/>
    <mergeCell ref="D1047:D1072"/>
    <mergeCell ref="D1073:D1082"/>
    <mergeCell ref="D818:F819"/>
    <mergeCell ref="D822:D847"/>
    <mergeCell ref="D848:D857"/>
    <mergeCell ref="D863:F864"/>
    <mergeCell ref="D867:D892"/>
    <mergeCell ref="D893:D902"/>
    <mergeCell ref="D908:F909"/>
    <mergeCell ref="D912:D937"/>
    <mergeCell ref="D938:D947"/>
    <mergeCell ref="D683:F684"/>
    <mergeCell ref="D687:D712"/>
    <mergeCell ref="D713:D722"/>
    <mergeCell ref="D728:F729"/>
    <mergeCell ref="D732:D757"/>
    <mergeCell ref="D758:D767"/>
    <mergeCell ref="D773:F774"/>
    <mergeCell ref="D777:D802"/>
    <mergeCell ref="D803:D812"/>
    <mergeCell ref="D548:F549"/>
    <mergeCell ref="D552:D577"/>
    <mergeCell ref="D578:D587"/>
    <mergeCell ref="D593:F594"/>
    <mergeCell ref="D597:D622"/>
    <mergeCell ref="D623:D632"/>
    <mergeCell ref="D638:F639"/>
    <mergeCell ref="D642:D667"/>
    <mergeCell ref="D668:D677"/>
    <mergeCell ref="D413:F414"/>
    <mergeCell ref="D417:D442"/>
    <mergeCell ref="D443:D452"/>
    <mergeCell ref="D458:F459"/>
    <mergeCell ref="D462:D487"/>
    <mergeCell ref="D488:D497"/>
    <mergeCell ref="D503:F504"/>
    <mergeCell ref="D507:D532"/>
    <mergeCell ref="D533:D542"/>
    <mergeCell ref="D278:F279"/>
    <mergeCell ref="D282:D307"/>
    <mergeCell ref="D308:D317"/>
    <mergeCell ref="D323:F324"/>
    <mergeCell ref="D327:D352"/>
    <mergeCell ref="D353:D362"/>
    <mergeCell ref="D368:F369"/>
    <mergeCell ref="D372:D397"/>
    <mergeCell ref="D398:D407"/>
    <mergeCell ref="D143:F144"/>
    <mergeCell ref="D147:D172"/>
    <mergeCell ref="D173:D182"/>
    <mergeCell ref="D188:F189"/>
    <mergeCell ref="D192:D217"/>
    <mergeCell ref="D218:D227"/>
    <mergeCell ref="D233:F234"/>
    <mergeCell ref="D237:D262"/>
    <mergeCell ref="D263:D272"/>
    <mergeCell ref="D8:F9"/>
    <mergeCell ref="D12:D37"/>
    <mergeCell ref="D38:D47"/>
    <mergeCell ref="D53:F54"/>
    <mergeCell ref="D57:D82"/>
    <mergeCell ref="D83:D92"/>
    <mergeCell ref="D98:F99"/>
    <mergeCell ref="D102:D127"/>
    <mergeCell ref="D128:D137"/>
  </mergeCells>
  <phoneticPr fontId="5"/>
  <pageMargins left="0.7" right="0.7" top="0.75" bottom="0.75" header="0.3" footer="0.3"/>
  <pageSetup paperSize="9" scale="63" pageOrder="overThenDown" orientation="landscape"/>
  <headerFooter>
    <oddFooter>&amp;CNP(3)</oddFooter>
  </headerFooter>
  <rowBreaks count="86" manualBreakCount="86">
    <brk id="47" max="16383" man="1"/>
    <brk id="92" max="16383" man="1"/>
    <brk id="137" max="16383" man="1"/>
    <brk id="182" max="16383" man="1"/>
    <brk id="227" max="16383" man="1"/>
    <brk id="272" max="16383" man="1"/>
    <brk id="317" max="16383" man="1"/>
    <brk id="362" max="16383" man="1"/>
    <brk id="407" max="16383" man="1"/>
    <brk id="452" max="16383" man="1"/>
    <brk id="497" max="16383" man="1"/>
    <brk id="542" max="16383" man="1"/>
    <brk id="587" max="16383" man="1"/>
    <brk id="632" max="16383" man="1"/>
    <brk id="677" max="16383" man="1"/>
    <brk id="722" max="16383" man="1"/>
    <brk id="767" max="16383" man="1"/>
    <brk id="812" max="16383" man="1"/>
    <brk id="857" max="16383" man="1"/>
    <brk id="902" max="16383" man="1"/>
    <brk id="947" max="16383" man="1"/>
    <brk id="992" max="16383" man="1"/>
    <brk id="1037" max="16383" man="1"/>
    <brk id="1082" max="16383" man="1"/>
    <brk id="1127" max="16383" man="1"/>
    <brk id="1172" max="16383" man="1"/>
    <brk id="1217" max="16383" man="1"/>
    <brk id="1262" max="16383" man="1"/>
    <brk id="1307" max="16383" man="1"/>
    <brk id="1352" max="16383" man="1"/>
    <brk id="1397" max="16383" man="1"/>
    <brk id="1442" max="16383" man="1"/>
    <brk id="1487" max="16383" man="1"/>
    <brk id="1532" max="16383" man="1"/>
    <brk id="1577" max="16383" man="1"/>
    <brk id="1622" max="16383" man="1"/>
    <brk id="1667" max="16383" man="1"/>
    <brk id="1712" max="16383" man="1"/>
    <brk id="1757" max="16383" man="1"/>
    <brk id="1802" max="16383" man="1"/>
    <brk id="1847" max="16383" man="1"/>
    <brk id="1892" max="16383" man="1"/>
    <brk id="1937" max="16383" man="1"/>
    <brk id="1982" max="16383" man="1"/>
    <brk id="2027" max="16383" man="1"/>
    <brk id="2072" max="16383" man="1"/>
    <brk id="2117" max="16383" man="1"/>
    <brk id="2162" max="16383" man="1"/>
    <brk id="2207" max="16383" man="1"/>
    <brk id="2252" max="16383" man="1"/>
    <brk id="2297" max="16383" man="1"/>
    <brk id="2342" max="16383" man="1"/>
    <brk id="2387" max="16383" man="1"/>
    <brk id="2432" max="16383" man="1"/>
    <brk id="2477" max="16383" man="1"/>
    <brk id="2522" max="16383" man="1"/>
    <brk id="2567" max="16383" man="1"/>
    <brk id="2612" max="16383" man="1"/>
    <brk id="2657" max="16383" man="1"/>
    <brk id="2702" max="16383" man="1"/>
    <brk id="2747" max="16383" man="1"/>
    <brk id="2792" max="16383" man="1"/>
    <brk id="2837" max="16383" man="1"/>
    <brk id="2882" max="16383" man="1"/>
    <brk id="2927" max="16383" man="1"/>
    <brk id="2972" max="16383" man="1"/>
    <brk id="3017" max="16383" man="1"/>
    <brk id="3062" max="16383" man="1"/>
    <brk id="3107" max="16383" man="1"/>
    <brk id="3152" max="16383" man="1"/>
    <brk id="3197" max="16383" man="1"/>
    <brk id="3242" max="16383" man="1"/>
    <brk id="3287" max="16383" man="1"/>
    <brk id="3332" max="16383" man="1"/>
    <brk id="3377" max="16383" man="1"/>
    <brk id="3422" max="16383" man="1"/>
    <brk id="3467" max="16383" man="1"/>
    <brk id="3512" max="16383" man="1"/>
    <brk id="3557" max="16383" man="1"/>
    <brk id="3602" max="16383" man="1"/>
    <brk id="3647" max="16383" man="1"/>
    <brk id="3692" max="16383" man="1"/>
    <brk id="3737" max="16383" man="1"/>
    <brk id="3782" max="16383" man="1"/>
    <brk id="3827" max="16383" man="1"/>
    <brk id="3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目次</vt:lpstr>
      <vt:lpstr>N(1)</vt:lpstr>
      <vt:lpstr>P(2)</vt:lpstr>
      <vt:lpstr>NP(3)</vt:lpstr>
      <vt:lpstr>目次!Print_Area</vt:lpstr>
      <vt:lpstr>'N(1)'!Print_Titles</vt:lpstr>
      <vt:lpstr>'NP(3)'!Print_Titles</vt:lpstr>
      <vt:lpstr>'P(2)'!Print_Titles</vt:lpstr>
      <vt:lpstr>目次!Print_Titles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2022-01-13T05:42:12Z</dcterms:modified>
</cp:coreProperties>
</file>